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edliakova\Documents\a SOŠ Pod Bánošom_PD_komplet\Rozpočty\SO01 rozpočty a VV\"/>
    </mc:Choice>
  </mc:AlternateContent>
  <xr:revisionPtr revIDLastSave="0" documentId="13_ncr:1_{EDDED8E5-230D-423E-9794-793F424245B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W844" i="3"/>
  <c r="G43" i="5" s="1"/>
  <c r="C42" i="5"/>
  <c r="W842" i="3"/>
  <c r="G42" i="5" s="1"/>
  <c r="I842" i="3"/>
  <c r="N841" i="3"/>
  <c r="N842" i="3" s="1"/>
  <c r="F42" i="5" s="1"/>
  <c r="L841" i="3"/>
  <c r="L842" i="3" s="1"/>
  <c r="E42" i="5" s="1"/>
  <c r="J841" i="3"/>
  <c r="J842" i="3" s="1"/>
  <c r="H841" i="3"/>
  <c r="H842" i="3" s="1"/>
  <c r="B42" i="5" s="1"/>
  <c r="W838" i="3"/>
  <c r="G41" i="5" s="1"/>
  <c r="N838" i="3"/>
  <c r="F41" i="5" s="1"/>
  <c r="L838" i="3"/>
  <c r="E41" i="5" s="1"/>
  <c r="J838" i="3"/>
  <c r="D41" i="5" s="1"/>
  <c r="I838" i="3"/>
  <c r="C41" i="5" s="1"/>
  <c r="N837" i="3"/>
  <c r="L837" i="3"/>
  <c r="J837" i="3"/>
  <c r="H837" i="3"/>
  <c r="H838" i="3" s="1"/>
  <c r="B41" i="5" s="1"/>
  <c r="G40" i="5"/>
  <c r="W834" i="3"/>
  <c r="I834" i="3"/>
  <c r="I844" i="3" s="1"/>
  <c r="N833" i="3"/>
  <c r="L833" i="3"/>
  <c r="J833" i="3"/>
  <c r="H833" i="3"/>
  <c r="N832" i="3"/>
  <c r="L832" i="3"/>
  <c r="J832" i="3"/>
  <c r="H832" i="3"/>
  <c r="N831" i="3"/>
  <c r="L831" i="3"/>
  <c r="L834" i="3" s="1"/>
  <c r="J831" i="3"/>
  <c r="H831" i="3"/>
  <c r="N830" i="3"/>
  <c r="N834" i="3" s="1"/>
  <c r="L830" i="3"/>
  <c r="J830" i="3"/>
  <c r="J834" i="3" s="1"/>
  <c r="H830" i="3"/>
  <c r="H834" i="3" s="1"/>
  <c r="W824" i="3"/>
  <c r="G37" i="5" s="1"/>
  <c r="N824" i="3"/>
  <c r="F37" i="5" s="1"/>
  <c r="L824" i="3"/>
  <c r="E37" i="5" s="1"/>
  <c r="I824" i="3"/>
  <c r="C37" i="5" s="1"/>
  <c r="N820" i="3"/>
  <c r="L820" i="3"/>
  <c r="J820" i="3"/>
  <c r="H820" i="3"/>
  <c r="N815" i="3"/>
  <c r="L815" i="3"/>
  <c r="J815" i="3"/>
  <c r="H815" i="3"/>
  <c r="H824" i="3" s="1"/>
  <c r="B37" i="5" s="1"/>
  <c r="N814" i="3"/>
  <c r="L814" i="3"/>
  <c r="J814" i="3"/>
  <c r="H814" i="3"/>
  <c r="C36" i="5"/>
  <c r="W811" i="3"/>
  <c r="G36" i="5" s="1"/>
  <c r="I811" i="3"/>
  <c r="N810" i="3"/>
  <c r="L810" i="3"/>
  <c r="J810" i="3"/>
  <c r="H810" i="3"/>
  <c r="N806" i="3"/>
  <c r="L806" i="3"/>
  <c r="J806" i="3"/>
  <c r="H806" i="3"/>
  <c r="N803" i="3"/>
  <c r="L803" i="3"/>
  <c r="J803" i="3"/>
  <c r="H803" i="3"/>
  <c r="N802" i="3"/>
  <c r="L802" i="3"/>
  <c r="J802" i="3"/>
  <c r="H802" i="3"/>
  <c r="H811" i="3" s="1"/>
  <c r="B36" i="5" s="1"/>
  <c r="N797" i="3"/>
  <c r="N811" i="3" s="1"/>
  <c r="F36" i="5" s="1"/>
  <c r="L797" i="3"/>
  <c r="L811" i="3" s="1"/>
  <c r="E36" i="5" s="1"/>
  <c r="J797" i="3"/>
  <c r="J811" i="3" s="1"/>
  <c r="D36" i="5" s="1"/>
  <c r="H797" i="3"/>
  <c r="W794" i="3"/>
  <c r="G35" i="5" s="1"/>
  <c r="I794" i="3"/>
  <c r="C35" i="5" s="1"/>
  <c r="N793" i="3"/>
  <c r="L793" i="3"/>
  <c r="J793" i="3"/>
  <c r="H793" i="3"/>
  <c r="N791" i="3"/>
  <c r="L791" i="3"/>
  <c r="J791" i="3"/>
  <c r="H791" i="3"/>
  <c r="N789" i="3"/>
  <c r="L789" i="3"/>
  <c r="J789" i="3"/>
  <c r="I789" i="3"/>
  <c r="N786" i="3"/>
  <c r="L786" i="3"/>
  <c r="J786" i="3"/>
  <c r="H786" i="3"/>
  <c r="N784" i="3"/>
  <c r="L784" i="3"/>
  <c r="L794" i="3" s="1"/>
  <c r="J784" i="3"/>
  <c r="I784" i="3"/>
  <c r="N779" i="3"/>
  <c r="N794" i="3" s="1"/>
  <c r="F35" i="5" s="1"/>
  <c r="L779" i="3"/>
  <c r="J779" i="3"/>
  <c r="J794" i="3" s="1"/>
  <c r="H779" i="3"/>
  <c r="G34" i="5"/>
  <c r="C34" i="5"/>
  <c r="W776" i="3"/>
  <c r="I776" i="3"/>
  <c r="N775" i="3"/>
  <c r="L775" i="3"/>
  <c r="J775" i="3"/>
  <c r="H775" i="3"/>
  <c r="N773" i="3"/>
  <c r="L773" i="3"/>
  <c r="J773" i="3"/>
  <c r="H773" i="3"/>
  <c r="N769" i="3"/>
  <c r="L769" i="3"/>
  <c r="J769" i="3"/>
  <c r="J776" i="3" s="1"/>
  <c r="H769" i="3"/>
  <c r="H776" i="3" s="1"/>
  <c r="B34" i="5" s="1"/>
  <c r="G33" i="5"/>
  <c r="W766" i="3"/>
  <c r="N765" i="3"/>
  <c r="L765" i="3"/>
  <c r="J765" i="3"/>
  <c r="H765" i="3"/>
  <c r="N764" i="3"/>
  <c r="L764" i="3"/>
  <c r="J764" i="3"/>
  <c r="H764" i="3"/>
  <c r="N762" i="3"/>
  <c r="L762" i="3"/>
  <c r="J762" i="3"/>
  <c r="I762" i="3"/>
  <c r="N760" i="3"/>
  <c r="L760" i="3"/>
  <c r="J760" i="3"/>
  <c r="H760" i="3"/>
  <c r="N758" i="3"/>
  <c r="L758" i="3"/>
  <c r="J758" i="3"/>
  <c r="I758" i="3"/>
  <c r="N756" i="3"/>
  <c r="L756" i="3"/>
  <c r="J756" i="3"/>
  <c r="H756" i="3"/>
  <c r="N754" i="3"/>
  <c r="L754" i="3"/>
  <c r="J754" i="3"/>
  <c r="I754" i="3"/>
  <c r="N751" i="3"/>
  <c r="L751" i="3"/>
  <c r="J751" i="3"/>
  <c r="H751" i="3"/>
  <c r="N749" i="3"/>
  <c r="L749" i="3"/>
  <c r="J749" i="3"/>
  <c r="I749" i="3"/>
  <c r="N746" i="3"/>
  <c r="L746" i="3"/>
  <c r="J746" i="3"/>
  <c r="H746" i="3"/>
  <c r="N744" i="3"/>
  <c r="L744" i="3"/>
  <c r="J744" i="3"/>
  <c r="I744" i="3"/>
  <c r="I766" i="3" s="1"/>
  <c r="C33" i="5" s="1"/>
  <c r="N741" i="3"/>
  <c r="L741" i="3"/>
  <c r="J741" i="3"/>
  <c r="H741" i="3"/>
  <c r="N739" i="3"/>
  <c r="L739" i="3"/>
  <c r="J739" i="3"/>
  <c r="H739" i="3"/>
  <c r="N737" i="3"/>
  <c r="L737" i="3"/>
  <c r="J737" i="3"/>
  <c r="H737" i="3"/>
  <c r="N733" i="3"/>
  <c r="L733" i="3"/>
  <c r="J733" i="3"/>
  <c r="H733" i="3"/>
  <c r="N728" i="3"/>
  <c r="L728" i="3"/>
  <c r="J728" i="3"/>
  <c r="H728" i="3"/>
  <c r="N726" i="3"/>
  <c r="L726" i="3"/>
  <c r="J726" i="3"/>
  <c r="H726" i="3"/>
  <c r="N724" i="3"/>
  <c r="L724" i="3"/>
  <c r="J724" i="3"/>
  <c r="H724" i="3"/>
  <c r="W721" i="3"/>
  <c r="G32" i="5" s="1"/>
  <c r="N720" i="3"/>
  <c r="L720" i="3"/>
  <c r="J720" i="3"/>
  <c r="H720" i="3"/>
  <c r="N719" i="3"/>
  <c r="L719" i="3"/>
  <c r="J719" i="3"/>
  <c r="I719" i="3"/>
  <c r="N718" i="3"/>
  <c r="L718" i="3"/>
  <c r="J718" i="3"/>
  <c r="H718" i="3"/>
  <c r="N717" i="3"/>
  <c r="L717" i="3"/>
  <c r="J717" i="3"/>
  <c r="I717" i="3"/>
  <c r="N716" i="3"/>
  <c r="L716" i="3"/>
  <c r="J716" i="3"/>
  <c r="H716" i="3"/>
  <c r="N715" i="3"/>
  <c r="L715" i="3"/>
  <c r="J715" i="3"/>
  <c r="I715" i="3"/>
  <c r="N714" i="3"/>
  <c r="L714" i="3"/>
  <c r="J714" i="3"/>
  <c r="H714" i="3"/>
  <c r="N709" i="3"/>
  <c r="L709" i="3"/>
  <c r="J709" i="3"/>
  <c r="I709" i="3"/>
  <c r="I721" i="3" s="1"/>
  <c r="C32" i="5" s="1"/>
  <c r="N708" i="3"/>
  <c r="L708" i="3"/>
  <c r="J708" i="3"/>
  <c r="H708" i="3"/>
  <c r="N707" i="3"/>
  <c r="L707" i="3"/>
  <c r="J707" i="3"/>
  <c r="H707" i="3"/>
  <c r="N706" i="3"/>
  <c r="L706" i="3"/>
  <c r="J706" i="3"/>
  <c r="H706" i="3"/>
  <c r="N705" i="3"/>
  <c r="L705" i="3"/>
  <c r="J705" i="3"/>
  <c r="H705" i="3"/>
  <c r="N704" i="3"/>
  <c r="L704" i="3"/>
  <c r="J704" i="3"/>
  <c r="H704" i="3"/>
  <c r="N702" i="3"/>
  <c r="L702" i="3"/>
  <c r="J702" i="3"/>
  <c r="H702" i="3"/>
  <c r="N701" i="3"/>
  <c r="L701" i="3"/>
  <c r="J701" i="3"/>
  <c r="H701" i="3"/>
  <c r="N700" i="3"/>
  <c r="L700" i="3"/>
  <c r="J700" i="3"/>
  <c r="H700" i="3"/>
  <c r="N699" i="3"/>
  <c r="L699" i="3"/>
  <c r="J699" i="3"/>
  <c r="H699" i="3"/>
  <c r="N698" i="3"/>
  <c r="L698" i="3"/>
  <c r="J698" i="3"/>
  <c r="H698" i="3"/>
  <c r="N697" i="3"/>
  <c r="L697" i="3"/>
  <c r="J697" i="3"/>
  <c r="H697" i="3"/>
  <c r="N696" i="3"/>
  <c r="L696" i="3"/>
  <c r="J696" i="3"/>
  <c r="H696" i="3"/>
  <c r="N695" i="3"/>
  <c r="L695" i="3"/>
  <c r="J695" i="3"/>
  <c r="H695" i="3"/>
  <c r="N694" i="3"/>
  <c r="L694" i="3"/>
  <c r="J694" i="3"/>
  <c r="H694" i="3"/>
  <c r="N693" i="3"/>
  <c r="L693" i="3"/>
  <c r="J693" i="3"/>
  <c r="H693" i="3"/>
  <c r="N692" i="3"/>
  <c r="N721" i="3" s="1"/>
  <c r="F32" i="5" s="1"/>
  <c r="L692" i="3"/>
  <c r="L721" i="3" s="1"/>
  <c r="E32" i="5" s="1"/>
  <c r="J692" i="3"/>
  <c r="H692" i="3"/>
  <c r="G31" i="5"/>
  <c r="C31" i="5"/>
  <c r="W689" i="3"/>
  <c r="I689" i="3"/>
  <c r="N688" i="3"/>
  <c r="L688" i="3"/>
  <c r="J688" i="3"/>
  <c r="H688" i="3"/>
  <c r="N687" i="3"/>
  <c r="L687" i="3"/>
  <c r="J687" i="3"/>
  <c r="H687" i="3"/>
  <c r="N685" i="3"/>
  <c r="L685" i="3"/>
  <c r="J685" i="3"/>
  <c r="H685" i="3"/>
  <c r="N684" i="3"/>
  <c r="L684" i="3"/>
  <c r="J684" i="3"/>
  <c r="H684" i="3"/>
  <c r="N683" i="3"/>
  <c r="L683" i="3"/>
  <c r="J683" i="3"/>
  <c r="H683" i="3"/>
  <c r="N682" i="3"/>
  <c r="L682" i="3"/>
  <c r="J682" i="3"/>
  <c r="H682" i="3"/>
  <c r="N681" i="3"/>
  <c r="L681" i="3"/>
  <c r="J681" i="3"/>
  <c r="H681" i="3"/>
  <c r="N680" i="3"/>
  <c r="L680" i="3"/>
  <c r="J680" i="3"/>
  <c r="H680" i="3"/>
  <c r="N679" i="3"/>
  <c r="L679" i="3"/>
  <c r="J679" i="3"/>
  <c r="H679" i="3"/>
  <c r="N678" i="3"/>
  <c r="L678" i="3"/>
  <c r="J678" i="3"/>
  <c r="H678" i="3"/>
  <c r="N677" i="3"/>
  <c r="L677" i="3"/>
  <c r="J677" i="3"/>
  <c r="H677" i="3"/>
  <c r="N671" i="3"/>
  <c r="L671" i="3"/>
  <c r="L689" i="3" s="1"/>
  <c r="E31" i="5" s="1"/>
  <c r="J671" i="3"/>
  <c r="H671" i="3"/>
  <c r="W668" i="3"/>
  <c r="G30" i="5" s="1"/>
  <c r="I668" i="3"/>
  <c r="C30" i="5" s="1"/>
  <c r="N667" i="3"/>
  <c r="L667" i="3"/>
  <c r="J667" i="3"/>
  <c r="H667" i="3"/>
  <c r="N665" i="3"/>
  <c r="L665" i="3"/>
  <c r="J665" i="3"/>
  <c r="H665" i="3"/>
  <c r="N662" i="3"/>
  <c r="L662" i="3"/>
  <c r="J662" i="3"/>
  <c r="H662" i="3"/>
  <c r="W659" i="3"/>
  <c r="G29" i="5" s="1"/>
  <c r="I659" i="3"/>
  <c r="C29" i="5" s="1"/>
  <c r="N658" i="3"/>
  <c r="L658" i="3"/>
  <c r="J658" i="3"/>
  <c r="H658" i="3"/>
  <c r="N657" i="3"/>
  <c r="L657" i="3"/>
  <c r="J657" i="3"/>
  <c r="H657" i="3"/>
  <c r="N656" i="3"/>
  <c r="L656" i="3"/>
  <c r="J656" i="3"/>
  <c r="H656" i="3"/>
  <c r="N655" i="3"/>
  <c r="L655" i="3"/>
  <c r="J655" i="3"/>
  <c r="H655" i="3"/>
  <c r="N654" i="3"/>
  <c r="L654" i="3"/>
  <c r="J654" i="3"/>
  <c r="H654" i="3"/>
  <c r="N653" i="3"/>
  <c r="L653" i="3"/>
  <c r="J653" i="3"/>
  <c r="H653" i="3"/>
  <c r="N652" i="3"/>
  <c r="L652" i="3"/>
  <c r="J652" i="3"/>
  <c r="H652" i="3"/>
  <c r="N651" i="3"/>
  <c r="L651" i="3"/>
  <c r="J651" i="3"/>
  <c r="H651" i="3"/>
  <c r="N650" i="3"/>
  <c r="L650" i="3"/>
  <c r="J650" i="3"/>
  <c r="H650" i="3"/>
  <c r="N649" i="3"/>
  <c r="L649" i="3"/>
  <c r="J649" i="3"/>
  <c r="H649" i="3"/>
  <c r="N648" i="3"/>
  <c r="L648" i="3"/>
  <c r="J648" i="3"/>
  <c r="H648" i="3"/>
  <c r="N647" i="3"/>
  <c r="L647" i="3"/>
  <c r="J647" i="3"/>
  <c r="H647" i="3"/>
  <c r="N646" i="3"/>
  <c r="L646" i="3"/>
  <c r="J646" i="3"/>
  <c r="H646" i="3"/>
  <c r="W643" i="3"/>
  <c r="G28" i="5" s="1"/>
  <c r="N643" i="3"/>
  <c r="F28" i="5" s="1"/>
  <c r="I643" i="3"/>
  <c r="C28" i="5" s="1"/>
  <c r="N642" i="3"/>
  <c r="L642" i="3"/>
  <c r="J642" i="3"/>
  <c r="H642" i="3"/>
  <c r="N640" i="3"/>
  <c r="L640" i="3"/>
  <c r="J640" i="3"/>
  <c r="H640" i="3"/>
  <c r="N637" i="3"/>
  <c r="L637" i="3"/>
  <c r="J637" i="3"/>
  <c r="H637" i="3"/>
  <c r="N635" i="3"/>
  <c r="L635" i="3"/>
  <c r="J635" i="3"/>
  <c r="H635" i="3"/>
  <c r="H643" i="3" s="1"/>
  <c r="B28" i="5" s="1"/>
  <c r="W632" i="3"/>
  <c r="G27" i="5" s="1"/>
  <c r="N631" i="3"/>
  <c r="L631" i="3"/>
  <c r="J631" i="3"/>
  <c r="H631" i="3"/>
  <c r="N630" i="3"/>
  <c r="L630" i="3"/>
  <c r="J630" i="3"/>
  <c r="H630" i="3"/>
  <c r="N628" i="3"/>
  <c r="L628" i="3"/>
  <c r="J628" i="3"/>
  <c r="I628" i="3"/>
  <c r="N626" i="3"/>
  <c r="L626" i="3"/>
  <c r="J626" i="3"/>
  <c r="H626" i="3"/>
  <c r="N624" i="3"/>
  <c r="L624" i="3"/>
  <c r="J624" i="3"/>
  <c r="H624" i="3"/>
  <c r="N622" i="3"/>
  <c r="L622" i="3"/>
  <c r="J622" i="3"/>
  <c r="H622" i="3"/>
  <c r="N620" i="3"/>
  <c r="L620" i="3"/>
  <c r="J620" i="3"/>
  <c r="H620" i="3"/>
  <c r="N618" i="3"/>
  <c r="L618" i="3"/>
  <c r="J618" i="3"/>
  <c r="H618" i="3"/>
  <c r="N616" i="3"/>
  <c r="L616" i="3"/>
  <c r="J616" i="3"/>
  <c r="I616" i="3"/>
  <c r="N615" i="3"/>
  <c r="L615" i="3"/>
  <c r="J615" i="3"/>
  <c r="H615" i="3"/>
  <c r="N614" i="3"/>
  <c r="L614" i="3"/>
  <c r="J614" i="3"/>
  <c r="H614" i="3"/>
  <c r="N612" i="3"/>
  <c r="L612" i="3"/>
  <c r="J612" i="3"/>
  <c r="I612" i="3"/>
  <c r="N610" i="3"/>
  <c r="L610" i="3"/>
  <c r="J610" i="3"/>
  <c r="H610" i="3"/>
  <c r="N608" i="3"/>
  <c r="L608" i="3"/>
  <c r="J608" i="3"/>
  <c r="I608" i="3"/>
  <c r="N607" i="3"/>
  <c r="L607" i="3"/>
  <c r="J607" i="3"/>
  <c r="H607" i="3"/>
  <c r="N605" i="3"/>
  <c r="L605" i="3"/>
  <c r="J605" i="3"/>
  <c r="H605" i="3"/>
  <c r="N603" i="3"/>
  <c r="L603" i="3"/>
  <c r="J603" i="3"/>
  <c r="I603" i="3"/>
  <c r="I632" i="3" s="1"/>
  <c r="C27" i="5" s="1"/>
  <c r="N601" i="3"/>
  <c r="L601" i="3"/>
  <c r="J601" i="3"/>
  <c r="H601" i="3"/>
  <c r="N598" i="3"/>
  <c r="L598" i="3"/>
  <c r="J598" i="3"/>
  <c r="H598" i="3"/>
  <c r="N595" i="3"/>
  <c r="L595" i="3"/>
  <c r="J595" i="3"/>
  <c r="H595" i="3"/>
  <c r="N594" i="3"/>
  <c r="L594" i="3"/>
  <c r="L632" i="3" s="1"/>
  <c r="E27" i="5" s="1"/>
  <c r="J594" i="3"/>
  <c r="H594" i="3"/>
  <c r="W591" i="3"/>
  <c r="G26" i="5" s="1"/>
  <c r="L591" i="3"/>
  <c r="E26" i="5" s="1"/>
  <c r="I591" i="3"/>
  <c r="C26" i="5" s="1"/>
  <c r="N590" i="3"/>
  <c r="N591" i="3" s="1"/>
  <c r="F26" i="5" s="1"/>
  <c r="L590" i="3"/>
  <c r="J590" i="3"/>
  <c r="J591" i="3" s="1"/>
  <c r="H590" i="3"/>
  <c r="H591" i="3" s="1"/>
  <c r="B26" i="5" s="1"/>
  <c r="C25" i="5"/>
  <c r="W587" i="3"/>
  <c r="G25" i="5" s="1"/>
  <c r="I587" i="3"/>
  <c r="N586" i="3"/>
  <c r="N587" i="3" s="1"/>
  <c r="F25" i="5" s="1"/>
  <c r="L586" i="3"/>
  <c r="L587" i="3" s="1"/>
  <c r="E25" i="5" s="1"/>
  <c r="J586" i="3"/>
  <c r="J587" i="3" s="1"/>
  <c r="H586" i="3"/>
  <c r="H587" i="3" s="1"/>
  <c r="B25" i="5" s="1"/>
  <c r="W583" i="3"/>
  <c r="G24" i="5" s="1"/>
  <c r="N583" i="3"/>
  <c r="F24" i="5" s="1"/>
  <c r="L583" i="3"/>
  <c r="E24" i="5" s="1"/>
  <c r="I583" i="3"/>
  <c r="C24" i="5" s="1"/>
  <c r="N582" i="3"/>
  <c r="L582" i="3"/>
  <c r="J582" i="3"/>
  <c r="J583" i="3" s="1"/>
  <c r="D24" i="5" s="1"/>
  <c r="H582" i="3"/>
  <c r="H583" i="3" s="1"/>
  <c r="B24" i="5" s="1"/>
  <c r="W579" i="3"/>
  <c r="G23" i="5" s="1"/>
  <c r="N578" i="3"/>
  <c r="L578" i="3"/>
  <c r="J578" i="3"/>
  <c r="H578" i="3"/>
  <c r="N575" i="3"/>
  <c r="L575" i="3"/>
  <c r="J575" i="3"/>
  <c r="H575" i="3"/>
  <c r="N566" i="3"/>
  <c r="L566" i="3"/>
  <c r="J566" i="3"/>
  <c r="H566" i="3"/>
  <c r="N565" i="3"/>
  <c r="L565" i="3"/>
  <c r="J565" i="3"/>
  <c r="H565" i="3"/>
  <c r="N563" i="3"/>
  <c r="L563" i="3"/>
  <c r="J563" i="3"/>
  <c r="I563" i="3"/>
  <c r="N561" i="3"/>
  <c r="L561" i="3"/>
  <c r="J561" i="3"/>
  <c r="H561" i="3"/>
  <c r="N559" i="3"/>
  <c r="L559" i="3"/>
  <c r="J559" i="3"/>
  <c r="I559" i="3"/>
  <c r="N557" i="3"/>
  <c r="L557" i="3"/>
  <c r="J557" i="3"/>
  <c r="H557" i="3"/>
  <c r="N555" i="3"/>
  <c r="L555" i="3"/>
  <c r="J555" i="3"/>
  <c r="I555" i="3"/>
  <c r="N553" i="3"/>
  <c r="L553" i="3"/>
  <c r="J553" i="3"/>
  <c r="I553" i="3"/>
  <c r="N551" i="3"/>
  <c r="L551" i="3"/>
  <c r="J551" i="3"/>
  <c r="H551" i="3"/>
  <c r="N549" i="3"/>
  <c r="L549" i="3"/>
  <c r="J549" i="3"/>
  <c r="I549" i="3"/>
  <c r="N547" i="3"/>
  <c r="L547" i="3"/>
  <c r="J547" i="3"/>
  <c r="I547" i="3"/>
  <c r="N545" i="3"/>
  <c r="L545" i="3"/>
  <c r="J545" i="3"/>
  <c r="H545" i="3"/>
  <c r="N543" i="3"/>
  <c r="L543" i="3"/>
  <c r="J543" i="3"/>
  <c r="I543" i="3"/>
  <c r="N541" i="3"/>
  <c r="L541" i="3"/>
  <c r="J541" i="3"/>
  <c r="H541" i="3"/>
  <c r="N539" i="3"/>
  <c r="L539" i="3"/>
  <c r="J539" i="3"/>
  <c r="I539" i="3"/>
  <c r="N537" i="3"/>
  <c r="L537" i="3"/>
  <c r="J537" i="3"/>
  <c r="H537" i="3"/>
  <c r="N532" i="3"/>
  <c r="L532" i="3"/>
  <c r="J532" i="3"/>
  <c r="I532" i="3"/>
  <c r="N528" i="3"/>
  <c r="L528" i="3"/>
  <c r="J528" i="3"/>
  <c r="I528" i="3"/>
  <c r="N520" i="3"/>
  <c r="L520" i="3"/>
  <c r="J520" i="3"/>
  <c r="H520" i="3"/>
  <c r="N518" i="3"/>
  <c r="L518" i="3"/>
  <c r="J518" i="3"/>
  <c r="I518" i="3"/>
  <c r="N516" i="3"/>
  <c r="L516" i="3"/>
  <c r="J516" i="3"/>
  <c r="I516" i="3"/>
  <c r="I579" i="3" s="1"/>
  <c r="C23" i="5" s="1"/>
  <c r="N514" i="3"/>
  <c r="N579" i="3" s="1"/>
  <c r="F23" i="5" s="1"/>
  <c r="L514" i="3"/>
  <c r="L579" i="3" s="1"/>
  <c r="E23" i="5" s="1"/>
  <c r="J514" i="3"/>
  <c r="H514" i="3"/>
  <c r="H579" i="3" s="1"/>
  <c r="B23" i="5" s="1"/>
  <c r="W511" i="3"/>
  <c r="G22" i="5" s="1"/>
  <c r="N510" i="3"/>
  <c r="L510" i="3"/>
  <c r="J510" i="3"/>
  <c r="H510" i="3"/>
  <c r="N508" i="3"/>
  <c r="L508" i="3"/>
  <c r="J508" i="3"/>
  <c r="I508" i="3"/>
  <c r="N505" i="3"/>
  <c r="L505" i="3"/>
  <c r="J505" i="3"/>
  <c r="H505" i="3"/>
  <c r="N503" i="3"/>
  <c r="L503" i="3"/>
  <c r="J503" i="3"/>
  <c r="I503" i="3"/>
  <c r="N501" i="3"/>
  <c r="L501" i="3"/>
  <c r="J501" i="3"/>
  <c r="H501" i="3"/>
  <c r="N499" i="3"/>
  <c r="L499" i="3"/>
  <c r="J499" i="3"/>
  <c r="H499" i="3"/>
  <c r="N497" i="3"/>
  <c r="L497" i="3"/>
  <c r="J497" i="3"/>
  <c r="H497" i="3"/>
  <c r="N494" i="3"/>
  <c r="L494" i="3"/>
  <c r="J494" i="3"/>
  <c r="I494" i="3"/>
  <c r="N491" i="3"/>
  <c r="L491" i="3"/>
  <c r="J491" i="3"/>
  <c r="H491" i="3"/>
  <c r="N489" i="3"/>
  <c r="L489" i="3"/>
  <c r="J489" i="3"/>
  <c r="I489" i="3"/>
  <c r="N486" i="3"/>
  <c r="L486" i="3"/>
  <c r="J486" i="3"/>
  <c r="H486" i="3"/>
  <c r="N484" i="3"/>
  <c r="L484" i="3"/>
  <c r="J484" i="3"/>
  <c r="I484" i="3"/>
  <c r="N482" i="3"/>
  <c r="L482" i="3"/>
  <c r="J482" i="3"/>
  <c r="I482" i="3"/>
  <c r="N479" i="3"/>
  <c r="L479" i="3"/>
  <c r="J479" i="3"/>
  <c r="H479" i="3"/>
  <c r="N477" i="3"/>
  <c r="L477" i="3"/>
  <c r="J477" i="3"/>
  <c r="I477" i="3"/>
  <c r="I511" i="3" s="1"/>
  <c r="C22" i="5" s="1"/>
  <c r="N474" i="3"/>
  <c r="L474" i="3"/>
  <c r="J474" i="3"/>
  <c r="H474" i="3"/>
  <c r="N471" i="3"/>
  <c r="L471" i="3"/>
  <c r="J471" i="3"/>
  <c r="H471" i="3"/>
  <c r="N468" i="3"/>
  <c r="L468" i="3"/>
  <c r="J468" i="3"/>
  <c r="H468" i="3"/>
  <c r="N465" i="3"/>
  <c r="L465" i="3"/>
  <c r="J465" i="3"/>
  <c r="H465" i="3"/>
  <c r="N463" i="3"/>
  <c r="L463" i="3"/>
  <c r="J463" i="3"/>
  <c r="I463" i="3"/>
  <c r="N460" i="3"/>
  <c r="N511" i="3" s="1"/>
  <c r="F22" i="5" s="1"/>
  <c r="L460" i="3"/>
  <c r="J460" i="3"/>
  <c r="H460" i="3"/>
  <c r="W457" i="3"/>
  <c r="W826" i="3" s="1"/>
  <c r="G38" i="5" s="1"/>
  <c r="N456" i="3"/>
  <c r="L456" i="3"/>
  <c r="J456" i="3"/>
  <c r="H456" i="3"/>
  <c r="N454" i="3"/>
  <c r="L454" i="3"/>
  <c r="J454" i="3"/>
  <c r="H454" i="3"/>
  <c r="N449" i="3"/>
  <c r="L449" i="3"/>
  <c r="J449" i="3"/>
  <c r="H449" i="3"/>
  <c r="N445" i="3"/>
  <c r="L445" i="3"/>
  <c r="J445" i="3"/>
  <c r="H445" i="3"/>
  <c r="N443" i="3"/>
  <c r="L443" i="3"/>
  <c r="J443" i="3"/>
  <c r="H443" i="3"/>
  <c r="N442" i="3"/>
  <c r="L442" i="3"/>
  <c r="J442" i="3"/>
  <c r="I442" i="3"/>
  <c r="N439" i="3"/>
  <c r="L439" i="3"/>
  <c r="J439" i="3"/>
  <c r="I439" i="3"/>
  <c r="N430" i="3"/>
  <c r="L430" i="3"/>
  <c r="J430" i="3"/>
  <c r="I430" i="3"/>
  <c r="N424" i="3"/>
  <c r="L424" i="3"/>
  <c r="J424" i="3"/>
  <c r="H424" i="3"/>
  <c r="N418" i="3"/>
  <c r="L418" i="3"/>
  <c r="J418" i="3"/>
  <c r="H418" i="3"/>
  <c r="N416" i="3"/>
  <c r="L416" i="3"/>
  <c r="J416" i="3"/>
  <c r="I416" i="3"/>
  <c r="I457" i="3" s="1"/>
  <c r="C21" i="5" s="1"/>
  <c r="N410" i="3"/>
  <c r="L410" i="3"/>
  <c r="J410" i="3"/>
  <c r="H410" i="3"/>
  <c r="N404" i="3"/>
  <c r="N457" i="3" s="1"/>
  <c r="F21" i="5" s="1"/>
  <c r="L404" i="3"/>
  <c r="J404" i="3"/>
  <c r="H404" i="3"/>
  <c r="W398" i="3"/>
  <c r="G18" i="5" s="1"/>
  <c r="N397" i="3"/>
  <c r="L397" i="3"/>
  <c r="J397" i="3"/>
  <c r="H397" i="3"/>
  <c r="N396" i="3"/>
  <c r="L396" i="3"/>
  <c r="J396" i="3"/>
  <c r="H396" i="3"/>
  <c r="N395" i="3"/>
  <c r="L395" i="3"/>
  <c r="J395" i="3"/>
  <c r="H395" i="3"/>
  <c r="N394" i="3"/>
  <c r="L394" i="3"/>
  <c r="J394" i="3"/>
  <c r="H394" i="3"/>
  <c r="N393" i="3"/>
  <c r="L393" i="3"/>
  <c r="J393" i="3"/>
  <c r="H393" i="3"/>
  <c r="N392" i="3"/>
  <c r="L392" i="3"/>
  <c r="J392" i="3"/>
  <c r="H392" i="3"/>
  <c r="N390" i="3"/>
  <c r="L390" i="3"/>
  <c r="J390" i="3"/>
  <c r="H390" i="3"/>
  <c r="N388" i="3"/>
  <c r="L388" i="3"/>
  <c r="J388" i="3"/>
  <c r="H388" i="3"/>
  <c r="N386" i="3"/>
  <c r="L386" i="3"/>
  <c r="J386" i="3"/>
  <c r="H386" i="3"/>
  <c r="N385" i="3"/>
  <c r="L385" i="3"/>
  <c r="J385" i="3"/>
  <c r="H385" i="3"/>
  <c r="N384" i="3"/>
  <c r="L384" i="3"/>
  <c r="J384" i="3"/>
  <c r="H384" i="3"/>
  <c r="N381" i="3"/>
  <c r="L381" i="3"/>
  <c r="J381" i="3"/>
  <c r="H381" i="3"/>
  <c r="N379" i="3"/>
  <c r="L379" i="3"/>
  <c r="J379" i="3"/>
  <c r="I379" i="3"/>
  <c r="I398" i="3" s="1"/>
  <c r="C18" i="5" s="1"/>
  <c r="N377" i="3"/>
  <c r="N398" i="3" s="1"/>
  <c r="F18" i="5" s="1"/>
  <c r="L377" i="3"/>
  <c r="L398" i="3" s="1"/>
  <c r="E18" i="5" s="1"/>
  <c r="J377" i="3"/>
  <c r="H377" i="3"/>
  <c r="W374" i="3"/>
  <c r="G17" i="5" s="1"/>
  <c r="N362" i="3"/>
  <c r="L362" i="3"/>
  <c r="J362" i="3"/>
  <c r="H362" i="3"/>
  <c r="N360" i="3"/>
  <c r="L360" i="3"/>
  <c r="J360" i="3"/>
  <c r="I360" i="3"/>
  <c r="I374" i="3" s="1"/>
  <c r="C17" i="5" s="1"/>
  <c r="N358" i="3"/>
  <c r="L358" i="3"/>
  <c r="J358" i="3"/>
  <c r="H358" i="3"/>
  <c r="N356" i="3"/>
  <c r="L356" i="3"/>
  <c r="J356" i="3"/>
  <c r="H356" i="3"/>
  <c r="N348" i="3"/>
  <c r="L348" i="3"/>
  <c r="J348" i="3"/>
  <c r="H348" i="3"/>
  <c r="N346" i="3"/>
  <c r="L346" i="3"/>
  <c r="J346" i="3"/>
  <c r="H346" i="3"/>
  <c r="N345" i="3"/>
  <c r="L345" i="3"/>
  <c r="J345" i="3"/>
  <c r="H345" i="3"/>
  <c r="N343" i="3"/>
  <c r="L343" i="3"/>
  <c r="J343" i="3"/>
  <c r="H343" i="3"/>
  <c r="N341" i="3"/>
  <c r="L341" i="3"/>
  <c r="J341" i="3"/>
  <c r="H341" i="3"/>
  <c r="N339" i="3"/>
  <c r="L339" i="3"/>
  <c r="J339" i="3"/>
  <c r="H339" i="3"/>
  <c r="N337" i="3"/>
  <c r="L337" i="3"/>
  <c r="J337" i="3"/>
  <c r="H337" i="3"/>
  <c r="N335" i="3"/>
  <c r="L335" i="3"/>
  <c r="J335" i="3"/>
  <c r="H335" i="3"/>
  <c r="N331" i="3"/>
  <c r="L331" i="3"/>
  <c r="J331" i="3"/>
  <c r="H331" i="3"/>
  <c r="N310" i="3"/>
  <c r="L310" i="3"/>
  <c r="J310" i="3"/>
  <c r="H310" i="3"/>
  <c r="N305" i="3"/>
  <c r="L305" i="3"/>
  <c r="J305" i="3"/>
  <c r="H305" i="3"/>
  <c r="N303" i="3"/>
  <c r="L303" i="3"/>
  <c r="J303" i="3"/>
  <c r="H303" i="3"/>
  <c r="N298" i="3"/>
  <c r="L298" i="3"/>
  <c r="J298" i="3"/>
  <c r="H298" i="3"/>
  <c r="N295" i="3"/>
  <c r="L295" i="3"/>
  <c r="J295" i="3"/>
  <c r="H295" i="3"/>
  <c r="N292" i="3"/>
  <c r="L292" i="3"/>
  <c r="J292" i="3"/>
  <c r="H292" i="3"/>
  <c r="N276" i="3"/>
  <c r="L276" i="3"/>
  <c r="J276" i="3"/>
  <c r="H276" i="3"/>
  <c r="N272" i="3"/>
  <c r="L272" i="3"/>
  <c r="J272" i="3"/>
  <c r="H272" i="3"/>
  <c r="N268" i="3"/>
  <c r="N374" i="3" s="1"/>
  <c r="F17" i="5" s="1"/>
  <c r="L268" i="3"/>
  <c r="J268" i="3"/>
  <c r="H268" i="3"/>
  <c r="N263" i="3"/>
  <c r="L263" i="3"/>
  <c r="L374" i="3" s="1"/>
  <c r="E17" i="5" s="1"/>
  <c r="J263" i="3"/>
  <c r="J374" i="3" s="1"/>
  <c r="E374" i="3" s="1"/>
  <c r="H263" i="3"/>
  <c r="H374" i="3" s="1"/>
  <c r="B17" i="5" s="1"/>
  <c r="G16" i="5"/>
  <c r="W260" i="3"/>
  <c r="N258" i="3"/>
  <c r="L258" i="3"/>
  <c r="J258" i="3"/>
  <c r="I258" i="3"/>
  <c r="N256" i="3"/>
  <c r="L256" i="3"/>
  <c r="J256" i="3"/>
  <c r="H256" i="3"/>
  <c r="N254" i="3"/>
  <c r="L254" i="3"/>
  <c r="J254" i="3"/>
  <c r="I254" i="3"/>
  <c r="I260" i="3" s="1"/>
  <c r="N252" i="3"/>
  <c r="L252" i="3"/>
  <c r="J252" i="3"/>
  <c r="H252" i="3"/>
  <c r="N251" i="3"/>
  <c r="L251" i="3"/>
  <c r="J251" i="3"/>
  <c r="J260" i="3" s="1"/>
  <c r="H251" i="3"/>
  <c r="N250" i="3"/>
  <c r="N260" i="3" s="1"/>
  <c r="F16" i="5" s="1"/>
  <c r="L250" i="3"/>
  <c r="L260" i="3" s="1"/>
  <c r="E16" i="5" s="1"/>
  <c r="J250" i="3"/>
  <c r="H250" i="3"/>
  <c r="W247" i="3"/>
  <c r="G15" i="5" s="1"/>
  <c r="I247" i="3"/>
  <c r="C15" i="5" s="1"/>
  <c r="N246" i="3"/>
  <c r="L246" i="3"/>
  <c r="J246" i="3"/>
  <c r="H246" i="3"/>
  <c r="N244" i="3"/>
  <c r="L244" i="3"/>
  <c r="J244" i="3"/>
  <c r="H244" i="3"/>
  <c r="N242" i="3"/>
  <c r="L242" i="3"/>
  <c r="J242" i="3"/>
  <c r="H242" i="3"/>
  <c r="N241" i="3"/>
  <c r="L241" i="3"/>
  <c r="J241" i="3"/>
  <c r="H241" i="3"/>
  <c r="N238" i="3"/>
  <c r="L238" i="3"/>
  <c r="J238" i="3"/>
  <c r="H238" i="3"/>
  <c r="N236" i="3"/>
  <c r="L236" i="3"/>
  <c r="J236" i="3"/>
  <c r="H236" i="3"/>
  <c r="N234" i="3"/>
  <c r="L234" i="3"/>
  <c r="J234" i="3"/>
  <c r="H234" i="3"/>
  <c r="N232" i="3"/>
  <c r="L232" i="3"/>
  <c r="J232" i="3"/>
  <c r="H232" i="3"/>
  <c r="N231" i="3"/>
  <c r="L231" i="3"/>
  <c r="J231" i="3"/>
  <c r="H231" i="3"/>
  <c r="N217" i="3"/>
  <c r="L217" i="3"/>
  <c r="J217" i="3"/>
  <c r="H217" i="3"/>
  <c r="N216" i="3"/>
  <c r="L216" i="3"/>
  <c r="J216" i="3"/>
  <c r="H216" i="3"/>
  <c r="N181" i="3"/>
  <c r="L181" i="3"/>
  <c r="J181" i="3"/>
  <c r="H181" i="3"/>
  <c r="N147" i="3"/>
  <c r="L147" i="3"/>
  <c r="J147" i="3"/>
  <c r="H147" i="3"/>
  <c r="N145" i="3"/>
  <c r="L145" i="3"/>
  <c r="J145" i="3"/>
  <c r="H145" i="3"/>
  <c r="N144" i="3"/>
  <c r="L144" i="3"/>
  <c r="J144" i="3"/>
  <c r="H144" i="3"/>
  <c r="N140" i="3"/>
  <c r="L140" i="3"/>
  <c r="J140" i="3"/>
  <c r="H140" i="3"/>
  <c r="N139" i="3"/>
  <c r="L139" i="3"/>
  <c r="J139" i="3"/>
  <c r="H139" i="3"/>
  <c r="N132" i="3"/>
  <c r="L132" i="3"/>
  <c r="J132" i="3"/>
  <c r="H132" i="3"/>
  <c r="N128" i="3"/>
  <c r="N247" i="3" s="1"/>
  <c r="F15" i="5" s="1"/>
  <c r="L128" i="3"/>
  <c r="L247" i="3" s="1"/>
  <c r="E15" i="5" s="1"/>
  <c r="J128" i="3"/>
  <c r="J247" i="3" s="1"/>
  <c r="D15" i="5" s="1"/>
  <c r="H128" i="3"/>
  <c r="W125" i="3"/>
  <c r="G14" i="5" s="1"/>
  <c r="N125" i="3"/>
  <c r="F14" i="5" s="1"/>
  <c r="I125" i="3"/>
  <c r="C14" i="5" s="1"/>
  <c r="N119" i="3"/>
  <c r="L119" i="3"/>
  <c r="J119" i="3"/>
  <c r="H119" i="3"/>
  <c r="N116" i="3"/>
  <c r="L116" i="3"/>
  <c r="J116" i="3"/>
  <c r="H116" i="3"/>
  <c r="N114" i="3"/>
  <c r="L114" i="3"/>
  <c r="J114" i="3"/>
  <c r="H114" i="3"/>
  <c r="N113" i="3"/>
  <c r="L113" i="3"/>
  <c r="J113" i="3"/>
  <c r="H113" i="3"/>
  <c r="N109" i="3"/>
  <c r="L109" i="3"/>
  <c r="J109" i="3"/>
  <c r="H109" i="3"/>
  <c r="N105" i="3"/>
  <c r="L105" i="3"/>
  <c r="J105" i="3"/>
  <c r="H105" i="3"/>
  <c r="N103" i="3"/>
  <c r="L103" i="3"/>
  <c r="J103" i="3"/>
  <c r="H103" i="3"/>
  <c r="N101" i="3"/>
  <c r="L101" i="3"/>
  <c r="J101" i="3"/>
  <c r="H101" i="3"/>
  <c r="N100" i="3"/>
  <c r="L100" i="3"/>
  <c r="J100" i="3"/>
  <c r="H100" i="3"/>
  <c r="N97" i="3"/>
  <c r="L97" i="3"/>
  <c r="J97" i="3"/>
  <c r="H97" i="3"/>
  <c r="N96" i="3"/>
  <c r="L96" i="3"/>
  <c r="J96" i="3"/>
  <c r="H96" i="3"/>
  <c r="N94" i="3"/>
  <c r="L94" i="3"/>
  <c r="J94" i="3"/>
  <c r="H94" i="3"/>
  <c r="N91" i="3"/>
  <c r="L91" i="3"/>
  <c r="J91" i="3"/>
  <c r="H91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4" i="3"/>
  <c r="L84" i="3"/>
  <c r="J84" i="3"/>
  <c r="H84" i="3"/>
  <c r="N82" i="3"/>
  <c r="L82" i="3"/>
  <c r="J82" i="3"/>
  <c r="H82" i="3"/>
  <c r="N77" i="3"/>
  <c r="L77" i="3"/>
  <c r="J77" i="3"/>
  <c r="H77" i="3"/>
  <c r="N72" i="3"/>
  <c r="L72" i="3"/>
  <c r="L125" i="3" s="1"/>
  <c r="E14" i="5" s="1"/>
  <c r="J72" i="3"/>
  <c r="J125" i="3" s="1"/>
  <c r="H72" i="3"/>
  <c r="G13" i="5"/>
  <c r="W69" i="3"/>
  <c r="I69" i="3"/>
  <c r="C13" i="5" s="1"/>
  <c r="N68" i="3"/>
  <c r="L68" i="3"/>
  <c r="J68" i="3"/>
  <c r="H68" i="3"/>
  <c r="N66" i="3"/>
  <c r="L66" i="3"/>
  <c r="J66" i="3"/>
  <c r="H66" i="3"/>
  <c r="N65" i="3"/>
  <c r="L65" i="3"/>
  <c r="J65" i="3"/>
  <c r="H65" i="3"/>
  <c r="N62" i="3"/>
  <c r="L62" i="3"/>
  <c r="J62" i="3"/>
  <c r="H62" i="3"/>
  <c r="N59" i="3"/>
  <c r="L59" i="3"/>
  <c r="J59" i="3"/>
  <c r="H59" i="3"/>
  <c r="N58" i="3"/>
  <c r="L58" i="3"/>
  <c r="J58" i="3"/>
  <c r="H58" i="3"/>
  <c r="N56" i="3"/>
  <c r="L56" i="3"/>
  <c r="J56" i="3"/>
  <c r="H56" i="3"/>
  <c r="N54" i="3"/>
  <c r="L54" i="3"/>
  <c r="J54" i="3"/>
  <c r="H54" i="3"/>
  <c r="N50" i="3"/>
  <c r="L50" i="3"/>
  <c r="J50" i="3"/>
  <c r="H50" i="3"/>
  <c r="N47" i="3"/>
  <c r="L47" i="3"/>
  <c r="J47" i="3"/>
  <c r="H47" i="3"/>
  <c r="N46" i="3"/>
  <c r="N69" i="3" s="1"/>
  <c r="F13" i="5" s="1"/>
  <c r="L46" i="3"/>
  <c r="L69" i="3" s="1"/>
  <c r="E13" i="5" s="1"/>
  <c r="J46" i="3"/>
  <c r="J69" i="3" s="1"/>
  <c r="E69" i="3" s="1"/>
  <c r="H46" i="3"/>
  <c r="C12" i="5"/>
  <c r="W43" i="3"/>
  <c r="W400" i="3" s="1"/>
  <c r="I43" i="3"/>
  <c r="N41" i="3"/>
  <c r="L41" i="3"/>
  <c r="J41" i="3"/>
  <c r="H41" i="3"/>
  <c r="N37" i="3"/>
  <c r="L37" i="3"/>
  <c r="J37" i="3"/>
  <c r="H37" i="3"/>
  <c r="N36" i="3"/>
  <c r="L36" i="3"/>
  <c r="J36" i="3"/>
  <c r="H36" i="3"/>
  <c r="N32" i="3"/>
  <c r="L32" i="3"/>
  <c r="J32" i="3"/>
  <c r="H32" i="3"/>
  <c r="N30" i="3"/>
  <c r="L30" i="3"/>
  <c r="J30" i="3"/>
  <c r="H30" i="3"/>
  <c r="N28" i="3"/>
  <c r="L28" i="3"/>
  <c r="J28" i="3"/>
  <c r="H28" i="3"/>
  <c r="N26" i="3"/>
  <c r="L26" i="3"/>
  <c r="J26" i="3"/>
  <c r="H26" i="3"/>
  <c r="N24" i="3"/>
  <c r="L24" i="3"/>
  <c r="J24" i="3"/>
  <c r="H24" i="3"/>
  <c r="N22" i="3"/>
  <c r="L22" i="3"/>
  <c r="J22" i="3"/>
  <c r="H22" i="3"/>
  <c r="N17" i="3"/>
  <c r="L17" i="3"/>
  <c r="J17" i="3"/>
  <c r="H17" i="3"/>
  <c r="N15" i="3"/>
  <c r="L15" i="3"/>
  <c r="J15" i="3"/>
  <c r="J43" i="3" s="1"/>
  <c r="H15" i="3"/>
  <c r="N14" i="3"/>
  <c r="N43" i="3" s="1"/>
  <c r="L14" i="3"/>
  <c r="L43" i="3" s="1"/>
  <c r="J14" i="3"/>
  <c r="H14" i="3"/>
  <c r="M21" i="6"/>
  <c r="I15" i="6"/>
  <c r="F14" i="6"/>
  <c r="M9" i="6"/>
  <c r="I9" i="6"/>
  <c r="F9" i="6"/>
  <c r="M8" i="6"/>
  <c r="I8" i="6"/>
  <c r="F8" i="6"/>
  <c r="H1" i="6"/>
  <c r="B8" i="5"/>
  <c r="D8" i="3"/>
  <c r="W846" i="3" l="1"/>
  <c r="G46" i="5" s="1"/>
  <c r="G19" i="5"/>
  <c r="E842" i="3"/>
  <c r="D42" i="5"/>
  <c r="L400" i="3"/>
  <c r="E19" i="5" s="1"/>
  <c r="E12" i="5"/>
  <c r="L844" i="3"/>
  <c r="E43" i="5" s="1"/>
  <c r="E40" i="5"/>
  <c r="E13" i="6"/>
  <c r="C43" i="5"/>
  <c r="N400" i="3"/>
  <c r="F19" i="5" s="1"/>
  <c r="F12" i="5"/>
  <c r="N844" i="3"/>
  <c r="F43" i="5" s="1"/>
  <c r="F40" i="5"/>
  <c r="H125" i="3"/>
  <c r="B14" i="5" s="1"/>
  <c r="H247" i="3"/>
  <c r="B15" i="5" s="1"/>
  <c r="J398" i="3"/>
  <c r="D18" i="5" s="1"/>
  <c r="G21" i="5"/>
  <c r="H260" i="3"/>
  <c r="B16" i="5" s="1"/>
  <c r="N632" i="3"/>
  <c r="F27" i="5" s="1"/>
  <c r="N689" i="3"/>
  <c r="F31" i="5" s="1"/>
  <c r="J766" i="3"/>
  <c r="D33" i="5" s="1"/>
  <c r="L776" i="3"/>
  <c r="E34" i="5" s="1"/>
  <c r="G12" i="5"/>
  <c r="L457" i="3"/>
  <c r="E21" i="5" s="1"/>
  <c r="J511" i="3"/>
  <c r="J579" i="3"/>
  <c r="H632" i="3"/>
  <c r="B27" i="5" s="1"/>
  <c r="J643" i="3"/>
  <c r="D28" i="5" s="1"/>
  <c r="H689" i="3"/>
  <c r="B31" i="5" s="1"/>
  <c r="L766" i="3"/>
  <c r="E33" i="5" s="1"/>
  <c r="N776" i="3"/>
  <c r="J824" i="3"/>
  <c r="D37" i="5" s="1"/>
  <c r="H69" i="3"/>
  <c r="B13" i="5" s="1"/>
  <c r="H398" i="3"/>
  <c r="B18" i="5" s="1"/>
  <c r="L511" i="3"/>
  <c r="E22" i="5" s="1"/>
  <c r="L643" i="3"/>
  <c r="E28" i="5" s="1"/>
  <c r="J689" i="3"/>
  <c r="E689" i="3" s="1"/>
  <c r="N766" i="3"/>
  <c r="F33" i="5" s="1"/>
  <c r="C40" i="5"/>
  <c r="L659" i="3"/>
  <c r="E29" i="5" s="1"/>
  <c r="L668" i="3"/>
  <c r="E30" i="5" s="1"/>
  <c r="J721" i="3"/>
  <c r="E721" i="3" s="1"/>
  <c r="H43" i="3"/>
  <c r="H400" i="3" s="1"/>
  <c r="N659" i="3"/>
  <c r="F29" i="5" s="1"/>
  <c r="N668" i="3"/>
  <c r="F30" i="5" s="1"/>
  <c r="J457" i="3"/>
  <c r="E457" i="3" s="1"/>
  <c r="H457" i="3"/>
  <c r="B21" i="5" s="1"/>
  <c r="H511" i="3"/>
  <c r="B22" i="5" s="1"/>
  <c r="J632" i="3"/>
  <c r="D27" i="5" s="1"/>
  <c r="H659" i="3"/>
  <c r="B29" i="5" s="1"/>
  <c r="J659" i="3"/>
  <c r="D29" i="5" s="1"/>
  <c r="H668" i="3"/>
  <c r="B30" i="5" s="1"/>
  <c r="J668" i="3"/>
  <c r="E668" i="3" s="1"/>
  <c r="H721" i="3"/>
  <c r="B32" i="5" s="1"/>
  <c r="H766" i="3"/>
  <c r="B33" i="5" s="1"/>
  <c r="F34" i="5"/>
  <c r="E35" i="5"/>
  <c r="H794" i="3"/>
  <c r="B35" i="5" s="1"/>
  <c r="B12" i="5"/>
  <c r="D25" i="5"/>
  <c r="E587" i="3"/>
  <c r="E511" i="3"/>
  <c r="D22" i="5"/>
  <c r="E766" i="3"/>
  <c r="E260" i="3"/>
  <c r="D16" i="5"/>
  <c r="E776" i="3"/>
  <c r="D34" i="5"/>
  <c r="E824" i="3"/>
  <c r="I400" i="3"/>
  <c r="C16" i="5"/>
  <c r="E43" i="3"/>
  <c r="D12" i="5"/>
  <c r="D31" i="5"/>
  <c r="H844" i="3"/>
  <c r="B40" i="5"/>
  <c r="D23" i="5"/>
  <c r="E579" i="3"/>
  <c r="E125" i="3"/>
  <c r="D14" i="5"/>
  <c r="E591" i="3"/>
  <c r="D26" i="5"/>
  <c r="E834" i="3"/>
  <c r="D40" i="5"/>
  <c r="J844" i="3"/>
  <c r="D35" i="5"/>
  <c r="E794" i="3"/>
  <c r="E838" i="3"/>
  <c r="E247" i="3"/>
  <c r="D13" i="5"/>
  <c r="D17" i="5"/>
  <c r="E583" i="3"/>
  <c r="D32" i="5"/>
  <c r="E811" i="3"/>
  <c r="I826" i="3"/>
  <c r="D30" i="5" l="1"/>
  <c r="N826" i="3"/>
  <c r="F38" i="5" s="1"/>
  <c r="J400" i="3"/>
  <c r="E398" i="3"/>
  <c r="L826" i="3"/>
  <c r="L846" i="3" s="1"/>
  <c r="E46" i="5" s="1"/>
  <c r="E643" i="3"/>
  <c r="D21" i="5"/>
  <c r="J826" i="3"/>
  <c r="D38" i="5" s="1"/>
  <c r="E632" i="3"/>
  <c r="E659" i="3"/>
  <c r="N846" i="3"/>
  <c r="F46" i="5" s="1"/>
  <c r="H826" i="3"/>
  <c r="B38" i="5" s="1"/>
  <c r="C38" i="5"/>
  <c r="E12" i="6"/>
  <c r="D13" i="6"/>
  <c r="F13" i="6" s="1"/>
  <c r="B43" i="5"/>
  <c r="B19" i="5"/>
  <c r="D11" i="6"/>
  <c r="D19" i="5"/>
  <c r="E400" i="3"/>
  <c r="E844" i="3"/>
  <c r="D43" i="5"/>
  <c r="I846" i="3"/>
  <c r="C46" i="5" s="1"/>
  <c r="E11" i="6"/>
  <c r="E15" i="6" s="1"/>
  <c r="C19" i="5"/>
  <c r="E826" i="3" l="1"/>
  <c r="J846" i="3"/>
  <c r="E38" i="5"/>
  <c r="H846" i="3"/>
  <c r="B46" i="5" s="1"/>
  <c r="D12" i="6"/>
  <c r="M11" i="6" s="1"/>
  <c r="E846" i="3"/>
  <c r="D46" i="5"/>
  <c r="F11" i="6"/>
  <c r="F12" i="6"/>
  <c r="M14" i="6" l="1"/>
  <c r="M13" i="6"/>
  <c r="D15" i="6"/>
  <c r="M12" i="6"/>
  <c r="F15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<sst xmlns="http://schemas.openxmlformats.org/spreadsheetml/2006/main" count="4415" uniqueCount="1470">
  <si>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</si>
  <si>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</si>
  <si>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</si>
  <si>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</si>
  <si>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</si>
  <si>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</si>
  <si>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</si>
  <si>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</si>
  <si>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</si>
  <si>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</si>
  <si>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</si>
  <si>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</si>
  <si>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</si>
  <si>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</si>
  <si>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</si>
  <si>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</si>
  <si>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</si>
  <si>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</si>
  <si>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</si>
  <si>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</si>
  <si>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</si>
  <si>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</si>
  <si>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</si>
  <si>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</si>
  <si>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</si>
  <si>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</si>
  <si>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</si>
  <si>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</si>
  <si>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</si>
  <si>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</si>
  <si>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</si>
  <si>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</si>
  <si>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</si>
  <si>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</si>
  <si>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</si>
  <si>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</si>
  <si>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</si>
  <si>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</si>
  <si>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</si>
  <si>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</si>
  <si>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</si>
  <si>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</si>
  <si>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</si>
  <si>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</si>
  <si>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</si>
  <si>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</si>
  <si>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</si>
  <si>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</si>
  <si>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</si>
  <si>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</si>
  <si>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</si>
  <si>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</si>
  <si>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</si>
  <si>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</si>
  <si>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</si>
  <si>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</si>
  <si>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</si>
  <si>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</si>
  <si>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</si>
  <si>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</si>
  <si>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</si>
  <si>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</si>
  <si>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</si>
  <si>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</si>
  <si>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</si>
  <si>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</si>
  <si>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</si>
  <si>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</si>
  <si>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</si>
  <si>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</si>
  <si>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</si>
  <si>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</si>
  <si>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</si>
  <si>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</si>
  <si>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</si>
  <si>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</si>
  <si>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</si>
  <si>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</si>
  <si>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</si>
  <si>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</si>
  <si>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</si>
  <si>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</si>
  <si>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</si>
  <si>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</si>
  <si>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</si>
  <si>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</si>
  <si>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</si>
  <si>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</si>
  <si>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</si>
  <si>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</si>
  <si>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</si>
  <si>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</si>
  <si>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</si>
  <si>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</si>
  <si>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</si>
  <si>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</si>
  <si>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</si>
  <si>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</si>
  <si>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</si>
  <si>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</si>
  <si>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</si>
  <si>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</si>
  <si>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</si>
  <si>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</si>
  <si>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</si>
  <si>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</si>
  <si>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</si>
  <si>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</si>
  <si>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</si>
  <si>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</si>
  <si>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</si>
  <si>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</si>
  <si>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</si>
  <si>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Architectural &amp; Building Management s.r.o. </t>
  </si>
  <si>
    <t xml:space="preserve">JKSO : </t>
  </si>
  <si>
    <t>Stavba : Stredná odborná škola Pod Bánošom - Modernizácia vzdelávania</t>
  </si>
  <si>
    <t>Objekt : SO 01 - Cvičné pracovisko</t>
  </si>
  <si>
    <t>Danken s. r. o.</t>
  </si>
  <si>
    <t xml:space="preserve"> Danken s. r. o.</t>
  </si>
  <si>
    <t xml:space="preserve"> Stavba : Stredná odborná škola Pod Bánošom - Modernizácia vzdelávania</t>
  </si>
  <si>
    <t>Banská Bystrica</t>
  </si>
  <si>
    <t xml:space="preserve"> Objekt : SO 01 - Cvičné pracovisko</t>
  </si>
  <si>
    <t>JKSO :</t>
  </si>
  <si>
    <t>Ing.Dana Urbanová</t>
  </si>
  <si>
    <t xml:space="preserve">Banskobystrický samosprávny kraj </t>
  </si>
  <si>
    <t/>
  </si>
  <si>
    <t xml:space="preserve">Architectural &amp; Building Management s.r.o. </t>
  </si>
  <si>
    <t>Modra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</si>
  <si>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</si>
  <si>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</si>
  <si>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</si>
  <si>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</si>
  <si>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</si>
  <si>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</si>
  <si>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</si>
  <si>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</si>
  <si>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</si>
  <si>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</si>
  <si>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</si>
  <si>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</si>
  <si>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</si>
  <si>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</si>
  <si>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</si>
  <si>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</si>
  <si>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</si>
  <si>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</si>
  <si>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113106241</t>
  </si>
  <si>
    <t>Rozobratie dlažby vozov. z cestných panelov</t>
  </si>
  <si>
    <t>m2</t>
  </si>
  <si>
    <t xml:space="preserve">                    </t>
  </si>
  <si>
    <t>11310-6241</t>
  </si>
  <si>
    <t>45.11.11</t>
  </si>
  <si>
    <t>EK</t>
  </si>
  <si>
    <t>S</t>
  </si>
  <si>
    <t>121101101</t>
  </si>
  <si>
    <t>Odstránenie ornice s premiestnením do 50 m</t>
  </si>
  <si>
    <t>m3</t>
  </si>
  <si>
    <t>12110-1101</t>
  </si>
  <si>
    <t>45.11.21</t>
  </si>
  <si>
    <t>(18*26+4,5*5,5-50)*0,2 =   88,550</t>
  </si>
  <si>
    <t>001</t>
  </si>
  <si>
    <t>131201102</t>
  </si>
  <si>
    <t>Hĺbenie jám nezapaž. v horn. tr. 3 nad 100 do 1 000 m3</t>
  </si>
  <si>
    <t>13120-1102</t>
  </si>
  <si>
    <t>3,7*5,8*1,97+3,7*11*1,605+2,65*5,085*1,505+10*11*0,91+12,25*15,8*0,91 =   404,110</t>
  </si>
  <si>
    <t>7,65*1,35*0,85 =   8,778</t>
  </si>
  <si>
    <t>"zosik" 5,85*1,97*1,4/2+(5,8+5,085+15,68+10+4,805+12,92)*0,91*0,67/2 =   24,617</t>
  </si>
  <si>
    <t>21,88*1,8*1,5/2+4,3*1,5*1,2/2+(3,25+3,21)*0,9*0,54/2 =   34,978</t>
  </si>
  <si>
    <t>131201109</t>
  </si>
  <si>
    <t>Príplatok za lepivosť v horn. tr. 3</t>
  </si>
  <si>
    <t>13120-1109</t>
  </si>
  <si>
    <t>472,483/2 =   236,242</t>
  </si>
  <si>
    <t>132201101</t>
  </si>
  <si>
    <t>Hĺbenie rýh šírka do 60 cm v horn. tr. 3 do 100 m3</t>
  </si>
  <si>
    <t>13220-1101</t>
  </si>
  <si>
    <t>21,88*0,4*0,3+(4,5+3,25)*0,75*0,9 =   7,857</t>
  </si>
  <si>
    <t>132201109</t>
  </si>
  <si>
    <t>Príplatok za lepivosť horniny tr. 3 v rýhach š. do 60 cm</t>
  </si>
  <si>
    <t>13220-1109</t>
  </si>
  <si>
    <t>7,857/2 =   3,929</t>
  </si>
  <si>
    <t>162201101</t>
  </si>
  <si>
    <t>Vodorovné premiestnenie výkopu do 20 m horn. tr. 1-4</t>
  </si>
  <si>
    <t>16220-1101</t>
  </si>
  <si>
    <t>45.11.24</t>
  </si>
  <si>
    <t>189,266+167,530 =   356,796</t>
  </si>
  <si>
    <t>162701105</t>
  </si>
  <si>
    <t>Vodorovné premiestnenie výkopu do 10000 m horn. tr. 1-4</t>
  </si>
  <si>
    <t>16270-1105</t>
  </si>
  <si>
    <t>472,483+7,857-356,796 =   123,544</t>
  </si>
  <si>
    <t>171101104</t>
  </si>
  <si>
    <t>Násypy z hornín súdržných zhutnených do 102% PS</t>
  </si>
  <si>
    <t>17110-1104</t>
  </si>
  <si>
    <t>(3,025*3,775+15,175*3,775-4,175*0,6-2,05*0,6-2,05*0,4+8,8*1,625+8,8*2,575)*0,9 =   90,999</t>
  </si>
  <si>
    <t>((3,025+4,5+4,4+5,075)*4,525+4,5-2,45*2*0,6-1,825*0,6+1,25*0,6+8,1*0,35)*0,9 =   72,878</t>
  </si>
  <si>
    <t>(6,95+2,425+5,325+5,45)*1,4*0,9 =   25,389</t>
  </si>
  <si>
    <t>171201201</t>
  </si>
  <si>
    <t>Uloženie sypaniny na skládku + poplatok</t>
  </si>
  <si>
    <t>17120-1201</t>
  </si>
  <si>
    <t>174101001</t>
  </si>
  <si>
    <t>Zásyp zhutnený jám, šachiet, rýh, zárezov alebo okolo objektov do 100 m3</t>
  </si>
  <si>
    <t>17410-1001</t>
  </si>
  <si>
    <t>"OM" (21,485+2,4+1,25)*1,3*1,7+18,485*2,6*1,09 =   107,935</t>
  </si>
  <si>
    <t>232</t>
  </si>
  <si>
    <t>181006115</t>
  </si>
  <si>
    <t>Rozprestr. zeminy schop. zúrod. v rovine a v sklone do 1: 5, hr. 0,30-0,40 m</t>
  </si>
  <si>
    <t>18100-6115</t>
  </si>
  <si>
    <t>45.11.23</t>
  </si>
  <si>
    <t>88,550/0,3 =   295,167</t>
  </si>
  <si>
    <t xml:space="preserve">1 - ZEMNE PRÁCE  spolu: </t>
  </si>
  <si>
    <t>2 - ZÁKLADY</t>
  </si>
  <si>
    <t>212752113</t>
  </si>
  <si>
    <t>Trativody z drenážnych rúrok DN do 160 so štrkopieskovým lôžkom a obsypom</t>
  </si>
  <si>
    <t>m</t>
  </si>
  <si>
    <t>21275-2113</t>
  </si>
  <si>
    <t>45.25.21</t>
  </si>
  <si>
    <t>002</t>
  </si>
  <si>
    <t>221942100</t>
  </si>
  <si>
    <t>Zhotovenie baranených duklitných pilot zvislých do 7 m komplet</t>
  </si>
  <si>
    <t>22194-2133</t>
  </si>
  <si>
    <t>54*7 =   378,000</t>
  </si>
  <si>
    <t>výmera je predbežná</t>
  </si>
  <si>
    <t>271571112</t>
  </si>
  <si>
    <t>Vankúš pod základy zo štrkopiesku netriedeného</t>
  </si>
  <si>
    <t>27157-1112</t>
  </si>
  <si>
    <t>(3,025*3,775+15,175*3,775-4,175*0,6-2,05*0,6-2,05*0,4+8,8*1,625+8,8*2,575)*0,1 =   10,111</t>
  </si>
  <si>
    <t>((3,025+4,5+4,4+5,075)*4,525+4,5-2,45*2*0,6-1,825*0,6+1,25*0,6)*0,1 =   7,814</t>
  </si>
  <si>
    <t>(6,95+2,425+5,325+5,45)*1,4*0,1 =   2,821</t>
  </si>
  <si>
    <t>011</t>
  </si>
  <si>
    <t>273321611</t>
  </si>
  <si>
    <t>Základové dosky pre oporný múr zo železobetónu tr. C30/37 XC2, XA1</t>
  </si>
  <si>
    <t>27332-1611</t>
  </si>
  <si>
    <t>45.25.32</t>
  </si>
  <si>
    <t>"OM" (1,5*0,45+2,2*21,485+2,1*1,5)*0,4+21,485*0,3*0,4 =   23,015</t>
  </si>
  <si>
    <t>273351215</t>
  </si>
  <si>
    <t>Debnenie základových dosiek zhotovenie</t>
  </si>
  <si>
    <t>27335-1215</t>
  </si>
  <si>
    <t>"OM" (3,7*2+21,485*2+0,45*2)*0,4+21,485*0,3*2 =   33,399</t>
  </si>
  <si>
    <t>273351216</t>
  </si>
  <si>
    <t>Debnenie základových dosiek odstránenie</t>
  </si>
  <si>
    <t>27335-1216</t>
  </si>
  <si>
    <t>274321511</t>
  </si>
  <si>
    <t>Základové pásy zo železobetónu tr. C30/37 XC2</t>
  </si>
  <si>
    <t>27432-1511</t>
  </si>
  <si>
    <t>(10,1*2+18,8*2+4,8*2+17,55+4,525*3+3,775+8,8+2,05+4,175+1,85*2+1,4*2)*0,6*0,95 =   70,580</t>
  </si>
  <si>
    <t>3,025*0,6*0,95+(2,05+16,7+1,3+6,85+1,7-4-4,1)*0,4*0,95+(4+4,1)*0,4*1,85 =   15,508</t>
  </si>
  <si>
    <t>274351215</t>
  </si>
  <si>
    <t>Debnenie základových pásov zhotovenie</t>
  </si>
  <si>
    <t>27435-1215</t>
  </si>
  <si>
    <t>(10,1*2+18,8*2+4,8*2+17,55+4,525*3+3,775+8,8+2,05+4,175+1,85*2+1,4*2)*2*0,95 =   235,268</t>
  </si>
  <si>
    <t>3,025*2*0,95+(2,05+16,7+1,3+6,85+1,7-4-4,1)*2*0,95+(4+4,1)*2*1,85 =   74,668</t>
  </si>
  <si>
    <t>274351216</t>
  </si>
  <si>
    <t>Debnenie základových pásov odstránenie</t>
  </si>
  <si>
    <t>27435-1216</t>
  </si>
  <si>
    <t>274361821</t>
  </si>
  <si>
    <t>Výstuž základových pásov BSt 500 (10505)</t>
  </si>
  <si>
    <t>t</t>
  </si>
  <si>
    <t>27436-1821</t>
  </si>
  <si>
    <t>6250,31/1000 =   6,250</t>
  </si>
  <si>
    <t>289970110</t>
  </si>
  <si>
    <t>Vrstva z geotextílie Tatratex PP 200g/m2 prisypaním</t>
  </si>
  <si>
    <t>28997-0110</t>
  </si>
  <si>
    <t xml:space="preserve">2 - ZÁKLADY  spolu: </t>
  </si>
  <si>
    <t>3 - ZVISLÉ A KOMPLETNÉ KONŠTRUKCIE</t>
  </si>
  <si>
    <t>311231502</t>
  </si>
  <si>
    <t>Murivo nosné z tehál POROTHERM 30 P+D P10 MVC 2,5</t>
  </si>
  <si>
    <t>31123-1502</t>
  </si>
  <si>
    <t>45.25.50</t>
  </si>
  <si>
    <t>((15,5*2+14,5+4,8)*2,75-9,6*0,12-1,5*1,6*4-1*4*2,02-(2,7+1,8*2+2,5)*2,5)*0,3 =   29,248</t>
  </si>
  <si>
    <t>((3,6*2+9,7)*2,58-0,8*0,7*10)*0,3 =   11,401</t>
  </si>
  <si>
    <t>((6,66+1,5+1,05+4,925)*1,75+(7,89+8,025)*2,36+11,68+14,16-(2,7*2+1,8*5)*2,2)*0,3 =   16,937</t>
  </si>
  <si>
    <t>((1,5+1,45)*1,75+(8,2+4,5+6,35+8,35)*2,5+11,68+14,12+-2,5*0,8-0,8*2*0,8)*0,3 =   28,855</t>
  </si>
  <si>
    <t>311231503</t>
  </si>
  <si>
    <t>Murivo nosné z tehál POROTHERM 25 P+D P12 MVC 2,5</t>
  </si>
  <si>
    <t>31123-1503</t>
  </si>
  <si>
    <t>((7,4+1,65+3,65*2+1,7*2+9,1+2,4+3,7)*2,75-(0,8*3+0,9*3+0,7)*2,02-0,84*1,5)*0,25 =   20,784</t>
  </si>
  <si>
    <t>((4,1+2,55+3,6)*2,58-0,8*2*2,02)*0,25 =   5,803</t>
  </si>
  <si>
    <t>((5,05+3,35+6,825+4,05+1,65+2*2+8,15)*2,66+(0,8+0,95)*2,345-0,8*4*2,02)*0,25 =   21,405</t>
  </si>
  <si>
    <t>(2,4+3,74)*2,66*0,25 =   4,083</t>
  </si>
  <si>
    <t>311231504</t>
  </si>
  <si>
    <t>Murivo nosné z tehál POROTHERM 20 P+D P12 MVC 2,5</t>
  </si>
  <si>
    <t>2,14*2,2 =   4,708</t>
  </si>
  <si>
    <t>311272202</t>
  </si>
  <si>
    <t>Murivo nosné z betónových tvárnic PREMAC DT25 hr. 250mm s výplňou C16/20</t>
  </si>
  <si>
    <t>31127-2202</t>
  </si>
  <si>
    <t>"AT1" (3,4*2+9,8)*0,5*0,25 =   2,075</t>
  </si>
  <si>
    <t>314274036</t>
  </si>
  <si>
    <t>Komín dvojprieduchový p18/18 s ukončením komplet</t>
  </si>
  <si>
    <t>31427-4036</t>
  </si>
  <si>
    <t>317161111</t>
  </si>
  <si>
    <t>Preklady keramické POROTHERM 120/65/1000 mm</t>
  </si>
  <si>
    <t>kus</t>
  </si>
  <si>
    <t>31716-1111</t>
  </si>
  <si>
    <t>317161131</t>
  </si>
  <si>
    <t>Preklady keramické POROTHERM 238/80/1250 mm</t>
  </si>
  <si>
    <t>31716-1131</t>
  </si>
  <si>
    <t>321</t>
  </si>
  <si>
    <t>327321117</t>
  </si>
  <si>
    <t>Konštrukcie oporných múrov zo železobetónu mrazuvzdorného C30/37 XC4, XA1, XF2 pohľadová konštrukcia</t>
  </si>
  <si>
    <t>32732-1117</t>
  </si>
  <si>
    <t>"OM" 9,6*1,92*0,4+(9,2*0,46+2*2,54+9,485*2,06+0,95*1,9)*0,3 =   16,570</t>
  </si>
  <si>
    <t>327331117</t>
  </si>
  <si>
    <t>Konštrukcie vstupu múrov a dosiek zo železobetónu mrazuvzdorného C30/37 XC4, XF3 pohľadová konštrukcia</t>
  </si>
  <si>
    <t>"vstup" (1,2*0,6*2,96-0,7*2,4*0,15-0,7*2,62*0,15)*2 =   3,208</t>
  </si>
  <si>
    <t>1,2*3,7*0,2+1,6*3,7*0,16+(3,7+1*2)*0,09*0,2+3,7*0,8*0,16*2+0,82*0,73*0,35*2 =   3,304</t>
  </si>
  <si>
    <t>015</t>
  </si>
  <si>
    <t>327351211</t>
  </si>
  <si>
    <t>Debnenie múrov a valov pohľadové zhotovenie</t>
  </si>
  <si>
    <t>32735-1211</t>
  </si>
  <si>
    <t>"OM" 9,6*1,92*2+1,92*0,4+(9,2*0,46+2*2,54+9,485*2,06+0,95*1,9)*2+(2,54+1,9)*0,3 =   100,276</t>
  </si>
  <si>
    <t>327351221</t>
  </si>
  <si>
    <t>Debnenie múrov a valov odstránenie</t>
  </si>
  <si>
    <t>32735-1221</t>
  </si>
  <si>
    <t>327351350</t>
  </si>
  <si>
    <t>Debnenie konštrukcie vstupu rovinné pohľadové a stratené zhotovenie</t>
  </si>
  <si>
    <t>32735-1010</t>
  </si>
  <si>
    <t>"vstup" ((1,2*2+0,6*2)*2,96+(0,7*2+2,4*2+2,62*2)*0,15)*2 =   24,744</t>
  </si>
  <si>
    <t>1,2*3,7*2+1,6*3,7*2+(3,7+1*2)*0,09*2+3,7*0,8*2*2+0,82*0,73*2*2 =   35,980</t>
  </si>
  <si>
    <t>327351380</t>
  </si>
  <si>
    <t>Debnenie konštrukcie vstupu odstránenie</t>
  </si>
  <si>
    <t>327365111</t>
  </si>
  <si>
    <t>Výstuž konštrukcií oporných múrov BSt 500 (10505)</t>
  </si>
  <si>
    <t>32736-5111</t>
  </si>
  <si>
    <t>3780,16/1000 =   3,780</t>
  </si>
  <si>
    <t>327369111</t>
  </si>
  <si>
    <t>Výstuž konštrukcií vstupu BSt 500 (10505)</t>
  </si>
  <si>
    <t>499,72/1000 =   0,500</t>
  </si>
  <si>
    <t>330321610</t>
  </si>
  <si>
    <t>Stĺpy a piliere zo železobetónu tr. C30/37 XC1</t>
  </si>
  <si>
    <t>33032-1610</t>
  </si>
  <si>
    <t>"S1" 0,3*0,25*2,75*2 =   0,413</t>
  </si>
  <si>
    <t>"S2" 0,6*0,25*2,75 =   0,413</t>
  </si>
  <si>
    <t>"S3" 0,25*0,25*2,15 =   0,134</t>
  </si>
  <si>
    <t>253</t>
  </si>
  <si>
    <t>330351121</t>
  </si>
  <si>
    <t>Debnenie stĺpov. pilierov hranatých 0,40 m2</t>
  </si>
  <si>
    <t>33035-1121</t>
  </si>
  <si>
    <t>45.21.22</t>
  </si>
  <si>
    <t>"S1" (0,3+0,25)*2*2,75*2 =   6,050</t>
  </si>
  <si>
    <t>"S2" (0,6+0,25)*2*2,75 =   4,675</t>
  </si>
  <si>
    <t>"S3" 0,25*4*2,15 =   2,150</t>
  </si>
  <si>
    <t>330351129</t>
  </si>
  <si>
    <t>Oddebnenie stĺpových pilierov</t>
  </si>
  <si>
    <t>33035-1129</t>
  </si>
  <si>
    <t>330361114</t>
  </si>
  <si>
    <t>Vystuženie stĺpov, pilierov BSt 500 (10505)</t>
  </si>
  <si>
    <t>33036-1113</t>
  </si>
  <si>
    <t>209,11/1000 =   0,209</t>
  </si>
  <si>
    <t>342243110</t>
  </si>
  <si>
    <t>Priečky POROTHERM P10 hr. 140mm 14X50X23,8 P+D</t>
  </si>
  <si>
    <t>34224-3110</t>
  </si>
  <si>
    <t>(0,9+4,75+1,6)*2,93+2,2*2,58-0,7*1,97 =   25,540</t>
  </si>
  <si>
    <t>(1,4+3,35+3,4+4,1)*2,66-0,8*2*1,97 =   29,433</t>
  </si>
  <si>
    <t>342243111</t>
  </si>
  <si>
    <t>Priečky POROTHERM P10 hr. 115mm 11,5X50X23,8 P+D</t>
  </si>
  <si>
    <t>34224-3111</t>
  </si>
  <si>
    <t>(4,1+3,1+4,85+4,75+3,55)*2,93+(1,6*2+3,35*2+3,6)*2,58-(0,7*11+0,8*9)*1,97-1*1,5 =   63,603</t>
  </si>
  <si>
    <t>(1,8+1,2*2+1,17+1,1+9,1+1,3+1,5*5)*2,93-0,9*1,97 =   69,631</t>
  </si>
  <si>
    <t>(4,05+1,7+4,85+1,575+3,4+1,2+1,17+2,6+1,75)*2,66+0,8*2,345-(0,8*4+0,7*6)*1,97 =   46,603</t>
  </si>
  <si>
    <t>(2,2+2,9*2+2,5)*2,66 =   27,930</t>
  </si>
  <si>
    <t>"REV 2" (1,1-1,55)*2,66 =   -1,197</t>
  </si>
  <si>
    <t xml:space="preserve">3 - ZVISLÉ A KOMPLETNÉ KONŠTRUKCIE  spolu: </t>
  </si>
  <si>
    <t>4 - VODOROVNÉ KONŠTRUKCIE</t>
  </si>
  <si>
    <t>411321616</t>
  </si>
  <si>
    <t>Stropy doskové zo železobetónu tr. C30/37 XC1</t>
  </si>
  <si>
    <t>41132-1616</t>
  </si>
  <si>
    <t>"D10" (16,05*9,8+4,8*9,7-3,215*2,4)*0,2+1,25*(3,34+3,825)*0,15+1,55*4,7*0,16 =   41,736</t>
  </si>
  <si>
    <t>"D11" 9,8*3,65*0,2 =   7,154</t>
  </si>
  <si>
    <t>"D20" (9,8*6,35+9,7*14,6-3,2*2,4-0,9*1,2-4,7*1,25-1,1*1,25-6,4*1,1)*0,2 =   36,160</t>
  </si>
  <si>
    <t>411351101</t>
  </si>
  <si>
    <t>Debnenie stropov doskových zhotovenie</t>
  </si>
  <si>
    <t>41135-1101</t>
  </si>
  <si>
    <t>"D10" 16,05*9,8+4,8*9,7-3,215*2,4+1,25*(3,34+3,825)+1,55*4,7 =   212,375</t>
  </si>
  <si>
    <t>(16,05*2+9,8*2+4,8*2+3,215*2+2,4*2)*0,2+(1,25*4+3,34+3,825)*0,15 =   16,331</t>
  </si>
  <si>
    <t>(1,55*2+4,7)*0,16 =   1,248</t>
  </si>
  <si>
    <t>"D11" 9,8*3,65+(9,8+3,65*2)*0,2 =   39,190</t>
  </si>
  <si>
    <t>"D20" 9,8*6,35+9,7*14,6-3,2*2,4-0,9*1,2-4,7*1,25-1,1*1,25-6,4*1,1 =   180,800</t>
  </si>
  <si>
    <t>(6,35*2+14,6*2+9,7*2+3,2*2+2,4*2+0,9*2+1,2*2)*0,2 =   15,340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</si>
  <si>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</si>
  <si>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</si>
  <si>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</si>
  <si>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</si>
  <si>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</si>
  <si>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</si>
  <si>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"D11" 9,8*3,65 =   35,770</t>
  </si>
  <si>
    <t>411354174</t>
  </si>
  <si>
    <t>Podperná konštr. stropov pre zaťaženie do 12 kPa odstránenie</t>
  </si>
  <si>
    <t>41135-4174</t>
  </si>
  <si>
    <t>411361821</t>
  </si>
  <si>
    <t>Výstuž stropov , vencov a atík BSt 500 (10505)</t>
  </si>
  <si>
    <t>41136-1821</t>
  </si>
  <si>
    <t>(4254,03+4291,09)/1000 =   8,545</t>
  </si>
  <si>
    <t>413321616</t>
  </si>
  <si>
    <t>Nosníky a vence zo železobetónu tr. C30/37 XC1</t>
  </si>
  <si>
    <t>41332-1616</t>
  </si>
  <si>
    <t>"P1,2,3,4,5" (2*2+3,2+7,8)*0,3*0,25 =   1,125</t>
  </si>
  <si>
    <t>"P6" 0,8*6*0,3*0,25 =   0,360</t>
  </si>
  <si>
    <t>"P7" (2+1,875)*0,3*0,25 =   0,291</t>
  </si>
  <si>
    <t>"P8" 2,3*0,35*0,25 =   0,201</t>
  </si>
  <si>
    <t>"P9" 2,55*0,6*0,25 =   0,383</t>
  </si>
  <si>
    <t>"P10" 5,05*0,23*0,25 =   0,290</t>
  </si>
  <si>
    <t>"P11" (4,7+1,55*2)*0,18*0,25 =   0,351</t>
  </si>
  <si>
    <t>"P12" 1,7*2*0,35*0,25 =   0,298</t>
  </si>
  <si>
    <t>"P13" 2,4*0,18*0,235 =   0,102</t>
  </si>
  <si>
    <t>"P14" 1,565*0,43*0,25 =   0,168</t>
  </si>
  <si>
    <t>"V1" (4,8+1,25+1,025+1,16+4,925+0,355+2,16+1,525+4,675)*0,18*0,25 =   0,984</t>
  </si>
  <si>
    <t>"V2" (0,75+0,7*3+0,83*2+0,39)*0,3*0,25 =   0,368</t>
  </si>
  <si>
    <t>"V3" (3,65*2+1,063+0,9+0,938+0,85+0,9+0,35)*0,08*0,25 =   0,246</t>
  </si>
  <si>
    <t>"V4" (4,65+2,85)*0,43*0,25 =   0,806</t>
  </si>
  <si>
    <t>"V5" 0,885*0,08*0,25 =   0,018</t>
  </si>
  <si>
    <t>"V6" (7,15+1,75+3,65*2+0,45*2+9,1)*0,18*0,25 =   1,179</t>
  </si>
  <si>
    <t>"V7" (2,65+3,45)*0,035*0,25 =   0,053</t>
  </si>
  <si>
    <t>"V8" (2,9+0,95*2)*0,195*0,25 =   0,234</t>
  </si>
  <si>
    <t>"V30,50" (2,7*2*0,5+(0,84+0,99+1,16)*0,61+(0,22*2+0,17*2+3,785*2)*0,25)*0,25 =   1,653</t>
  </si>
  <si>
    <t>((1,5+6,66)*0,28+1,96*0,22)*0,25 =   0,679</t>
  </si>
  <si>
    <t>"V31,51" ((1,8*2+2,5)*0,5+(0,975+0,6*2)*0,61+(0,22+0,207*2+3,41*2)*0,25)*0,25 =   1,560</t>
  </si>
  <si>
    <t>(0,525*1,11+(4,7+1,35)*0,28+3,446*0,22)*0,25 =   0,759</t>
  </si>
  <si>
    <t>"V32,52" ((4,665+1,136)*0,36+1,3*2*0,5+(0,33+0,1*2+3,775*2)*0,25+1,5*0,28)*0,25 =   1,457</t>
  </si>
  <si>
    <t>1,96*0,22*0,25 =   0,108</t>
  </si>
  <si>
    <t>"V33,53" (0,31*0,56+(1,41+1,155+0,875)*0,36+2,3*2*0,5+0,35*1,11+1,1*0,28)*0,25 =   1,102</t>
  </si>
  <si>
    <t>((0,332+0,21+3,23+3,41)*0,25+3,446*0,22)*0,25 =   0,638</t>
  </si>
  <si>
    <t>"V34" 6,35*(0,16+0,2)*0,25 =   0,572</t>
  </si>
  <si>
    <t>"V35" (0,85+1,395)*0,16*0,25 =   0,090</t>
  </si>
  <si>
    <t>"V36" (8,15+2,4+3,7+2*2+6,825+1,75+3,25+5,05+4,05)*0,16*0,25 =   1,567</t>
  </si>
  <si>
    <t>"V37" 3,5*0,28*0,25 =   0,245</t>
  </si>
  <si>
    <t>"P30" 2,3*0,3*0,25 =   0,173</t>
  </si>
  <si>
    <t>"P31,32,33" (1,5+1,75+2,4)*0,16*0,25 =   0,226</t>
  </si>
  <si>
    <t>"AT1" (3,4*2+9,8)*0,075*0,25 =   0,311</t>
  </si>
  <si>
    <t>413351107</t>
  </si>
  <si>
    <t>Debnenie nosníkov a vencov bez podpernej konštrukcie zhotovenie</t>
  </si>
  <si>
    <t>41335-1107</t>
  </si>
  <si>
    <t>"P1,2,3,4,5" (2*2+3,2+7,8)*0,3*2+(1,5*2+2,7+1,8*2+2,5)*0,25 =   11,950</t>
  </si>
  <si>
    <t>"P6" 0,8*6*0,3*2+0,8*6*0,25 =   4,080</t>
  </si>
  <si>
    <t>"P7" (2+1,875)*0,3*2+1,5*2*0,25 =   3,075</t>
  </si>
  <si>
    <t>"P8" 2,3*0,35*2+2,3*0,25 =   2,185</t>
  </si>
  <si>
    <t>"P9" 2,55*0,6*2+0,9*2*0,25 =   3,510</t>
  </si>
  <si>
    <t>"P10" 5,05*0,23*2+(1,2+3,1)*0,25 =   3,398</t>
  </si>
  <si>
    <t>"P11" (4,7+1,55*2)*0,18*2+(2,215+1,635+1*2)*0,25 =   4,271</t>
  </si>
  <si>
    <t>"P12" 1,7*2*0,35*2+1*2*0,25 =   2,880</t>
  </si>
  <si>
    <t>"P13" 2,4*0,18*2+2,4*0,235 =   1,428</t>
  </si>
  <si>
    <t>"P14" 1,565*0,43*2+1,065*0,25 =   1,612</t>
  </si>
  <si>
    <t>"V1" (4,8+1,25+1,025+1,16+4,925+0,355+2,16+1,525+4,675)*0,18*2 =   7,875</t>
  </si>
  <si>
    <t>"V2" (0,75+0,7*3+0,83*2+0,39)*0,3*2 =   2,940</t>
  </si>
  <si>
    <t>"V3" (3,65*2+1,063+0,9+0,938+0,85+0,9+0,35)*0,08*2 =   1,968</t>
  </si>
  <si>
    <t>"V4" (4,65+2,85)*0,43*2 =   6,450</t>
  </si>
  <si>
    <t>"V5" 0,885*0,08*2 =   0,142</t>
  </si>
  <si>
    <t>"V6" (7,15+1,75+3,65*2+0,45*2+9,1)*0,18*2 =   9,432</t>
  </si>
  <si>
    <t>"V7" (2,65+3,45)*0,035*2 =   0,427</t>
  </si>
  <si>
    <t>"V8" (2,9+0,95*2)*0,195*2 =   1,872</t>
  </si>
  <si>
    <t>"V30,50" (2,7*2*0,5+(0,84+0,99+1,16)*0,61+(0,22*2+0,17*2+3,785*2)*0,25)*2 =   13,223</t>
  </si>
  <si>
    <t>((1,5+6,66)*0,28+1,96*0,22)*2 =   5,432</t>
  </si>
  <si>
    <t>"V31,51" ((1,8*2+2,5)*0,5+(0,975+0,6*2)*0,61+(0,22+0,207*2+3,41*2)*0,25)*2 =   12,481</t>
  </si>
  <si>
    <t>(0,525*1,11+(4,7+1,35)*0,28+3,446*0,22)*2 =   6,070</t>
  </si>
  <si>
    <t>"V32,52" ((4,665+1,136)*0,36+1,3*2*0,5+(0,33+0,1*2+3,775*2)*0,25+1,5*0,28)*2 =   11,657</t>
  </si>
  <si>
    <t>1,96*0,22*2 =   0,862</t>
  </si>
  <si>
    <t>"V33,53" (0,31*0,56+(1,41+1,155+0,875)*0,36+2,3*2*0,5+0,35*1,11+1,1*0,28)*2 =   8,817</t>
  </si>
  <si>
    <t>((0,332+0,21+3,23+3,41)*0,25+3,446*0,22)*2 =   5,107</t>
  </si>
  <si>
    <t>"V30,31,32,33"(2,7*2+1,8*4+2,5+0,8*2)*0,25 =   4,175</t>
  </si>
  <si>
    <t>"V34" 6,35*(0,16+0,2)*2 =   4,572</t>
  </si>
  <si>
    <t>"V35" (0,85+1,395)*0,16*2 =   0,718</t>
  </si>
  <si>
    <t>"V36" (8,15+2,4+3,7+2*2+6,825+1,75+3,25+5,05+4,05)*0,16*2 =   12,536</t>
  </si>
  <si>
    <t>"V37" 3,5*0,28*2 =   1,960</t>
  </si>
  <si>
    <t>"P30" 2,3*0,3*2+1,8*0,25 =   1,830</t>
  </si>
  <si>
    <t>"P31,32,33" (1,5+1,75+2,4)*0,16*2+(1,5+1,75+2,4)*0,25 =   3,221</t>
  </si>
  <si>
    <t>"AT1" (3,4*2+9,8)*0,075*2 =   2,490</t>
  </si>
  <si>
    <t>413351108</t>
  </si>
  <si>
    <t>Debnenie nosníkov a vencov bez podpernej konštrukcie odstránenie</t>
  </si>
  <si>
    <t>41335-1108</t>
  </si>
  <si>
    <t>413351213</t>
  </si>
  <si>
    <t>Podperná konštr. nosníkov pre zaťaženie do 10 kPa zhotovenie</t>
  </si>
  <si>
    <t>41335-1213</t>
  </si>
  <si>
    <t>"P1,2,3,4,5" (1,5*2+2,7+1,8*2+2,5)*0,25 =   2,950</t>
  </si>
  <si>
    <t>"P6" 0,8*6*0,25 =   1,200</t>
  </si>
  <si>
    <t>"P7" 1,5*2*0,25 =   0,750</t>
  </si>
  <si>
    <t>"P8" 2,3*0,25 =   0,575</t>
  </si>
  <si>
    <t>"P9" 0,9*2*0,25 =   0,450</t>
  </si>
  <si>
    <t>"P10" (1,2+3,1)*0,25 =   1,075</t>
  </si>
  <si>
    <t>"P11" (2,215+1,635+1*2)*0,25 =   1,463</t>
  </si>
  <si>
    <t>"P12" 1*2*0,25 =   0,500</t>
  </si>
  <si>
    <t>"P13" 2,4*0,235 =   0,564</t>
  </si>
  <si>
    <t>"P14" 1,065*0,25 =   0,266</t>
  </si>
  <si>
    <t>"P30" 1,8*0,25 =   0,450</t>
  </si>
  <si>
    <t>"P31,32,33" (1,5+1,75+2,4)*0,25 =   1,413</t>
  </si>
  <si>
    <t>413351214</t>
  </si>
  <si>
    <t>Podperná konštr. nosníkov pre zaťaženie do 10 kPa odstránenie</t>
  </si>
  <si>
    <t>41335-1214</t>
  </si>
  <si>
    <t>413361821</t>
  </si>
  <si>
    <t>Výstuž nosníkov a vencov BSt 500 (10505)</t>
  </si>
  <si>
    <t>41336-1821</t>
  </si>
  <si>
    <t>(880,45+130,92+902,6)/1000 =   1,914</t>
  </si>
  <si>
    <t>430321616</t>
  </si>
  <si>
    <t>Schodiskové konštrukcie, betón železový tr. C30/37 XC1</t>
  </si>
  <si>
    <t>43032-1616</t>
  </si>
  <si>
    <t>(0,1*0,28+2,595*0,16+0,935*0,2+2,975*0,16)*1,1+1,2*0,2*1,3 =   1,529</t>
  </si>
  <si>
    <t>430361821</t>
  </si>
  <si>
    <t>Výstuž schodišťových konštrukcií BSt 500 (10505)</t>
  </si>
  <si>
    <t>43036-1821</t>
  </si>
  <si>
    <t>153,97/1000 =   0,154</t>
  </si>
  <si>
    <t>431351121</t>
  </si>
  <si>
    <t>Debnenie podest priamočiar. s podpernou konštr. do 4 m zhotovenie</t>
  </si>
  <si>
    <t>43135-1121</t>
  </si>
  <si>
    <t>(0,1*2+2,595+0,935+2,975)*1,1+1,2*1,3 =   8,936</t>
  </si>
  <si>
    <t>(0,1*0,28+2,595*0,16+0,935*0,2+2,975*0,16)*2+(1,2*2+2,9*0,2) =   5,192</t>
  </si>
  <si>
    <t>431351122</t>
  </si>
  <si>
    <t>Debnenie podest priamočiar. s podpernou konštr. do 4 m odstránenie</t>
  </si>
  <si>
    <t>43135-1122</t>
  </si>
  <si>
    <t>434311115</t>
  </si>
  <si>
    <t>Stupne dusané z betónu bez poteru, so zahladením povrchu tr. C16/20</t>
  </si>
  <si>
    <t>43431-1115</t>
  </si>
  <si>
    <t>1,1*18 =   19,800</t>
  </si>
  <si>
    <t>434351145</t>
  </si>
  <si>
    <t>Debnenie stupňov krivočiarych zhotovenie</t>
  </si>
  <si>
    <t>43435-1145</t>
  </si>
  <si>
    <t>1,1*18*0,2 =   3,960</t>
  </si>
  <si>
    <t>434351146</t>
  </si>
  <si>
    <t>Debnenie stupňov krivočiarych odstránenie</t>
  </si>
  <si>
    <t>43435-1146</t>
  </si>
  <si>
    <t xml:space="preserve">4 - VODOROVNÉ KONŠTRUKCIE  spolu: </t>
  </si>
  <si>
    <t>5 - KOMUNIKÁCIE</t>
  </si>
  <si>
    <t>221</t>
  </si>
  <si>
    <t>564851111</t>
  </si>
  <si>
    <t>Podklad zo štrkodrte hr. 150 mm</t>
  </si>
  <si>
    <t>56485-1111</t>
  </si>
  <si>
    <t>45.23.11</t>
  </si>
  <si>
    <t>564871112</t>
  </si>
  <si>
    <t>Podklad zo štrkodrte hr. 300 mm</t>
  </si>
  <si>
    <t>56487-1112</t>
  </si>
  <si>
    <t>584921121</t>
  </si>
  <si>
    <t>Zhotovenie spevn. plochy z cestných panelov do lôžka z kameniva hr. 5 cm</t>
  </si>
  <si>
    <t>58492-1121</t>
  </si>
  <si>
    <t>45.23.12</t>
  </si>
  <si>
    <t>700,13-113,231 =   586,899</t>
  </si>
  <si>
    <t>MAT</t>
  </si>
  <si>
    <t>593810860</t>
  </si>
  <si>
    <t>Panel cestný SP 300/120/22 299x119x21,5</t>
  </si>
  <si>
    <t>26.61.12</t>
  </si>
  <si>
    <t>EZ</t>
  </si>
  <si>
    <t>586,899/3,6*1,02 =   166,288</t>
  </si>
  <si>
    <t>596811120</t>
  </si>
  <si>
    <t>Kladenie bet. dlažby pre chodcov do lôžka z kam., veľ. do 0,09 m2, pl. do 50 m2</t>
  </si>
  <si>
    <t>59681-1120</t>
  </si>
  <si>
    <t>(12,6+14,15)*0,6+12,63*4,8+13,9*2,63 =   113,231</t>
  </si>
  <si>
    <t>592450100</t>
  </si>
  <si>
    <t>Dlažba betónová 30x30x6 cm na terén</t>
  </si>
  <si>
    <t>592450010</t>
  </si>
  <si>
    <t>26.61.11</t>
  </si>
  <si>
    <t>113,231*1,05 =   118,893</t>
  </si>
  <si>
    <t xml:space="preserve">5 - KOMUNIKÁCIE  spolu: </t>
  </si>
  <si>
    <t>6 - ÚPRAVY POVRCHOV, PODLAHY, VÝPLNE</t>
  </si>
  <si>
    <t>610991111</t>
  </si>
  <si>
    <t>Zakrývanie vnút. okenných otvorov, podláh, predmetov a konštrukcií</t>
  </si>
  <si>
    <t>61099-1111</t>
  </si>
  <si>
    <t>45.41.10</t>
  </si>
  <si>
    <t>0,8*0,7*10+1,5*4*1,6+0,9*1,97*4+(2,7+1,8*2+2,5)*2,5+(1,8*5+2,7*2)*2,3+2,5*0,9 =   79,662</t>
  </si>
  <si>
    <t>0,8*2*0,9 =   1,440</t>
  </si>
  <si>
    <t>(0,9*3+0,8*22+0,7*20)*1,97+(0,84+1)*1,5 =   70,331</t>
  </si>
  <si>
    <t>453,250 =   453,250</t>
  </si>
  <si>
    <t>611473112</t>
  </si>
  <si>
    <t>Omietka vnút. stropov zo suchých zmesí štuková+cem. prednástrek Baumit</t>
  </si>
  <si>
    <t>61147-3112</t>
  </si>
  <si>
    <t>5,27+51,19+11,83+4,2+2,55+3,75+2,7+1,35+9,28+14,28+21,93+7,59+6,09+2,28+6,04 =   150,330</t>
  </si>
  <si>
    <t>1*2,4+2,64*2,4+3,76+3,6+11,08+5,53+6,03*2+3,52*2+169,78-(4,8+1,06+0,95)*0,8 =   216,138</t>
  </si>
  <si>
    <t>-(1,25+2,9)*0,95+9,2*0,35 =   -0,723</t>
  </si>
  <si>
    <t>612474111</t>
  </si>
  <si>
    <t>Omietka vnút. stien zo such.zm. pod obklad hladká+cem. prednástrek Baumit</t>
  </si>
  <si>
    <t>61247-4111</t>
  </si>
  <si>
    <t>183,225+112,968 =   296,193</t>
  </si>
  <si>
    <t>-(0,9*7+1,5+1,8+1,2*2+1,7+1,6+0,85+2,6*2+0,1*2+2,775+1)*1,2-(0,8*2+0,1*3+0,9)*2 =   -35,990</t>
  </si>
  <si>
    <t>612474112</t>
  </si>
  <si>
    <t>Omietka vnút. stien zo such.zm. štuková+cem. prednástrek Baumit</t>
  </si>
  <si>
    <t>61247-4112</t>
  </si>
  <si>
    <t>(2,05*2+2,775*2+0,15*4+5,285*2+1,82*2+3,65*2+10,85*2+0,25*2+6,7*2+1,3*4)*2,8 =   203,168</t>
  </si>
  <si>
    <t>(2,3*2+1,7*2+1,5*4+1,8*2+2,215+3,35+11,9*2+1,2*2+0,2*2+0,15*8+3,35*2+1,8*2)*2,8 =   171,542</t>
  </si>
  <si>
    <t>(1,8*2+0,9*6+1,5*12+1,7*2+3,55*2+2,35*2+1,6*10+0,9*4+1,2*4)*2,8 =   186,480</t>
  </si>
  <si>
    <t>(3,14+2,4+3+2,04*2+0,2+1,85*2+4,1*2+1,8*2+1,267*2+2,25*2+1,6*2)*2,8 =   107,951</t>
  </si>
  <si>
    <t>(0,2*2+3,35*4+1,65*2+1,8*2-1+0,25*2+5,35*2+4,1*2+3,383*2+1,8*2)*2,8 =   138,505</t>
  </si>
  <si>
    <t>(10,4*2+4,55*2+2,65*2+4,4*2+2,9*2+2,5*2+1,3*2-2,4+0,15*8)*2,6 =   146,120</t>
  </si>
  <si>
    <t>(4,9*2+4,1*2+3*2+4,85*4+3,25*4+1,8*2+2,15*2+1,575*2+0,15*10)*2,6 =   179,270</t>
  </si>
  <si>
    <t>(3,4*2+1,65*2+2,95*2+5,4*2+3,65*2+0,15*4)*2,6 =   90,220</t>
  </si>
  <si>
    <t>(2,5*2+1,4*2+1,75*2+2,5*2+2,6*2+1,8*2+1,4*2+3,5*2+1,9*2+2,775*2)*2,6 =   115,050</t>
  </si>
  <si>
    <t>(2*2+2,9*2+2,2*2+2,55*2)*2,6-(3,35*12+9*2)*0,35-260,203-(0,8*2+0,1*3+0,9)*0,6 =   -232,073</t>
  </si>
  <si>
    <t>-(0,8*0,7*10+1,5*4*1,6+0,9*1,97*4+(2,7+1,8*2+2,5)*2,5+(1,8*5+2,7*2)*2,3+2,5*0,9) =   -79,662</t>
  </si>
  <si>
    <t>-0,8*2*0,9-(0,9*3+0,8*22+0,7*20)*1,97*2-(0,84+1)*1,5*2 =   -142,102</t>
  </si>
  <si>
    <t>(0,8*12+0,7*20+1,5*4+1,6*8+0,9*4+1,97*8+2,7*3+1,8*7+2,5*10+2,3*14+0,9*6)*0,25 =   36,265</t>
  </si>
  <si>
    <t>vrátane podomietkových rohových líšt</t>
  </si>
  <si>
    <t>612481119</t>
  </si>
  <si>
    <t>Potiahnutie vnút.stien a ostatných plôch sklotextilnou mriežkou + kleber pod obklad</t>
  </si>
  <si>
    <t>61248-1119</t>
  </si>
  <si>
    <t>296,193 =   296,193</t>
  </si>
  <si>
    <t>620991121</t>
  </si>
  <si>
    <t>Zakrývanie výplní vonk. otvorov z lešenia</t>
  </si>
  <si>
    <t>62099-1121</t>
  </si>
  <si>
    <t>6224680520</t>
  </si>
  <si>
    <t>Vonk.omietka stien tenkovrstvová Baumit štruktúrovaná farba biela vrátane penetracie</t>
  </si>
  <si>
    <t>62240-1212</t>
  </si>
  <si>
    <t xml:space="preserve">  .  .  </t>
  </si>
  <si>
    <t>405,274+22,318-232,633 =   194,959</t>
  </si>
  <si>
    <t>(0,74*10+0,67*20+1,44*4+1,57*8+0,84*4+1,94*8+2,64+1,74*2+2,44+2,47*8)*0,15 =   12,948</t>
  </si>
  <si>
    <t>(1,74*5+2,64*2+2,27*14+2,44+0,87*2+0,74*2+0,87*4)*0,15 =   8,235</t>
  </si>
  <si>
    <t>(4,8+3,65)*0,18+(7,3*3+6,305)*0,1+(0,4+0,84)*2*0,95+15,3+13,9 =   35,898</t>
  </si>
  <si>
    <t>625252418</t>
  </si>
  <si>
    <t>Kont.zatep.systém stien dosky EPS hr. 80 mm, s lep.a arm.hmot. bez omietky komplet vrátane všetkých syst.prvkov</t>
  </si>
  <si>
    <t>62525-2418</t>
  </si>
  <si>
    <t>1,55*4,7+1,25*(3,34+3,825)+(4,7+1,55+3,34+3,825+1,25*4)*0,33 =   22,318</t>
  </si>
  <si>
    <t>625252425</t>
  </si>
  <si>
    <t>Kont.zatep.systém stien dosky EPS hr. 150 mm, s lep.a arm.hmot. bez omietky komplet vrátane všetkých syst.prvkov</t>
  </si>
  <si>
    <t>62525-2420</t>
  </si>
  <si>
    <t>(20*2+14,9*2)*3,355+(16,35+14,9+10+10,1)*1,865+11,17*4,74/2+11,265*5,64/2 =   388,187</t>
  </si>
  <si>
    <t>25,4+(6,35+4,8)*3,065+31,29+10,1*0,3 =   93,895</t>
  </si>
  <si>
    <t>-0,74*0,67*10-1,44*1,57*4-0,84*1,94*4-(2,64+1,74*2+2,44)*2,47 =   -41,663</t>
  </si>
  <si>
    <t>-(1,74*5+2,64*2)*2,27-2,44*0,87-0,74*0,87*2 =   -35,145</t>
  </si>
  <si>
    <t>625981132</t>
  </si>
  <si>
    <t>Obklad vonk. bet. konštrukcií doskami Styrodur hr. 50 mm</t>
  </si>
  <si>
    <t>62598-1132</t>
  </si>
  <si>
    <t>"D10" (16,05*2+9,8*2+4,8*2-3,34-3,825-4,7)*0,2 =   9,887</t>
  </si>
  <si>
    <t>"D11" 3,65*2*0,2 =   1,460</t>
  </si>
  <si>
    <t>"D20" (6,35*2+14,6*2+9,7*2)*0,2 =   12,260</t>
  </si>
  <si>
    <t>"P1,2,3,4,5" (2*2+3,2+7,8)*0,3 =   4,500</t>
  </si>
  <si>
    <t>"P6" 0,8*6*0,3 =   1,440</t>
  </si>
  <si>
    <t>"P7" (2+1,875)*0,3 =   1,163</t>
  </si>
  <si>
    <t>"V1" (4,8+1,25+1,025+1,16+4,925+0,355+2,16+1,525+4,675)*0,18 =   3,938</t>
  </si>
  <si>
    <t>"V2" (0,75+0,7*3+0,83*2+0,39)*0,3 =   1,470</t>
  </si>
  <si>
    <t>"V3" (3,65*2+1,063+0,9+0,938+0,85+0,9+0,35)*0,08 =   0,984</t>
  </si>
  <si>
    <t>"V30,50" (2,7*2*0,5+(0,84+0,99+1,16)*0,61+(0,22*2+0,17*2+3,785*2)*0,25) =   6,611</t>
  </si>
  <si>
    <t>((1,5+6,66)*0,28+1,96*0,22) =   2,716</t>
  </si>
  <si>
    <t>"V31,51" ((1,8*2+2,5)*0,5+(0,975+0,6*2)*0,61+(0,22+0,207*2+3,41*2)*0,25) =   6,240</t>
  </si>
  <si>
    <t>(0,525*1,11+(4,7+1,35)*0,28+3,446*0,22) =   3,035</t>
  </si>
  <si>
    <t>"V32,52" ((4,665+1,136)*0,36+1,3*2*0,5+(0,33+0,1*2+3,775*2)*0,25+1,5*0,28) =   5,828</t>
  </si>
  <si>
    <t>1,96*0,22 =   0,431</t>
  </si>
  <si>
    <t>"V33,53" (0,31*0,56+(1,41+1,155+0,875)*0,36+2,3*2*0,5+0,35*1,11+1,1*0,28) =   4,409</t>
  </si>
  <si>
    <t>((0,332+0,21+3,23+3,41)*0,25+3,446*0,22) =   2,554</t>
  </si>
  <si>
    <t>"V34" 6,35*(0,16+0,2) =   2,286</t>
  </si>
  <si>
    <t>"V35" (0,85+1,395)*0,16 =   0,359</t>
  </si>
  <si>
    <t>"P30" 2,3*0,3 =   0,690</t>
  </si>
  <si>
    <t>631312511</t>
  </si>
  <si>
    <t>Mazanina z betónu prostého tr. C12/15 hr. 5-8 cm - podkladný betón</t>
  </si>
  <si>
    <t>63131-2511</t>
  </si>
  <si>
    <t>(10,1*2+18,8*2+4,8*2+17,55+4,525*3+3,775+8,8+2,05+4,175+1,85*2+1,4*2)*0,6*0,05 =   3,715</t>
  </si>
  <si>
    <t>3,025*0,6*0,05+(2,05+16,7+1,3+6,85+1,7)*0,4*0,05 =   0,663</t>
  </si>
  <si>
    <t>"OM" (1,5*0,45+2,2*21,485+2,1*1,5)*0,05 =   2,555</t>
  </si>
  <si>
    <t>631313611</t>
  </si>
  <si>
    <t>Mazanina z betónu prostého tr. C16/20 hr. 8-12 cm - strecha</t>
  </si>
  <si>
    <t>63131-3611</t>
  </si>
  <si>
    <t>3,4*9,3*0,06 =   1,897</t>
  </si>
  <si>
    <t>631315811</t>
  </si>
  <si>
    <t>Mazanina z betónu prostého tr. C30/37 XC2 hr. 12-24 cm - zakladova doska</t>
  </si>
  <si>
    <t>63131-5811</t>
  </si>
  <si>
    <t>"PD1,PD2" (10,1*20+4,8*10)*0,15+(1,8*16,7+5,85*1,8)*0,18 =   44,806</t>
  </si>
  <si>
    <t>631319175</t>
  </si>
  <si>
    <t>Prípl. za stiahnutie povrchu mazaniny pred vlož. výstuže hr. do 24 cm</t>
  </si>
  <si>
    <t>63131-9175</t>
  </si>
  <si>
    <t>631319183</t>
  </si>
  <si>
    <t>Príplatok sklon povrchu mazaniny 15-35 st. hr. do 12 cm</t>
  </si>
  <si>
    <t>63131-9183</t>
  </si>
  <si>
    <t>631351101</t>
  </si>
  <si>
    <t>Debnenie stien, rýh a otvorov v podlahách zhotovenie</t>
  </si>
  <si>
    <t>63135-1101</t>
  </si>
  <si>
    <t>"PD1,PD2" (10,1*2+20*2+4,8*2)*0,15+(1,8*2+16,7*2+5,85*2)*0,18 =   19,236</t>
  </si>
  <si>
    <t>631351102</t>
  </si>
  <si>
    <t>Debnenie stien, rýh a otvorov v podlahách odstránenie</t>
  </si>
  <si>
    <t>63135-1102</t>
  </si>
  <si>
    <t>631362182</t>
  </si>
  <si>
    <t>Výstuž betónových mazanín zo zvarovaných sietí Kari d drôtu 8 mm, oko 15 cm</t>
  </si>
  <si>
    <t>63136-2182</t>
  </si>
  <si>
    <t>"PD1,PD2" (10,1*20+4,8*10)+(1,8*16,7+5,85*1,8) =   290,590</t>
  </si>
  <si>
    <t>632450131</t>
  </si>
  <si>
    <t>Vyrovnávací cementový poter zhotovenie v ploche zo suchých zmesí hr. 20 mm</t>
  </si>
  <si>
    <t>63245-0131</t>
  </si>
  <si>
    <t>"P1" 5,27+51,19+11,83+2,55+2,7+9,28+14,28+6,03 =   103,130</t>
  </si>
  <si>
    <t>"P2" 4,2+3,75+1,35+6,04+3,76+3,52+3,52 =   26,140</t>
  </si>
  <si>
    <t>"P3" 4,76+7,59+2,28+3,6+5,53+6,03 =   29,790</t>
  </si>
  <si>
    <t>"P4" 21,93+6,09+11,08 =   39,100</t>
  </si>
  <si>
    <t>"P5" 38,75+12,76+3,25+15,28+14,55+15,76+3,66+5,11+9,23+19,71 =   138,060</t>
  </si>
  <si>
    <t>"P6" 3,67+4,21+4,41+4,9+5,27 =   22,460</t>
  </si>
  <si>
    <t>"P7" 5,8+3,46 =   9,260</t>
  </si>
  <si>
    <t>632450133</t>
  </si>
  <si>
    <t>Vyrovnávací cementový poter zhotovenie v ploche zo suchých zmesí hr. 40 mm</t>
  </si>
  <si>
    <t>63245-0133</t>
  </si>
  <si>
    <t>"P12" 4,7*1,65+(3,34+3,825)*1,35 =   17,428</t>
  </si>
  <si>
    <t>632921932</t>
  </si>
  <si>
    <t>Kladenie dlažby z keram.dlaždíc hr.15 mm na sucho vrátane podklad.hranolov</t>
  </si>
  <si>
    <t>63292-1932</t>
  </si>
  <si>
    <t>"P11" 2,07*9,3 =   19,251</t>
  </si>
  <si>
    <t>592479000</t>
  </si>
  <si>
    <t>Dlažba keramická mrazuvzdorná na terasu hr.15 mm</t>
  </si>
  <si>
    <t>19,251*1,05 =   20,214</t>
  </si>
  <si>
    <t>634111113</t>
  </si>
  <si>
    <t>Obvodová dilatácia pružnou tesniacou páskou v 80 mm medzi stenou a mazaninou</t>
  </si>
  <si>
    <t>63411-1113</t>
  </si>
  <si>
    <t>"P1" 2,05*2+2,775*2+0,15*4+5,285*2+1,82*2+3,65*2+10,85*2+0,25*2+6,7*2 =   67,360</t>
  </si>
  <si>
    <t>1,3*4+2,3*2+1,7*2+1,5*4+1,8*2+2,215+3,35+11,9*2+1,2*2+0,2*2+0,15*8+3,35*2+1,8*2 =   66,465</t>
  </si>
  <si>
    <t>"P2" 1,8*2+0,9*6+1,5*12+1,7*2+3,55*2+2,35*2+1,6*10+0,9*4+1,2*4 =   66,600</t>
  </si>
  <si>
    <t>"P3" 3,14+2,4+3+2,04*2+0,2+1,85*2+4,1*2+1,8*2+1,267*2+2,25*2+1,6*2 =   38,554</t>
  </si>
  <si>
    <t>0,2*2+3,35*4+1,65*2+1,8*2-1+0,25*2 =   20,200</t>
  </si>
  <si>
    <t>"P4" 5,35*2+4,1*2+3,383*2+1,8*2 =   29,266</t>
  </si>
  <si>
    <t>"P5" 10,4*2+4,55*2+2,65*2+4,4*2+2,9*2+2,5*2+1,3*2-2,4+0,15*8 =   56,200</t>
  </si>
  <si>
    <t>4,9*2+4,1*2+3*2+4,85*4+3,25*4+1,8*2+2,15*2+1,575*2+0,15*10 =   68,950</t>
  </si>
  <si>
    <t>3,4*2+1,65*2+2,95*2+5,4*2+3,65*2+0,15*4 =   34,700</t>
  </si>
  <si>
    <t>"P6" 2,5*2+1,4*2+1,75*2+2,5*2+2,6*2+1,8*2+1,4*2+3,5*2+1,9*2+2,775*2 =   44,250</t>
  </si>
  <si>
    <t>"P7" 2*2+2,9*2+2,2*2+2,55*2 =   19,300</t>
  </si>
  <si>
    <t xml:space="preserve">6 - ÚPRAVY POVRCHOV, PODLAHY, VÝPLNE  spolu: </t>
  </si>
  <si>
    <t>9 - OSTATNÉ KONŠTRUKCIE A PRÁCE</t>
  </si>
  <si>
    <t>917762111</t>
  </si>
  <si>
    <t>Osad. chodník. obrubníka betón. ležatého s oporou do lôžka z betónu tr. C 12/15</t>
  </si>
  <si>
    <t>91776-2111</t>
  </si>
  <si>
    <t>0,6*2+12,6+14,15+12,63+3,8+1,4 =   45,780</t>
  </si>
  <si>
    <t>592174000</t>
  </si>
  <si>
    <t>Obrubník chodníkový 100x6x30</t>
  </si>
  <si>
    <t>45,780*1,02 =   46,696</t>
  </si>
  <si>
    <t>003</t>
  </si>
  <si>
    <t>941941042</t>
  </si>
  <si>
    <t>Montáž lešenia ľahk. radového s podlahami š. do 1,2 m v. do 30 m</t>
  </si>
  <si>
    <t>94194-1042</t>
  </si>
  <si>
    <t>45.25.10</t>
  </si>
  <si>
    <t>25,4+(6,35+4,8)*3,065+31,29+10,1*0,3+1,2*(3,355*2+5,22*2+6,42*2) =   129,883</t>
  </si>
  <si>
    <t>941941292</t>
  </si>
  <si>
    <t>Príplatok za prvý a každý ďalší mesiac použitia lešenia k pol. -1042</t>
  </si>
  <si>
    <t>94194-1292</t>
  </si>
  <si>
    <t>941941842</t>
  </si>
  <si>
    <t>Demontáž lešenia ľahk. radového s podlahami š. do 1,2 m v. do 30 m</t>
  </si>
  <si>
    <t>94194-1842</t>
  </si>
  <si>
    <t>941955003</t>
  </si>
  <si>
    <t>Lešenie ľahké prac. pomocné výš. podlahy do 2,5 m</t>
  </si>
  <si>
    <t>94195-5003</t>
  </si>
  <si>
    <t>1,55*4,7+1,25*(3,34+3,825) =   16,241</t>
  </si>
  <si>
    <t>941955004</t>
  </si>
  <si>
    <t>Lešenie ľahké prac. pomocné výš. podlahy do 3,5 m</t>
  </si>
  <si>
    <t>94195-5004</t>
  </si>
  <si>
    <t>2,4*3,2 =   7,680</t>
  </si>
  <si>
    <t>952901111</t>
  </si>
  <si>
    <t>Vyčistenie budov byt. alebo občian. výstavby pri výške podlažia do 4 m</t>
  </si>
  <si>
    <t>95290-1111</t>
  </si>
  <si>
    <t>45.45.13</t>
  </si>
  <si>
    <t>198,16+39,16+169,78+46,15 =   453,250</t>
  </si>
  <si>
    <t>953611180</t>
  </si>
  <si>
    <t>Šmykové trny vrátane príslušenstva</t>
  </si>
  <si>
    <t>95361-1141</t>
  </si>
  <si>
    <t>013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</si>
  <si>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</si>
  <si>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</si>
  <si>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</si>
  <si>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</si>
  <si>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</si>
  <si>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</si>
  <si>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</si>
  <si>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</si>
  <si>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</si>
  <si>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979131409</t>
  </si>
  <si>
    <t>Poplatok za ulož.a znešk.staveb.sute na vymedzených skládkach "O"-ostatný odpad</t>
  </si>
  <si>
    <t>97913-1409</t>
  </si>
  <si>
    <t>998011002</t>
  </si>
  <si>
    <t>Presun hmôt pre budovy murované výšky do 12 m</t>
  </si>
  <si>
    <t>99801-1002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</si>
  <si>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</si>
  <si>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</si>
  <si>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</si>
  <si>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</si>
  <si>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</si>
  <si>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</si>
  <si>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711111001</t>
  </si>
  <si>
    <t>Zhotovenie izolácie proti vlhkosti za studena vodor. náterom asfalt. penetr.</t>
  </si>
  <si>
    <t>I</t>
  </si>
  <si>
    <t>71111-1001</t>
  </si>
  <si>
    <t>45.22.20</t>
  </si>
  <si>
    <t>IK</t>
  </si>
  <si>
    <t>10,1*20+4,8*10 =   250,000</t>
  </si>
  <si>
    <t>711112001</t>
  </si>
  <si>
    <t>Zhotovenie izolácie proti vlhkosti za studena zvislá náterom asfalt. penetr.</t>
  </si>
  <si>
    <t>71111-2001</t>
  </si>
  <si>
    <t>"P2" (1,8*2+0,9*6+1,5*12+1,7*2+3,55*2+2,35*2+1,6*10+0,9*4+1,2*4-0,7*14-0,8)*0,2 =   11,200</t>
  </si>
  <si>
    <t>"P4" (5,35*2+4,1*2+3,383*2+1,8*2-0,8*3-0,7)*0,2 =   5,233</t>
  </si>
  <si>
    <t>"P6" (2,5*2+1,4*2+1,75*2+2,5*2+2,6*2+1,8*2+1,4*2+3,5*2+1,9*2+2,775*2-0,7*5)*0,2 =   8,150</t>
  </si>
  <si>
    <t>"P7" (2*2+2,9*2+2,2*2+2,55*2-0,8-0,7)*0,2 =   3,560</t>
  </si>
  <si>
    <t>(10,1*2+20*2+4,8*2)*0,5 =   34,900</t>
  </si>
  <si>
    <t>111631500</t>
  </si>
  <si>
    <t>Lak asfaltový ALP-PENETRAL sudy</t>
  </si>
  <si>
    <t>26.82.13</t>
  </si>
  <si>
    <t>IZ</t>
  </si>
  <si>
    <t>(346,960+63,043)*0,00035 =   0,144</t>
  </si>
  <si>
    <t>711141559</t>
  </si>
  <si>
    <t>Zhotovenie izolácie proti vlhkosti pritavením NAIP vodor.</t>
  </si>
  <si>
    <t>71114-1559</t>
  </si>
  <si>
    <t>(10,1*20+4,8*10)*2 =   500,000</t>
  </si>
  <si>
    <t>711142559</t>
  </si>
  <si>
    <t>Zhotovenie izolácie proti vlhkosti pritavením NAIP zvislá</t>
  </si>
  <si>
    <t>71114-2559</t>
  </si>
  <si>
    <t>(10,1*2+20*2+4,8*2)*0,5*2 =   69,800</t>
  </si>
  <si>
    <t>628322810</t>
  </si>
  <si>
    <t>Pás asfaltový s piesk.vrstvou</t>
  </si>
  <si>
    <t>21.12.56</t>
  </si>
  <si>
    <t>"P2" (4,2+3,75+1,35+6,04+3,76+3,52+3,52)*1,2 =   31,368</t>
  </si>
  <si>
    <t>"P4" (21,93+6,09+11,08)*1,2 =   46,920</t>
  </si>
  <si>
    <t>"P6" (3,67+4,21+4,41+4,9+5,27)*1,2 =   26,952</t>
  </si>
  <si>
    <t>"P7" (5,8+3,46)*1,2 =   11,112</t>
  </si>
  <si>
    <t>"P2" 11,2*1,2 =   13,440</t>
  </si>
  <si>
    <t>"P4" (5,35*2+4,1*2+3,383*2+1,8*2-0,8*3-0,7)*0,2*1,2 =   6,280</t>
  </si>
  <si>
    <t>"P6" 8,15*1,2 =   9,780</t>
  </si>
  <si>
    <t>"P7" (2*2+2,9*2+2,2*2+2,55*2-0,8-0,7)*0,2*1,2 =   4,272</t>
  </si>
  <si>
    <t>628322820</t>
  </si>
  <si>
    <t>Pás ťažký asfaltový V 60 S 35</t>
  </si>
  <si>
    <t>(10,1*20+4,8*10)*1,2 =   300,000</t>
  </si>
  <si>
    <t>(10,1*2+20*2+4,8*2)*0,5*1,2 =   41,880</t>
  </si>
  <si>
    <t>628361100</t>
  </si>
  <si>
    <t>Pás ťažký asfaltový AL S 4</t>
  </si>
  <si>
    <t>711161331</t>
  </si>
  <si>
    <t>Izolácia proti zemnej vlhkosti nopovými fóliami</t>
  </si>
  <si>
    <t>71116-1331</t>
  </si>
  <si>
    <t>(10,1*2+20*2+4,8*2)*1,55 =   108,190</t>
  </si>
  <si>
    <t>711193121</t>
  </si>
  <si>
    <t>Izolácia proti vlhkosti muriva vodor. pod dlažbu</t>
  </si>
  <si>
    <t>71119-3121</t>
  </si>
  <si>
    <t>711193131</t>
  </si>
  <si>
    <t>Izolácia proti vlhkosti muriva zvislá pod obklad</t>
  </si>
  <si>
    <t>71119-3131</t>
  </si>
  <si>
    <t>(1,7*2+1,5*12+1,5*2+1,8*2+0,9*10+1,6*8+1,2*4-0,8-0,7*15)*0,3 =   12,990</t>
  </si>
  <si>
    <t>(2,5*4+1,4*4+1,75*2+1,8*2+2,6*2+3,5*2+2,2*2+2,55*2-0,7*6)*0,3 =   12,060</t>
  </si>
  <si>
    <t>(1,9*2+2,775*2)*0,3+0,8*10*1,7 =   16,405</t>
  </si>
  <si>
    <t>711251125</t>
  </si>
  <si>
    <t>Pružná hydroizolácia Superflex na balkóny</t>
  </si>
  <si>
    <t>71125-1125</t>
  </si>
  <si>
    <t>"P12" (4,7*1,65+(3,34+3,825)*1,35)*1,1 =   19,171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</si>
  <si>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</si>
  <si>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</si>
  <si>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</si>
  <si>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</si>
  <si>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712 - Povlakové krytiny</t>
  </si>
  <si>
    <t>712</t>
  </si>
  <si>
    <t>712361705</t>
  </si>
  <si>
    <t>Zhotovenie povlakovej krytiny striech do 10° fóliou lepenou v spojoch a mech.kotvenou, izolovanie prestupov</t>
  </si>
  <si>
    <t>71236-1705</t>
  </si>
  <si>
    <t>3,4*9,3+(3,4*2+9,3)*0,85+9,3*0,3 =   48,095</t>
  </si>
  <si>
    <t>1,2*3,7+(1,2*2+3,7*2)*0,1 =   5,420</t>
  </si>
  <si>
    <t>283220390</t>
  </si>
  <si>
    <t>Fólia HYDROIZOL DR.810  š.1300mm hr. 2 mm</t>
  </si>
  <si>
    <t>283220620</t>
  </si>
  <si>
    <t>25.21.30</t>
  </si>
  <si>
    <t>53,515*1,12 =   59,937</t>
  </si>
  <si>
    <t>712363312</t>
  </si>
  <si>
    <t>Zhotovenie povl. krytiny striech do 10° fól plechy - kútová lišta vnút. rš100</t>
  </si>
  <si>
    <t>71236-3312</t>
  </si>
  <si>
    <t>45.22.12</t>
  </si>
  <si>
    <t>3,4*2+9,3*2 =   25,400</t>
  </si>
  <si>
    <t>1,2*2+3,7*2 =   9,800</t>
  </si>
  <si>
    <t>712363313</t>
  </si>
  <si>
    <t>Zhotovenie povl. krytiny striech do 10° fól plechy - kútová lišta vonk. rš100</t>
  </si>
  <si>
    <t>71236-3313</t>
  </si>
  <si>
    <t>3,4*2+9,3+1,8*2 =   19,700</t>
  </si>
  <si>
    <t>1,2*2+3,7 =   6,100</t>
  </si>
  <si>
    <t>712363314</t>
  </si>
  <si>
    <t>Zhotovenie povl. krytiny striech do 10° fól plechy - stenová lišta vyhnutá rš100</t>
  </si>
  <si>
    <t>71236-3314</t>
  </si>
  <si>
    <t>9,3-1,8*2 =   5,700</t>
  </si>
  <si>
    <t>3,7 =   3,700</t>
  </si>
  <si>
    <t>712371112</t>
  </si>
  <si>
    <t>Zhotovenie povl, krytiny striech do 10° vegetačná vrstva</t>
  </si>
  <si>
    <t>71237-2111</t>
  </si>
  <si>
    <t>"P10" 1,33*9,3 =   12,369</t>
  </si>
  <si>
    <t>"P13" 1*3,3 =   3,300</t>
  </si>
  <si>
    <t>6282D1406</t>
  </si>
  <si>
    <t>Rozchodník vegetačný + ukončovací L profil</t>
  </si>
  <si>
    <t>26.82.12</t>
  </si>
  <si>
    <t xml:space="preserve">146616              </t>
  </si>
  <si>
    <t>15,669*1,05 =   16,452</t>
  </si>
  <si>
    <t>712372111</t>
  </si>
  <si>
    <t>Zhotovenie povl, krytiny striech do 10° voľne loženou drenážou doskou a ochrannou rohožou</t>
  </si>
  <si>
    <t>3,4*9,3 =   31,620</t>
  </si>
  <si>
    <t>1*3,3 =   3,300</t>
  </si>
  <si>
    <t>6282B1101</t>
  </si>
  <si>
    <t>Vrstva drenážna a hyroakumulačná doska</t>
  </si>
  <si>
    <t>34,920*1,05 =   36,666</t>
  </si>
  <si>
    <t>6282B1102</t>
  </si>
  <si>
    <t>Ochranná rohož</t>
  </si>
  <si>
    <t>712373111</t>
  </si>
  <si>
    <t>Zhotovenie povl. krytiny striech do 10° separačnou rohožou</t>
  </si>
  <si>
    <t>71237-3111</t>
  </si>
  <si>
    <t>6282D1407</t>
  </si>
  <si>
    <t>Separačná rohož</t>
  </si>
  <si>
    <t xml:space="preserve">139983              </t>
  </si>
  <si>
    <t>712391171</t>
  </si>
  <si>
    <t>Zhotovenie povl. krytiny striech do 10° na sucho z podkladnej textílie</t>
  </si>
  <si>
    <t>71239-1171</t>
  </si>
  <si>
    <t>693665120</t>
  </si>
  <si>
    <t>Geotextília polypropylénová TATRATEX PP 300g/m2</t>
  </si>
  <si>
    <t>17.20.10</t>
  </si>
  <si>
    <t>53,515*1,05 =   56,191</t>
  </si>
  <si>
    <t>5,420*1,05 =   5,691</t>
  </si>
  <si>
    <t>712391172</t>
  </si>
  <si>
    <t>Zhotovenie povl. krytiny striech do 10° na sucho z ochrannej textílie</t>
  </si>
  <si>
    <t>71239-1172</t>
  </si>
  <si>
    <t>712391382</t>
  </si>
  <si>
    <t>Zhotovenie povl. krytiny striech do 10° násypom kameniva</t>
  </si>
  <si>
    <t>71239-1382</t>
  </si>
  <si>
    <t>712391482</t>
  </si>
  <si>
    <t>Zhotovenie povl. krytiny striech do 10° príplatok za kaž. ďal. 10 mm</t>
  </si>
  <si>
    <t>71239-1482</t>
  </si>
  <si>
    <t>31,620*3 =   94,860</t>
  </si>
  <si>
    <t>583311900</t>
  </si>
  <si>
    <t>Kamenivo plavené 16-32</t>
  </si>
  <si>
    <t>583311830</t>
  </si>
  <si>
    <t>14.21.12</t>
  </si>
  <si>
    <t>31,620*0,08 =   2,530</t>
  </si>
  <si>
    <t>712391582</t>
  </si>
  <si>
    <t>Zhotovenie povl. krytiny striech do 10° násypom zeminy</t>
  </si>
  <si>
    <t>103715000</t>
  </si>
  <si>
    <t>Substrát záhradnícky B VL</t>
  </si>
  <si>
    <t>10.30.10</t>
  </si>
  <si>
    <t>15,669*0,04 =   0,627</t>
  </si>
  <si>
    <t>998712202</t>
  </si>
  <si>
    <t>Presun hmôt pre izolácie povlakové v objektoch výšky do 12 m</t>
  </si>
  <si>
    <t>99871-2202</t>
  </si>
  <si>
    <t xml:space="preserve">712 - Povlakové krytiny  spolu: </t>
  </si>
  <si>
    <t>713 - Izolácie tepelné</t>
  </si>
  <si>
    <t>713</t>
  </si>
  <si>
    <t>713111136</t>
  </si>
  <si>
    <t>Montáž tep. izol. strop voľne klad. rohož, pásmi, dielcami, doskami a medzi trámy</t>
  </si>
  <si>
    <t>71311-1136</t>
  </si>
  <si>
    <t>45.32.11</t>
  </si>
  <si>
    <t>"P8" (9,2*15,45+4,8*9,1-0,9*1,2-(6,1+0,95+4,4)*0,85)*2 =   350,015</t>
  </si>
  <si>
    <t>2831BA747</t>
  </si>
  <si>
    <t>Doska izolačná eps Isover Neoflor 150 hr.10cm 1000x500 1000x1000 2500x1000mm</t>
  </si>
  <si>
    <t>"P8" (9,2*15,45+4,8*9,1-0,9*1,2-(6,1+0,95+4,4)*0,85)*1,05 =   183,758</t>
  </si>
  <si>
    <t>2831BA750</t>
  </si>
  <si>
    <t>Doska izolačná eps Isover Neoflor 150 hr.15cm 1000x500 1000x1000 2500x1000mm</t>
  </si>
  <si>
    <t>713121111</t>
  </si>
  <si>
    <t>Montáž tep. izolácie podláh 1 x položenie</t>
  </si>
  <si>
    <t>71312-1111</t>
  </si>
  <si>
    <t>2831BA742</t>
  </si>
  <si>
    <t>Doska izolačná eps Isover Neoflor 150 hr.3cm 1000x500 1000x1000 2500x1000mm</t>
  </si>
  <si>
    <t>"P5" (38,75+12,76+3,25+15,28+14,55+15,76+3,66+5,11+9,23+19,71)*1,05 =   144,963</t>
  </si>
  <si>
    <t>"P6" (3,67+4,21+4,41+4,9+5,27)*1,05 =   23,583</t>
  </si>
  <si>
    <t>"P7" (5,8+3,46)*1,05 =   9,723</t>
  </si>
  <si>
    <t>"P1" (5,27+51,19+11,83+2,55+2,7+9,28+14,28+6,03)*1,05 =   108,287</t>
  </si>
  <si>
    <t>"P2" (4,2+3,75+1,35+6,04+3,76+3,52+3,52)*1,05 =   27,447</t>
  </si>
  <si>
    <t>"P3" (4,76+7,59+2,28+3,6+5,53+6,03)*1,05 =   31,280</t>
  </si>
  <si>
    <t>"P4" (21,93+6,09+11,08)*1,05 =   41,055</t>
  </si>
  <si>
    <t>713131145</t>
  </si>
  <si>
    <t>Montáž tep. izol. stien a základov lepením bodovo rohoží, pásov dielcov, dosiek</t>
  </si>
  <si>
    <t>71313-1145</t>
  </si>
  <si>
    <t>(10,1*2+20*2+4,8*2)*1,35 =   94,230</t>
  </si>
  <si>
    <t>2831B0307</t>
  </si>
  <si>
    <t>Polystyrén extrudovaný Styrodur 2800 C hr.100 mm</t>
  </si>
  <si>
    <t>25.21.41</t>
  </si>
  <si>
    <t>94,230*1,05 =   98,942</t>
  </si>
  <si>
    <t>713141131</t>
  </si>
  <si>
    <t>Montáž tep. izolácie striech, prilepenie za studena na plno s penetráciou</t>
  </si>
  <si>
    <t>71314-1131</t>
  </si>
  <si>
    <t>2831BA204</t>
  </si>
  <si>
    <t>Doska spádová Isover EPS 200S</t>
  </si>
  <si>
    <t>17,428*0,1*1,05 =   1,830</t>
  </si>
  <si>
    <t>713141135</t>
  </si>
  <si>
    <t>Montáž tep. izolácie striech, prilepenie za studena bodovo 1 vrstva</t>
  </si>
  <si>
    <t>71314-1135</t>
  </si>
  <si>
    <t>3,4*9,3*2 =   63,240</t>
  </si>
  <si>
    <t>2831BA751</t>
  </si>
  <si>
    <t>Doska izolačná eps Isover Neoflor 150 hr.16cm 1000x500 1000x1000 2500x1000mm</t>
  </si>
  <si>
    <t>3,4*9,3*1,05 =   33,201</t>
  </si>
  <si>
    <t>2831T0105</t>
  </si>
  <si>
    <t>Doska izolačná Polyfoam C-350 hr.80mm 600x1250mm</t>
  </si>
  <si>
    <t>713141233</t>
  </si>
  <si>
    <t>Montáž tepel. izolácie streš. atiky extrud. polyst. prikotvením</t>
  </si>
  <si>
    <t>71314-1233</t>
  </si>
  <si>
    <t>(3,4*2+9,3)*(0,37+0,3)+9,3*0,4 =   14,507</t>
  </si>
  <si>
    <t>2831B0304</t>
  </si>
  <si>
    <t>Polystyrén extrudovaný Styrodur 2800 C hr.50 mm</t>
  </si>
  <si>
    <t>((3,4*2+9,3)*0,37+9,3*0,4)*1,05 =   10,161</t>
  </si>
  <si>
    <t>2831B0306</t>
  </si>
  <si>
    <t>Polystyrén extrudovaný Styrodur 2800 C hr.80 mm</t>
  </si>
  <si>
    <t>(3,4*2+9,3)*0,3*1,05 =   5,072</t>
  </si>
  <si>
    <t>713151161</t>
  </si>
  <si>
    <t>Montáž tep. izol. striech šikm. priskrutk. medzi krokvy dosky do 45° hr. do 6 cm</t>
  </si>
  <si>
    <t>71315-1161</t>
  </si>
  <si>
    <t>1,545*(0,95+6,1+4,4) =   17,690</t>
  </si>
  <si>
    <t>631414191</t>
  </si>
  <si>
    <t>Doska čadičová NOBASIL FKL(TFL) 85kg/m3 hr. 5 cm</t>
  </si>
  <si>
    <t>26.82.16</t>
  </si>
  <si>
    <t>17,690*1,05 =   18,575</t>
  </si>
  <si>
    <t>713151167</t>
  </si>
  <si>
    <t>Montáž tep. izol. striech šikm. priskrutk. medzi krokvy dosky do 45° hr. do 20 cm</t>
  </si>
  <si>
    <t>71315-1167</t>
  </si>
  <si>
    <t>631414199</t>
  </si>
  <si>
    <t>Doska čadičová NOBASIL FKL(TFL) 85kg/m3 hr. 20 cm</t>
  </si>
  <si>
    <t>713191132</t>
  </si>
  <si>
    <t>Prekrytie izolácie tepelnej separačnou fóliou hr. 0,2 mm u podlah, striech alebo vrchom stropov</t>
  </si>
  <si>
    <t>71319-1132</t>
  </si>
  <si>
    <t>713191410</t>
  </si>
  <si>
    <t>Izolácia tepelná podlahy položenie parozábrany z PE folie hr 0,1m</t>
  </si>
  <si>
    <t>71319-1410</t>
  </si>
  <si>
    <t>"P1" (5,27+51,19+11,83+2,55+2,7+9,28+14,28+6,03)*1,1 =   113,443</t>
  </si>
  <si>
    <t>"P2" (4,2+3,75+1,35+6,04+3,76+3,52+3,52)*1,1 =   28,754</t>
  </si>
  <si>
    <t>"P3" (4,76+7,59+2,28+3,6+5,53+6,03)*1,1 =   32,769</t>
  </si>
  <si>
    <t>"P4" (21,93+6,09+11,08)*1,1 =   43,010</t>
  </si>
  <si>
    <t>"P5" (38,75+12,76+3,25+15,28+14,55+15,76+3,66+5,11+9,23+19,71)*1,1 =   151,866</t>
  </si>
  <si>
    <t>"P6" (3,67+4,21+4,41+4,9+5,27)*1,1 =   24,706</t>
  </si>
  <si>
    <t>"P7" (5,8+3,46)*1,1 =   10,186</t>
  </si>
  <si>
    <t>"P8" (9,2*15,45+4,8*9,1-0,9*1,2-(6,1+0,95+4,4)*0,85)*1,1 =   192,508</t>
  </si>
  <si>
    <t>713191420</t>
  </si>
  <si>
    <t>Izolácia tepelná stropov a stien položenie parozábrany z PE folie hr 0,1m</t>
  </si>
  <si>
    <t>1,3*(0,95+6,1+4,4)*1,1 =   16,374</t>
  </si>
  <si>
    <t>3,4*9,3+(3,4*2+9,3)*0,75+9,3*0,4 =   47,415</t>
  </si>
  <si>
    <t>998713202</t>
  </si>
  <si>
    <t>Presun hmôt pre izolácie tepelné v objektoch výšky do 12 m</t>
  </si>
  <si>
    <t>99871-3202</t>
  </si>
  <si>
    <t xml:space="preserve">713 - Izolácie tepelné  spolu: </t>
  </si>
  <si>
    <t>72 - ZDRAVOTNO - TECHNICKÉ INŠTALÁCIE</t>
  </si>
  <si>
    <t>721</t>
  </si>
  <si>
    <t>720</t>
  </si>
  <si>
    <t>Zdravotechnika vrátane zariaďovacích predmetov (samostatný výkaz)</t>
  </si>
  <si>
    <t xml:space="preserve">72 - ZDRAVOTNO - TECHNICKÉ INŠTALÁCIE  spolu: </t>
  </si>
  <si>
    <t>721 - Vnútorná kanalizácia</t>
  </si>
  <si>
    <t>Dažďová kanalizácia bez vsakovania (samostatný výkaz)</t>
  </si>
  <si>
    <t xml:space="preserve">721 - Vnútorná kanalizácia  spolu: </t>
  </si>
  <si>
    <t>722 - Vnútorný vodovod</t>
  </si>
  <si>
    <t>722252106</t>
  </si>
  <si>
    <t>Požiarne príslušenstvo, hasiaci prístroj práškový 6 kg</t>
  </si>
  <si>
    <t>72225-2104</t>
  </si>
  <si>
    <t>45.33.20</t>
  </si>
  <si>
    <t xml:space="preserve">722 - Vnútorný vodovod  spolu: </t>
  </si>
  <si>
    <t>762 - Konštrukcie tesárske</t>
  </si>
  <si>
    <t>762</t>
  </si>
  <si>
    <t>762313100</t>
  </si>
  <si>
    <t>Montáž a dodávka svorníkov , závit.tyčí a kotevných želiez pre drevené konštrukcie</t>
  </si>
  <si>
    <t>kpl</t>
  </si>
  <si>
    <t>76231-3111</t>
  </si>
  <si>
    <t>45.42.13</t>
  </si>
  <si>
    <t>762332120</t>
  </si>
  <si>
    <t>Montáž krovov viazaných prierez. plocha nad 120 do 224 cm2</t>
  </si>
  <si>
    <t>76233-2120</t>
  </si>
  <si>
    <t>45.22.11</t>
  </si>
  <si>
    <t>"7,5/18" 20*2,2+24*3,7 =   132,800</t>
  </si>
  <si>
    <t>"12/14" 8*1,68 =   13,440</t>
  </si>
  <si>
    <t>762332130</t>
  </si>
  <si>
    <t>Montáž krovov viazaných prierez. plocha nad 224 do 288 cm2</t>
  </si>
  <si>
    <t>76233-2130</t>
  </si>
  <si>
    <t>"12/20" 9*7,1+10*5,7+4*4,2+4*2,6+4*1,1+6*6,1+5*7,8+2*5,95+1*7,1+2*4,8+2*3,6 =   263,900</t>
  </si>
  <si>
    <t>2*2,4+2*2+2*3,1+2*4,3+2*5,5+2*6,7+2*7,8 =   63,600</t>
  </si>
  <si>
    <t>762332140</t>
  </si>
  <si>
    <t>Montáž krovov viazaných prierez. plocha nad 288 do 450 cm2</t>
  </si>
  <si>
    <t>76233-2140</t>
  </si>
  <si>
    <t>"20/20" 1*31+4*6,9+3*2,2 =   65,200</t>
  </si>
  <si>
    <t>605151500</t>
  </si>
  <si>
    <t>Hranol SM 1</t>
  </si>
  <si>
    <t>20.10.10</t>
  </si>
  <si>
    <t>(132,8*0,075*0,18+13,44*0,12*0,14+327,500*0,12*0,2+65,200*0,2*0,2)*1,05 =   13,111</t>
  </si>
  <si>
    <t>762341016</t>
  </si>
  <si>
    <t>Debnenia atík striech rovných z dosiek OSB 3 skrutk. na zraz hr. dosky 22mm + podkladný hranol</t>
  </si>
  <si>
    <t>76234-1016</t>
  </si>
  <si>
    <t>18*0,53+6,1*0,23 =   10,943</t>
  </si>
  <si>
    <t>762341210</t>
  </si>
  <si>
    <t>Montáž debnenia striech rovných z dosiek hrubých na zraz</t>
  </si>
  <si>
    <t>76234-1210</t>
  </si>
  <si>
    <t>605101000</t>
  </si>
  <si>
    <t>Doska SM neopracovaná 1</t>
  </si>
  <si>
    <t>289,890*0,03*1,05 =   9,132</t>
  </si>
  <si>
    <t>762341610</t>
  </si>
  <si>
    <t>Montáž debnenia štít. odkvapových ríms z dosiek hrubých hr. do 32 mm</t>
  </si>
  <si>
    <t>76234-1610</t>
  </si>
  <si>
    <t>23*0,6 =   13,800</t>
  </si>
  <si>
    <t>13,800*0,025*1,05 =   0,362</t>
  </si>
  <si>
    <t>762342202</t>
  </si>
  <si>
    <t>Montáž latovania striech, rozpätie do 22 cm, vrátane vyrez. otvor. do 0,25 m2</t>
  </si>
  <si>
    <t>76234-2202</t>
  </si>
  <si>
    <t>762342204</t>
  </si>
  <si>
    <t>Montáž kontralatí, rozpätie 80-120 cm</t>
  </si>
  <si>
    <t>76234-2204</t>
  </si>
  <si>
    <t>605171020</t>
  </si>
  <si>
    <t>Lata SM 1 do 25cm2</t>
  </si>
  <si>
    <t>289,890*5*0,03*0,05*1,05 =   2,283</t>
  </si>
  <si>
    <t>762395000</t>
  </si>
  <si>
    <t>Spojovacie a ochranné prostriedky k montáži krovov</t>
  </si>
  <si>
    <t>76239-5000</t>
  </si>
  <si>
    <t>13,111+9,132+2,283 =   24,526</t>
  </si>
  <si>
    <t>762511266</t>
  </si>
  <si>
    <t>Podlahy podkladové z dosiek OSB skrutk. na pero a drážku nebrús 20mm</t>
  </si>
  <si>
    <t>76251-1266</t>
  </si>
  <si>
    <t>"P8" 9,2*15,45+4,8*9,1-0,9*1,2-(6,1+0,95+4,4)*0,85 =   175,008</t>
  </si>
  <si>
    <t>762524200</t>
  </si>
  <si>
    <t>Montáž a dodávka podláh terasových z agát.dreva vrátane podkladného roštu a exterier.povrchovej úpravy</t>
  </si>
  <si>
    <t>76252-4108</t>
  </si>
  <si>
    <t>"P9" 39,16 =   39,160</t>
  </si>
  <si>
    <t>762810023</t>
  </si>
  <si>
    <t>Záklop stropov z dosiek OSB skrutk. na trámy na pero a drážku hr. dosky 15 mm</t>
  </si>
  <si>
    <t>76281-0023</t>
  </si>
  <si>
    <t>2,4*3,45 =   8,280</t>
  </si>
  <si>
    <t>762822120</t>
  </si>
  <si>
    <t>Montáž stropníc z hraneného a polohr. reziva, prier. plocha nad 144 do 288 cm2</t>
  </si>
  <si>
    <t>76282-2120</t>
  </si>
  <si>
    <t>"10/25" 6*2,9 =   17,400</t>
  </si>
  <si>
    <t>17,400*0,1*0,25*1,05 =   0,457</t>
  </si>
  <si>
    <t>762895000</t>
  </si>
  <si>
    <t>Spojovacie a ochranné prostriedky k montáži podláh a stropov</t>
  </si>
  <si>
    <t>76289-5000</t>
  </si>
  <si>
    <t>998762202</t>
  </si>
  <si>
    <t>Presun hmôt pre tesárske konštr. v objektoch výšky do 12 m</t>
  </si>
  <si>
    <t>99876-2202</t>
  </si>
  <si>
    <t xml:space="preserve">762 - Konštrukcie tesárske  spolu: </t>
  </si>
  <si>
    <t>763 - Konštrukcie  - drevostavby</t>
  </si>
  <si>
    <t>763</t>
  </si>
  <si>
    <t>763119210</t>
  </si>
  <si>
    <t>Základný penetračný náter Grundierung</t>
  </si>
  <si>
    <t>76311-9210</t>
  </si>
  <si>
    <t>41,633+12,824 =   54,457</t>
  </si>
  <si>
    <t>763127311</t>
  </si>
  <si>
    <t>Inštalačná predsadená stena pre sanitárne zariadenia, jednoduché opláštenie, RBI 12,5 mm</t>
  </si>
  <si>
    <t>76312-7311</t>
  </si>
  <si>
    <t>(0,9*7+1,5+1,8+1,2*2+1,7+1,6+0,85+2,6*2+0,1*2+2,775+1)*1,3+(0,8*2+0,1*3+0,9)*2,6 =   40,203</t>
  </si>
  <si>
    <t>763161242</t>
  </si>
  <si>
    <t>Podkrovie sadrokartón bez tep. izol. podkonštrukcia GKF/GKFI 15 mm</t>
  </si>
  <si>
    <t>76316-1242</t>
  </si>
  <si>
    <t>1,12*(0,95+6,1+4,4) =   12,824</t>
  </si>
  <si>
    <t>998763201</t>
  </si>
  <si>
    <t>Presun hmôt pre drevostavby v objektoch výšky do 12 m</t>
  </si>
  <si>
    <t>99876-3201</t>
  </si>
  <si>
    <t xml:space="preserve">763 - Konštrukcie  - drevostavby  spolu: </t>
  </si>
  <si>
    <t>764 - Konštrukcie klampiarske</t>
  </si>
  <si>
    <t>764</t>
  </si>
  <si>
    <t>764351207</t>
  </si>
  <si>
    <t>K1 Klamp. poplast. PZ pl. žľaby pododkvap. štvorhran. rš 640</t>
  </si>
  <si>
    <t>76435-1207</t>
  </si>
  <si>
    <t>45.22.13</t>
  </si>
  <si>
    <t>764351220</t>
  </si>
  <si>
    <t>K2 Klamp. poplast. PZ pl. oplechovania okraja žľab.atiky rš 240</t>
  </si>
  <si>
    <t>76433-1220</t>
  </si>
  <si>
    <t>764421250</t>
  </si>
  <si>
    <t>K8 Klamp. poplast. PZ pl. oplechovanie balkóna rš 170 mriežka</t>
  </si>
  <si>
    <t>76442-1250</t>
  </si>
  <si>
    <t>764421350</t>
  </si>
  <si>
    <t>K3 Klamp. poplast. PZ pl. oplechovanie okapov rš 320</t>
  </si>
  <si>
    <t>764421370</t>
  </si>
  <si>
    <t>K12 Klamp. poplast. PZ pl. oplechovanie komínov 850x400</t>
  </si>
  <si>
    <t>76442-1270</t>
  </si>
  <si>
    <t>764430220</t>
  </si>
  <si>
    <t>K11 Klamp. poplast. PZ pl. oplechovanie atík rš 310 príponky</t>
  </si>
  <si>
    <t>76443-0220</t>
  </si>
  <si>
    <t>764430270</t>
  </si>
  <si>
    <t>K9 Klamp. poplast. PZ pl. oplechovanie atík rš 900 príponky</t>
  </si>
  <si>
    <t>76443-0260</t>
  </si>
  <si>
    <t>764454203</t>
  </si>
  <si>
    <t>K4 Klamp. poplast. PZ pl. rúry odpadové kruhové d-110 objímky</t>
  </si>
  <si>
    <t>76445-4203</t>
  </si>
  <si>
    <t>764751132</t>
  </si>
  <si>
    <t>K5 Klamp. poplast. PZ pl. koleno rúry odkvapovej d 110 mm</t>
  </si>
  <si>
    <t>76475-1132</t>
  </si>
  <si>
    <t>764761181</t>
  </si>
  <si>
    <t>K7 Klamp. poplast. PZ pl. čelo žľabu 145x200</t>
  </si>
  <si>
    <t>76476-1171</t>
  </si>
  <si>
    <t>764761231</t>
  </si>
  <si>
    <t>K6 Klamp. poplast. PZ pl. kotlík kónický d 110 mm</t>
  </si>
  <si>
    <t>76476-1231</t>
  </si>
  <si>
    <t>764769111</t>
  </si>
  <si>
    <t>K10 Terasový liatinový odvodňovací žľab 130x200 mm s roštom</t>
  </si>
  <si>
    <t>76476-1111</t>
  </si>
  <si>
    <t>998764202</t>
  </si>
  <si>
    <t>Presun hmôt pre klampiarske konštr. v objektoch výšky do 12 m</t>
  </si>
  <si>
    <t>99876-4202</t>
  </si>
  <si>
    <t xml:space="preserve">764 - Konštrukcie klampiarske  spolu: </t>
  </si>
  <si>
    <t>765 - Krytiny tvrdé</t>
  </si>
  <si>
    <t>765</t>
  </si>
  <si>
    <t>765331110</t>
  </si>
  <si>
    <t>Zastrešenie kryt. BRAMAC skladaná na sucho komplet vrátane všetkých ukonč.prvkov, vetr.mriežky, sneholamov</t>
  </si>
  <si>
    <t>76533-1111</t>
  </si>
  <si>
    <t>10,76*(6,3+8,005)+5,59*(8,005+7,95)-11,15*6,77/2-9,8*6,28/2+4,692*7,29*2/2 =   208,800</t>
  </si>
  <si>
    <t>3,62*(5,76+7,29)+4,68*7,29/2+1,15*5,76+3,53*5,76/2 =   81,090</t>
  </si>
  <si>
    <t>765901050</t>
  </si>
  <si>
    <t>Pokrytie striech fóliou hydroizolačná poistná</t>
  </si>
  <si>
    <t>76590-1050</t>
  </si>
  <si>
    <t>289,890*1,1 =   318,879</t>
  </si>
  <si>
    <t>998765202</t>
  </si>
  <si>
    <t>Presun hmôt pre krytiny tvrdé na objektoch výšky do 12 m</t>
  </si>
  <si>
    <t>99876-5202</t>
  </si>
  <si>
    <t xml:space="preserve">765 - Krytiny tvrdé  spolu: </t>
  </si>
  <si>
    <t>766 - Konštrukcie stolárske</t>
  </si>
  <si>
    <t>766</t>
  </si>
  <si>
    <t>766411150</t>
  </si>
  <si>
    <t>Montáž a dodávka obloženia exterier. stien z agátového dreva vrátane roštu a povrch.úpravy</t>
  </si>
  <si>
    <t>76641-1112</t>
  </si>
  <si>
    <t>(10,1+8,83+11,265+10)*3,355+(5,18+11,265+10,1)*1,865+11,265*5,64/2+6,35*3,065 =   235,591</t>
  </si>
  <si>
    <t>31,29+10,1*0,3 =   34,320</t>
  </si>
  <si>
    <t>-0,74*0,67*4-1,44*1,57*3-0,84*1,94-(1,74*2+2,44)*2,47-1,74*4*2,27-2,44*0,87 =   -42,940</t>
  </si>
  <si>
    <t>(0,74*4+0,67*8+1,44*3+1,57*6+0,9+1,94*2+1,74*6+2,44*2+2,47*6+2,27*8+0,87*2)*0,15 =   11,532</t>
  </si>
  <si>
    <t>(5,18+6,35)*0,18+(6,305+8*3)*0,1-(4,025+3,54+1,505)*0,33-1,23*3,7-0,6*2,86*2 =   -5,870</t>
  </si>
  <si>
    <t>766623001</t>
  </si>
  <si>
    <t>Montáž a dodávka drev.okien podávacích 840x1500 mm komplet s kovaním, povrch.úprava vonk.parapät</t>
  </si>
  <si>
    <t>76662-3021</t>
  </si>
  <si>
    <t>45.42.11</t>
  </si>
  <si>
    <t>766623002</t>
  </si>
  <si>
    <t>Montáž a dodávka drev.okien podávacích 1000x1500 mm komplet s kovaním, povrch.úprava vonk.parapät</t>
  </si>
  <si>
    <t>766661111</t>
  </si>
  <si>
    <t>D1 Montáž a dodávka drev.dvier 900x1970 mm komplet vrátane oblož.zárubne, kovania, povrch.úpravy</t>
  </si>
  <si>
    <t>76666-1112</t>
  </si>
  <si>
    <t>766661112</t>
  </si>
  <si>
    <t>D2 Montáž a dodávka drev.dvier požiar. 900x1970 mm komplet vrátane oblož.zárubne, kovania, povrch.úpravy</t>
  </si>
  <si>
    <t>766661113</t>
  </si>
  <si>
    <t>D3 Montáž a dodávka drev.dvier 800x1970 mm komplet vrátane oblož.zárubne, kovania, povrch.úpravy</t>
  </si>
  <si>
    <t>766661114</t>
  </si>
  <si>
    <t>D4 Montáž a dodávka drev.dvier 700x1970 mm komplet vrátane oblož.zárubne, kovania, povrch.úpravy</t>
  </si>
  <si>
    <t>766661115</t>
  </si>
  <si>
    <t>D5 Montáž a dodávka drev.dvier 800x1970 mm komplet vrátane oblož.zárubne, kovania, povrch.úpravy</t>
  </si>
  <si>
    <t>766661116</t>
  </si>
  <si>
    <t>D6 Montáž a dodávka drev.dvier 700x1970 mm komplet vrátane oblož.zárubne, kovania, povrch.úpravy</t>
  </si>
  <si>
    <t>766661118</t>
  </si>
  <si>
    <t>D8 Montáž a dodávka strešný výlez Fakro 650x1100 mm komplet vrítane kovania</t>
  </si>
  <si>
    <t>"rev" 1 =   1,000</t>
  </si>
  <si>
    <t>766661119</t>
  </si>
  <si>
    <t>D9 Montáž a dodávka drev.dvier 900x1970 mm komplet vrátane oblož.zárubne, kovania, povrch.úpravy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</si>
  <si>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</si>
  <si>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</si>
  <si>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</si>
  <si>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</si>
  <si>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</si>
  <si>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</t>
  </si>
  <si>
    <t>767111101</t>
  </si>
  <si>
    <t>O1 Montáž a dodávka plast.okien 800x700 mm komplet s kovaním, povrch.úprava vonk. a vnut. parapät</t>
  </si>
  <si>
    <t>76711-1110</t>
  </si>
  <si>
    <t>45.42.12</t>
  </si>
  <si>
    <t>767111102</t>
  </si>
  <si>
    <t>O2 Montáž a dodávka plast.okien 1500x1600 mm komplet s kovaním, povrch.úprava vonk. a vnut. parapät</t>
  </si>
  <si>
    <t>767111103</t>
  </si>
  <si>
    <t>O3 Montáž a dodávka plast.okien 800x900 mm komplet s kovaním, povrch.úprava vonk. a vnut. parapät</t>
  </si>
  <si>
    <t>767111104</t>
  </si>
  <si>
    <t>O4 Montáž a dodávka plast.okien 2550x900 mm komplet s kovaním, povrch.úprava vonk. a vnut. parapät</t>
  </si>
  <si>
    <t>767111105</t>
  </si>
  <si>
    <t>ZS1 Montáž a dodávka plast.zaskl.stien s dverami 2700x2500 mm komplet s kovaním, povrch.úprava</t>
  </si>
  <si>
    <t>767111106</t>
  </si>
  <si>
    <t>ZS2 Montáž a dodávka plast.zaskl.stien 1800x2500 mm komplet s kovaním, povrch.úprava</t>
  </si>
  <si>
    <t>767111107</t>
  </si>
  <si>
    <t>ZS3 Montáž a dodávka plast.zaskl.stien s dverami 2500x2500 mm komplet s kovaním, povrch.úprava</t>
  </si>
  <si>
    <t>767111108</t>
  </si>
  <si>
    <t>ZS4 Montáž a dodávka plast.zaskl.stien s dverami 1800x2300 mm komplet s kovaním, povrch.úprava</t>
  </si>
  <si>
    <t>767111109</t>
  </si>
  <si>
    <t>ZS5 Montáž a dodávka plast.zaskl.stien s dverami 1800x2300 mm komplet s kovaním, povrch.úprava</t>
  </si>
  <si>
    <t>767111110</t>
  </si>
  <si>
    <t>ZS6 Montáž a dodávka plast.zaskl.stien s dverami 2700x2300 mm komplet s kovaním, povrch.úprava</t>
  </si>
  <si>
    <t>767135900</t>
  </si>
  <si>
    <t>Montáž a dodávka zelenej steny Plantbox vrátave roštu, drenáže, izolácie a rastlín komplet</t>
  </si>
  <si>
    <t>76713-5221</t>
  </si>
  <si>
    <t>0,7*2,4*4+0,8*3 =   9,120</t>
  </si>
  <si>
    <t>767221101</t>
  </si>
  <si>
    <t>Z1 Montáž a dodávka madla schodiska a zábradlia podesty z oceľ.profilov v.1,0 m vrátane kotvenia a povrch.úpravy 34,33kg</t>
  </si>
  <si>
    <t>76722-1110</t>
  </si>
  <si>
    <t>767221102</t>
  </si>
  <si>
    <t>Z2 Montáž a dodávka zábradlia skleneného v nerez.ráme v.1,0 m vrátane kotvenia 2 kusy</t>
  </si>
  <si>
    <t>767221103</t>
  </si>
  <si>
    <t>Z3 Montáž a dodávka zábradlia skleneného v nerez.ráme v.1,0 m vrátane kotvenia 3 kusy</t>
  </si>
  <si>
    <t>767221104</t>
  </si>
  <si>
    <t>Z4 Montáž a dodávka zábradlia skleneného v nerez.ráme v.1,0 m vrátane kotvenia</t>
  </si>
  <si>
    <t>767995101</t>
  </si>
  <si>
    <t>Montáž atypických stavebných doplnk. konštrukcií do 5 kg</t>
  </si>
  <si>
    <t>kg</t>
  </si>
  <si>
    <t>76799-5101</t>
  </si>
  <si>
    <t>553000002</t>
  </si>
  <si>
    <t>Oceľové konštrukcie - kovania a kotevné konštrukcie K1,2,3,10</t>
  </si>
  <si>
    <t>553000010</t>
  </si>
  <si>
    <t>28.11.23</t>
  </si>
  <si>
    <t>"K1" 12*3,2 =   38,400</t>
  </si>
  <si>
    <t>"K2" 4*3,5 =   14,000</t>
  </si>
  <si>
    <t>"K3" 8*3,9 =   31,200</t>
  </si>
  <si>
    <t>"K10" 14*4,6 =   64,400</t>
  </si>
  <si>
    <t>767995103</t>
  </si>
  <si>
    <t>Montáž atypických stavebných doplnk. konštrukcií do 20 kg</t>
  </si>
  <si>
    <t>76799-5103</t>
  </si>
  <si>
    <t>553000001</t>
  </si>
  <si>
    <t>Oceľové konštrukcie - HEA 120, zarážky</t>
  </si>
  <si>
    <t>767995105</t>
  </si>
  <si>
    <t>Montáž atypických stavebných doplnk. konštrukcií do 100 kg</t>
  </si>
  <si>
    <t>76799-5105</t>
  </si>
  <si>
    <t>553000003</t>
  </si>
  <si>
    <t>Oceľové konštrukcie - 2xUPE160, 120 kotviace platne krov</t>
  </si>
  <si>
    <t>767995106</t>
  </si>
  <si>
    <t>Montáž atypických stavebných doplnk. konštrukcií do 250 kg</t>
  </si>
  <si>
    <t>76799-5106</t>
  </si>
  <si>
    <t>553000004</t>
  </si>
  <si>
    <t>Oceľové konštrukcie - Jackl 250x150 a 200x100, 6 rámov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</si>
  <si>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</si>
  <si>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</si>
  <si>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</si>
  <si>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</si>
  <si>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771 - Podlahy z dlaždíc  keramických</t>
  </si>
  <si>
    <t>771</t>
  </si>
  <si>
    <t>771274123</t>
  </si>
  <si>
    <t>Montáž obkl.stupňov sklz.keram.do flex.lep.do 30cm</t>
  </si>
  <si>
    <t>77127-4123</t>
  </si>
  <si>
    <t>45.43.12</t>
  </si>
  <si>
    <t>"sch" 1,1*16 =   17,600</t>
  </si>
  <si>
    <t>771274242</t>
  </si>
  <si>
    <t>Montáž obkl.podstup.sklz.keram.do flex.lep.do 20cm</t>
  </si>
  <si>
    <t>77127-4242</t>
  </si>
  <si>
    <t>"sch" 1,1*18 =   19,800</t>
  </si>
  <si>
    <t>7714741121</t>
  </si>
  <si>
    <t>Montáž soklov keram.rovných do flexib.lep.do 9cm</t>
  </si>
  <si>
    <t>77147-4112</t>
  </si>
  <si>
    <t>"sch" (0,28+0,26)*9*3+1*2+2,4+0,2 =   19,180</t>
  </si>
  <si>
    <t>"P1" 2,05*2+2,775*2+0,15*4-2,5-0,9*4+5,285*2+1,82*2+3,65*2+10,85*2+0,25*2-1,1 =   46,760</t>
  </si>
  <si>
    <t>6,7*2+1,3*4+2,3*2+1,7*2+1,5*4+1,8*2+2,215-0,8*16-0,7*5-3,1-1,215-0,95*2-0,9*5 =   11,400</t>
  </si>
  <si>
    <t>3,35+11,9*2+1,2*2+0,2*2+0,15*8+3,35*2+1,8*2 =   41,450</t>
  </si>
  <si>
    <t>7714741122</t>
  </si>
  <si>
    <t>"P3" 3,14+2,4+3+2,04*2+0,2+1,85*2+4,1*2+1,8*2+1,267*2+2,25*2+1,6*2-0,7*4-0,8*6 =   30,954</t>
  </si>
  <si>
    <t>0,2*2+3,35*4+1,65*2+1,8*2-1+0,25*2-0,9 =   19,300</t>
  </si>
  <si>
    <t>"P7" 2*2+2,9*2+2,2*2+2,55*2-0,8-0,7 =   17,800</t>
  </si>
  <si>
    <t>771474113</t>
  </si>
  <si>
    <t>Montáž soklov keram.rovných do flexib.lep.do 12cm</t>
  </si>
  <si>
    <t>77147-4113</t>
  </si>
  <si>
    <t>"P12" 4,025+3,54+4,775-1,8*3+0,15*6+1,55 =   9,390</t>
  </si>
  <si>
    <t>771572329</t>
  </si>
  <si>
    <t>Príprava podkladu podláh z dlaždíc keram. penetračný náter</t>
  </si>
  <si>
    <t>77157-2329</t>
  </si>
  <si>
    <t>105,530+39,050+48,600+39,100+18,060 =   250,340</t>
  </si>
  <si>
    <t>7715724301</t>
  </si>
  <si>
    <t>Montáž podláh z dlaždíc keram. do flexib. tmelu - chodby, zázemie</t>
  </si>
  <si>
    <t>77157-2429</t>
  </si>
  <si>
    <t>"sch" 1*2,4 =   2,400</t>
  </si>
  <si>
    <t>597651001</t>
  </si>
  <si>
    <t>Dlažba keramická gres štandard pre chodby, zázemie</t>
  </si>
  <si>
    <t>597651000</t>
  </si>
  <si>
    <t>26.30.10</t>
  </si>
  <si>
    <t>(105,530+17,600*0,3+4,800*0,2+118,790*0,09)*1,08 =   132,258</t>
  </si>
  <si>
    <t>7715724302</t>
  </si>
  <si>
    <t>Montáž podláh z dlaždíc keram. do flexib. tmelu - sklady</t>
  </si>
  <si>
    <t>597651002</t>
  </si>
  <si>
    <t>Dlažba keramická gres štandard pre sklady</t>
  </si>
  <si>
    <t>597651010</t>
  </si>
  <si>
    <t>(39,050+68,054*0,09)*1,08 =   48,789</t>
  </si>
  <si>
    <t>7715724303</t>
  </si>
  <si>
    <t>Montáž podláh z dlaždíc keram. do flexib. tmelu - WC, upratovačka</t>
  </si>
  <si>
    <t>597651003</t>
  </si>
  <si>
    <t>Dlažba keramická štandard pre WC , upratovačka</t>
  </si>
  <si>
    <t>48,600*1,08 =   52,488</t>
  </si>
  <si>
    <t>7715724304</t>
  </si>
  <si>
    <t>Montáž podláh z dlaždíc keram. do flexib. tmelu - kuchyňa</t>
  </si>
  <si>
    <t>597651004</t>
  </si>
  <si>
    <t>Dlažba keramická štandard protišmyk pre mastné povrchy pre kuchyňu</t>
  </si>
  <si>
    <t>39,100*1,08 =   42,228</t>
  </si>
  <si>
    <t>7715724401</t>
  </si>
  <si>
    <t>Montáž podláh z dlaždíc keram. do flexib. tmelu exterier - balkóny a terasy</t>
  </si>
  <si>
    <t>"P12" 5,52+5,11+7,43 =   18,060</t>
  </si>
  <si>
    <t>597651020</t>
  </si>
  <si>
    <t>Dlažba keramická gres mrazuvzdorná pre balkóny a terasy</t>
  </si>
  <si>
    <t>(18,060+9,390*0,12)*1,08 =   20,722</t>
  </si>
  <si>
    <t>771589795</t>
  </si>
  <si>
    <t>Prípl. za škárovanie pri mont. podláh keramických</t>
  </si>
  <si>
    <t>77158-9795</t>
  </si>
  <si>
    <t>998771202</t>
  </si>
  <si>
    <t>Presun hmôt pre podlahy z dlaždíc v objektoch výšky do 12 m</t>
  </si>
  <si>
    <t>99877-1202</t>
  </si>
  <si>
    <t xml:space="preserve">771 - Podlahy z dlaždíc  keramických  spolu: </t>
  </si>
  <si>
    <t>775 - Podlahy vlysové a parketové</t>
  </si>
  <si>
    <t>775</t>
  </si>
  <si>
    <t>775541172</t>
  </si>
  <si>
    <t>Montáž a dodávka obvodovej soklovej lišty MDF pre plávajúcu podlahu</t>
  </si>
  <si>
    <t>77554-1172</t>
  </si>
  <si>
    <t>"P5" 10,4*2+4,55*2+2,65*2+4,4*2+2,9*2+2,5*2+1,3*2-2,4+0,15*8-1,8*2-0,8*8-0,7*2 =   44,800</t>
  </si>
  <si>
    <t>4,9*2+4,1*2+3*2+4,85*4+3,25*4+1,8*2+2,15*2+1,575*2+0,15*10-1,8*2-2,7-0,8*10 =   54,650</t>
  </si>
  <si>
    <t>3,4*2+1,65*2+2,95*2+5,4*2+3,65*2+0,15*4-2,7-1,8-0,7*3 =   28,100</t>
  </si>
  <si>
    <t>775551110</t>
  </si>
  <si>
    <t>Montáž a dodávka velkoplošnej podlahy plávajúcej drevenej s podložkou, prechodové lišty</t>
  </si>
  <si>
    <t>77555-1111</t>
  </si>
  <si>
    <t>998775202</t>
  </si>
  <si>
    <t>Presun hmôt pre podlahy vlysové v objektoch výšky do 12 m</t>
  </si>
  <si>
    <t>99877-5202</t>
  </si>
  <si>
    <t>45.43.22</t>
  </si>
  <si>
    <t xml:space="preserve">775 - Podlahy vlysové a parketové  spolu: </t>
  </si>
  <si>
    <t>781 - Obklady z obkladačiek a dosiek</t>
  </si>
  <si>
    <t>781415011</t>
  </si>
  <si>
    <t>Montáž obkladov vnút.keramických do tmelu s olištovaním a silikónovaním rohov - WC, upratovačka</t>
  </si>
  <si>
    <t>78141-5011</t>
  </si>
  <si>
    <t>(1,7*2+1,5*12+1,5*2+1,8*2+0,9*10+1,6*8+1,2*4)*2-(0,8+0,7*15)*1,97-0,8*0,2*6 =   85,979</t>
  </si>
  <si>
    <t>(2,5*4+1,4*4+1,75*2+1,8*2+2,6*2+3,5*2+2,2*2+2,55*2)*2-0,8*0,6-0,7*6*1,97 =   80,046</t>
  </si>
  <si>
    <t>(1,9*2+2,775*2)*2-2,5*0,6 =   17,200</t>
  </si>
  <si>
    <t>597636000</t>
  </si>
  <si>
    <t>Obklad keramický gres štandard pre WC , upratovačka</t>
  </si>
  <si>
    <t>597636800</t>
  </si>
  <si>
    <t>194,289*1,08 =   209,832</t>
  </si>
  <si>
    <t>781415013</t>
  </si>
  <si>
    <t>Montáž obkladov vnút.keramických do tmelu s olištovaním a silikónovaním rohov - kuchyňa</t>
  </si>
  <si>
    <t>78141-5013</t>
  </si>
  <si>
    <t>(3,383*2+1,8*4+1,267*2+2,35*2+1,6*2)*2-0,84*1,5-1,5*0,4*3-(0,7*4+0,8*6)*1,97 =   30,768</t>
  </si>
  <si>
    <t>(1,7*2+3,55*4+3,05*2-1+0,25+5,35*2+4,1*2)*2-1*1,5 =   82,200</t>
  </si>
  <si>
    <t>597636900</t>
  </si>
  <si>
    <t>Obklad keramický gres štandard pre kuchyňu</t>
  </si>
  <si>
    <t>112,968*1,08 =   122,005</t>
  </si>
  <si>
    <t>781419704</t>
  </si>
  <si>
    <t>Prípl. za škárovanie pri mont. obkl. keramických</t>
  </si>
  <si>
    <t>78141-9704</t>
  </si>
  <si>
    <t>194,289+112,968 =   307,257</t>
  </si>
  <si>
    <t>998781202</t>
  </si>
  <si>
    <t>Presun hmôt pre obklady keramické v objektoch výšky do 12 m</t>
  </si>
  <si>
    <t>99878-1202</t>
  </si>
  <si>
    <t xml:space="preserve">781 - Obklady z obkladačiek a dosiek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</si>
  <si>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</si>
  <si>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</si>
  <si>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</si>
  <si>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</si>
  <si>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</si>
  <si>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</si>
  <si>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"kovanie" 12*0,2+4*0,25+8*0,25+14*0,3 =   9,600</t>
  </si>
  <si>
    <t>"zaražka" 1,5 =   1,500</t>
  </si>
  <si>
    <t>"rám" 135,9 =   135,900</t>
  </si>
  <si>
    <t>"krov" 180,2 =   180,200</t>
  </si>
  <si>
    <t>783226100</t>
  </si>
  <si>
    <t>Nátery kov. stav. doplnk. konštr. syntet. základné</t>
  </si>
  <si>
    <t>78322-6100</t>
  </si>
  <si>
    <t>783782203</t>
  </si>
  <si>
    <t>Nátery tesárskych konštr. Lastanoxom Q (Bochemit QB-inovovaná náhrada)</t>
  </si>
  <si>
    <t>78378-2203</t>
  </si>
  <si>
    <t>45.44.22</t>
  </si>
  <si>
    <t>132,8*0,51+13,44*0,52+327,5*0,64+65,2*0,8+17,4*0,7 =   348,657</t>
  </si>
  <si>
    <t>(289,890+13,80)*2+289,89*5*0,16 =   839,292</t>
  </si>
  <si>
    <t>783814110</t>
  </si>
  <si>
    <t>Nátery betónových pohľadových povrchov</t>
  </si>
  <si>
    <t>78381-4110</t>
  </si>
  <si>
    <t>1,2*3,7+1,6*3,7+0,82*0,73*2*2 =   12,754</t>
  </si>
  <si>
    <t>"OM" 18,485*1,5+2*1,74+0,95*1,1+(1,1+1,74+2,3+18,485+1,25)*0,3+10 =   49,715</t>
  </si>
  <si>
    <t>783991250</t>
  </si>
  <si>
    <t>Bezpečnostné šrafovanie povrchu na rovnej ploche</t>
  </si>
  <si>
    <t>78399-1231</t>
  </si>
  <si>
    <t xml:space="preserve">783 - Nátery  spolu: </t>
  </si>
  <si>
    <t>784 - Maľby</t>
  </si>
  <si>
    <t>784</t>
  </si>
  <si>
    <t>784413301</t>
  </si>
  <si>
    <t>Príprava podkladu, penetračný náter</t>
  </si>
  <si>
    <t>78441-3301</t>
  </si>
  <si>
    <t>784423271</t>
  </si>
  <si>
    <t>Maľba váp. 1 far. s bielym stropom v miestnostiach do 3,8m a na schodisku</t>
  </si>
  <si>
    <t>78442-3271</t>
  </si>
  <si>
    <t>"steny" 920,734-187,518 =   733,216</t>
  </si>
  <si>
    <t>(0,8*2+0,1*3+0,9)*0,6 =   1,680</t>
  </si>
  <si>
    <t>"strop" 365,745+12,824 =   378,569</t>
  </si>
  <si>
    <t>784441010</t>
  </si>
  <si>
    <t>Náter umýveteľný na steny v miest. do 3,8m</t>
  </si>
  <si>
    <t>78444-1010</t>
  </si>
  <si>
    <t>(6,7*2+1,3*2+1,8*2+1,5*2-0,95+0,2*6+3,14*2)*2-(0,9*4+0,8*17+0,7*2)*1,97 =   21,618</t>
  </si>
  <si>
    <t>(2,4*2+2,04*2+11,9*2-0,9+1,2*2+0,15*4+1,85*2+4,1*2+2,25*2+1,6*2)*2-1,5*0,4 =   108,160</t>
  </si>
  <si>
    <t>(3,35*4+1,65*2+1,8*2-1+0,25+2*2+2,9*2)*2-0,8*0,2*3-0,8*0,6 =   57,740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</si>
  <si>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</si>
  <si>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</si>
  <si>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</si>
  <si>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</si>
  <si>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</si>
  <si>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210-1</t>
  </si>
  <si>
    <t>Elektromontáže silnoprúd a um.osvetlenie vrátane svietidiel (samostatný výkaz)</t>
  </si>
  <si>
    <t>M</t>
  </si>
  <si>
    <t>21</t>
  </si>
  <si>
    <t>MK</t>
  </si>
  <si>
    <t>210-2</t>
  </si>
  <si>
    <t>Elektromontáže bleskozvod (samostatný výkaz)</t>
  </si>
  <si>
    <t>21001</t>
  </si>
  <si>
    <t>210-3</t>
  </si>
  <si>
    <t>Elektromontáže prípojka NN (samostatný výkaz)</t>
  </si>
  <si>
    <t>211</t>
  </si>
  <si>
    <t>Elektromontáže vykurovanie vrátane vykur.telies a solárny systém ohrevu TÚV (samostatný výkaz)</t>
  </si>
  <si>
    <t xml:space="preserve">M21 - 155 Elektromontáže  spolu: </t>
  </si>
  <si>
    <t>M24 - 158 Montáž VZT zariadení a sušiarní</t>
  </si>
  <si>
    <t>924</t>
  </si>
  <si>
    <t>240</t>
  </si>
  <si>
    <t>Rekuperácia jednotkami Zehnder Comfoair 70 (6 kusov)</t>
  </si>
  <si>
    <t>73830-1120</t>
  </si>
  <si>
    <t>45.33.12</t>
  </si>
  <si>
    <t xml:space="preserve">M24 - 158 Montáž VZT zariadení a sušiarní  spolu: </t>
  </si>
  <si>
    <t>M33 - 162 Montáž dopr., sklad. zariadení a váh</t>
  </si>
  <si>
    <t>933</t>
  </si>
  <si>
    <t>330</t>
  </si>
  <si>
    <t>Montáž a dodávka zvislej schodiskovej plošiny nosnost 300 kg, zdvih 3000 mm 2 zástavky</t>
  </si>
  <si>
    <t>33003</t>
  </si>
  <si>
    <t xml:space="preserve">M33 - 162 Montáž dopr., sklad. zariadení a váh  spolu: </t>
  </si>
  <si>
    <t xml:space="preserve">PRÁCE A DODÁVKY M  spolu: </t>
  </si>
  <si>
    <t>Za rozpočet celkom</t>
  </si>
  <si>
    <t>"rev 1" (1,7*2+1,5*2)*2-0,8*1,97-0,8*0,2 =   11,064</t>
  </si>
  <si>
    <t>"rev 1" -((1,7*2+1,5*2)*2-0,8*1,97-0,8*0,2) =   -11,064</t>
  </si>
  <si>
    <t>"rev 1" 2,55 =   2,550</t>
  </si>
  <si>
    <t>"rev 1" (1,7*2+1,5*2-0,8)*0,3 =   1,680</t>
  </si>
  <si>
    <t>"rev 1" 1,1*1,3 =   1,430</t>
  </si>
  <si>
    <t>Dátum: 1.4.2022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</si>
</sst>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.0000"/>
    <numFmt numFmtId="170" formatCode="#,##0\ "/>
    <numFmt numFmtId="171" formatCode="#,##0.00000"/>
    <numFmt numFmtId="172" formatCode="#,##0.000"/>
    <numFmt numFmtId="173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8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70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1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72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73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1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7" fillId="0" borderId="0" xfId="0" applyNumberFormat="1" applyFont="1" applyAlignment="1" applyProtection="1">
      <alignment horizontal="left" vertical="top" wrapText="1"/>
    </xf>
    <xf numFmtId="172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4" fontId="17" fillId="0" borderId="0" xfId="0" applyNumberFormat="1" applyFont="1" applyAlignment="1" applyProtection="1">
      <alignment vertical="top"/>
    </xf>
    <xf numFmtId="171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left" vertical="top" wrapText="1"/>
    </xf>
    <xf numFmtId="49" fontId="16" fillId="11" borderId="0" xfId="0" applyNumberFormat="1" applyFont="1" applyFill="1" applyAlignment="1" applyProtection="1">
      <alignment horizontal="left" vertical="top" wrapText="1"/>
    </xf>
    <xf numFmtId="172" fontId="1" fillId="11" borderId="0" xfId="0" applyNumberFormat="1" applyFont="1" applyFill="1" applyAlignment="1" applyProtection="1">
      <alignment vertical="top"/>
    </xf>
    <xf numFmtId="49" fontId="1" fillId="11" borderId="0" xfId="0" applyNumberFormat="1" applyFont="1" applyFill="1" applyAlignment="1" applyProtection="1">
      <alignment horizontal="left" vertical="top" wrapText="1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14" fontId="1" fillId="0" borderId="8" xfId="1" applyNumberFormat="1" applyFont="1" applyBorder="1" applyAlignment="1">
      <alignment horizontal="left" vertical="center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84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14" sqref="D14"/>
    </sheetView>
  </sheetViews>
  <sheetFormatPr defaultColWidth="9" defaultRowHeight="13.5"/>
  <cols>
    <col min="1" max="1" width="6.7109375" style="80" customWidth="1"/>
    <col min="2" max="2" width="3.7109375" style="81" customWidth="1"/>
    <col min="3" max="3" width="13" style="82" customWidth="1"/>
    <col min="4" max="4" width="45.7109375" style="83" customWidth="1"/>
    <col min="5" max="5" width="11.28515625" style="84" customWidth="1"/>
    <col min="6" max="6" width="5.85546875" style="85" customWidth="1"/>
    <col min="7" max="7" width="8.7109375" style="86" customWidth="1"/>
    <col min="8" max="10" width="9.7109375" style="86" customWidth="1"/>
    <col min="11" max="11" width="7.42578125" style="87" customWidth="1"/>
    <col min="12" max="12" width="8.28515625" style="87" customWidth="1"/>
    <col min="13" max="13" width="7.140625" style="84" customWidth="1"/>
    <col min="14" max="14" width="7" style="84" customWidth="1"/>
    <col min="15" max="15" width="3.5703125" style="85" customWidth="1"/>
    <col min="16" max="16" width="12.7109375" style="85" hidden="1" customWidth="1"/>
    <col min="17" max="19" width="11.28515625" style="84" hidden="1" customWidth="1"/>
    <col min="20" max="20" width="10.5703125" style="88" hidden="1" customWidth="1"/>
    <col min="21" max="21" width="10.28515625" style="88" hidden="1" customWidth="1"/>
    <col min="22" max="22" width="5.7109375" style="88" hidden="1" customWidth="1"/>
    <col min="23" max="23" width="9.140625" style="84" hidden="1" customWidth="1"/>
    <col min="24" max="25" width="11.85546875" style="89" hidden="1" customWidth="1"/>
    <col min="26" max="26" width="7.5703125" style="82" hidden="1" customWidth="1"/>
    <col min="27" max="27" width="12.7109375" style="82" hidden="1" customWidth="1"/>
    <col min="28" max="28" width="4.28515625" style="85" hidden="1" customWidth="1"/>
    <col min="29" max="30" width="2.7109375" style="85" hidden="1" customWidth="1"/>
    <col min="31" max="34" width="9.140625" style="90" hidden="1" customWidth="1"/>
    <col min="35" max="35" width="9.140625" style="71" customWidth="1"/>
    <col min="36" max="37" width="9.140625" style="71" hidden="1" customWidth="1"/>
    <col min="38" max="1024" width="9" style="91"/>
  </cols>
  <sheetData>
    <row r="1" spans="1:37" s="71" customFormat="1" ht="12.75" customHeight="1">
      <c r="A1" s="75" t="s">
        <v>111</v>
      </c>
      <c r="G1" s="72"/>
      <c r="I1" s="75" t="s">
        <v>112</v>
      </c>
      <c r="J1" s="72"/>
      <c r="K1" s="73"/>
      <c r="Q1" s="74"/>
      <c r="R1" s="74"/>
      <c r="S1" s="74"/>
      <c r="X1" s="89"/>
      <c r="Y1" s="89"/>
      <c r="Z1" s="107" t="s">
        <v>4</v>
      </c>
      <c r="AA1" s="107" t="s">
        <v>5</v>
      </c>
      <c r="AB1" s="68" t="s">
        <v>6</v>
      </c>
      <c r="AC1" s="68" t="s">
        <v>7</v>
      </c>
      <c r="AD1" s="68" t="s">
        <v>8</v>
      </c>
      <c r="AE1" s="108" t="s">
        <v>9</v>
      </c>
      <c r="AF1" s="109" t="s">
        <v>10</v>
      </c>
    </row>
    <row r="2" spans="1:37" s="71" customFormat="1" ht="12.75">
      <c r="A2" s="75" t="s">
        <v>113</v>
      </c>
      <c r="G2" s="72"/>
      <c r="H2" s="92"/>
      <c r="I2" s="75" t="s">
        <v>114</v>
      </c>
      <c r="J2" s="72"/>
      <c r="K2" s="73"/>
      <c r="Q2" s="74"/>
      <c r="R2" s="74"/>
      <c r="S2" s="74"/>
      <c r="X2" s="89"/>
      <c r="Y2" s="89"/>
      <c r="Z2" s="107" t="s">
        <v>11</v>
      </c>
      <c r="AA2" s="70" t="s">
        <v>12</v>
      </c>
      <c r="AB2" s="69" t="s">
        <v>13</v>
      </c>
      <c r="AC2" s="69"/>
      <c r="AD2" s="70"/>
      <c r="AE2" s="108">
        <v>1</v>
      </c>
      <c r="AF2" s="110">
        <v>123.5</v>
      </c>
    </row>
    <row r="3" spans="1:37" s="71" customFormat="1" ht="12.75">
      <c r="A3" s="75" t="s">
        <v>14</v>
      </c>
      <c r="G3" s="72"/>
      <c r="I3" s="75" t="s">
        <v>1469</v>
      </c>
      <c r="J3" s="72"/>
      <c r="K3" s="73"/>
      <c r="Q3" s="74"/>
      <c r="R3" s="74"/>
      <c r="S3" s="74"/>
      <c r="X3" s="89"/>
      <c r="Y3" s="89"/>
      <c r="Z3" s="107" t="s">
        <v>15</v>
      </c>
      <c r="AA3" s="70" t="s">
        <v>16</v>
      </c>
      <c r="AB3" s="69" t="s">
        <v>13</v>
      </c>
      <c r="AC3" s="69" t="s">
        <v>17</v>
      </c>
      <c r="AD3" s="70" t="s">
        <v>18</v>
      </c>
      <c r="AE3" s="108">
        <v>2</v>
      </c>
      <c r="AF3" s="111">
        <v>123.46</v>
      </c>
    </row>
    <row r="4" spans="1:37" s="71" customFormat="1" ht="12.75">
      <c r="Q4" s="74"/>
      <c r="R4" s="74"/>
      <c r="S4" s="74"/>
      <c r="X4" s="89"/>
      <c r="Y4" s="89"/>
      <c r="Z4" s="107" t="s">
        <v>19</v>
      </c>
      <c r="AA4" s="70" t="s">
        <v>20</v>
      </c>
      <c r="AB4" s="69" t="s">
        <v>13</v>
      </c>
      <c r="AC4" s="69"/>
      <c r="AD4" s="70"/>
      <c r="AE4" s="108">
        <v>3</v>
      </c>
      <c r="AF4" s="112">
        <v>123.45699999999999</v>
      </c>
    </row>
    <row r="5" spans="1:37" s="71" customFormat="1" ht="12.75">
      <c r="A5" s="75" t="s">
        <v>115</v>
      </c>
      <c r="Q5" s="74"/>
      <c r="R5" s="74"/>
      <c r="S5" s="74"/>
      <c r="X5" s="89"/>
      <c r="Y5" s="89"/>
      <c r="Z5" s="107" t="s">
        <v>21</v>
      </c>
      <c r="AA5" s="70" t="s">
        <v>16</v>
      </c>
      <c r="AB5" s="69" t="s">
        <v>13</v>
      </c>
      <c r="AC5" s="69" t="s">
        <v>17</v>
      </c>
      <c r="AD5" s="70" t="s">
        <v>18</v>
      </c>
      <c r="AE5" s="108">
        <v>4</v>
      </c>
      <c r="AF5" s="113">
        <v>123.4567</v>
      </c>
    </row>
    <row r="6" spans="1:37" s="71" customFormat="1" ht="12.75">
      <c r="A6" s="75" t="s">
        <v>116</v>
      </c>
      <c r="Q6" s="74"/>
      <c r="R6" s="74"/>
      <c r="S6" s="74"/>
      <c r="X6" s="89"/>
      <c r="Y6" s="89"/>
      <c r="Z6" s="92"/>
      <c r="AA6" s="92"/>
      <c r="AE6" s="108" t="s">
        <v>22</v>
      </c>
      <c r="AF6" s="111">
        <v>123.46</v>
      </c>
    </row>
    <row r="7" spans="1:37" s="71" customFormat="1" ht="12.75">
      <c r="A7" s="75"/>
      <c r="Q7" s="74"/>
      <c r="R7" s="74"/>
      <c r="S7" s="74"/>
      <c r="X7" s="89"/>
      <c r="Y7" s="89"/>
      <c r="Z7" s="92"/>
      <c r="AA7" s="92"/>
    </row>
    <row r="8" spans="1:37" s="71" customFormat="1">
      <c r="A8" s="71" t="s">
        <v>117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52" t="s">
        <v>33</v>
      </c>
      <c r="L9" s="152"/>
      <c r="M9" s="153" t="s">
        <v>34</v>
      </c>
      <c r="N9" s="153"/>
      <c r="O9" s="77" t="s">
        <v>3</v>
      </c>
      <c r="P9" s="96" t="s">
        <v>35</v>
      </c>
      <c r="Q9" s="77" t="s">
        <v>27</v>
      </c>
      <c r="R9" s="77" t="s">
        <v>27</v>
      </c>
      <c r="S9" s="96" t="s">
        <v>27</v>
      </c>
      <c r="T9" s="98" t="s">
        <v>36</v>
      </c>
      <c r="U9" s="99" t="s">
        <v>37</v>
      </c>
      <c r="V9" s="100" t="s">
        <v>38</v>
      </c>
      <c r="W9" s="77" t="s">
        <v>39</v>
      </c>
      <c r="X9" s="101" t="s">
        <v>25</v>
      </c>
      <c r="Y9" s="101" t="s">
        <v>25</v>
      </c>
      <c r="Z9" s="114" t="s">
        <v>40</v>
      </c>
      <c r="AA9" s="114" t="s">
        <v>41</v>
      </c>
      <c r="AB9" s="77" t="s">
        <v>38</v>
      </c>
      <c r="AC9" s="77" t="s">
        <v>42</v>
      </c>
      <c r="AD9" s="77" t="s">
        <v>43</v>
      </c>
      <c r="AE9" s="115" t="s">
        <v>44</v>
      </c>
      <c r="AF9" s="115" t="s">
        <v>45</v>
      </c>
      <c r="AG9" s="115" t="s">
        <v>27</v>
      </c>
      <c r="AH9" s="115" t="s">
        <v>46</v>
      </c>
      <c r="AJ9" s="71" t="s">
        <v>139</v>
      </c>
      <c r="AK9" s="71" t="s">
        <v>141</v>
      </c>
    </row>
    <row r="10" spans="1:37">
      <c r="A10" s="79" t="s">
        <v>47</v>
      </c>
      <c r="B10" s="79" t="s">
        <v>48</v>
      </c>
      <c r="C10" s="95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7" t="s">
        <v>29</v>
      </c>
      <c r="N10" s="79" t="s">
        <v>32</v>
      </c>
      <c r="O10" s="79" t="s">
        <v>54</v>
      </c>
      <c r="P10" s="97"/>
      <c r="Q10" s="79" t="s">
        <v>55</v>
      </c>
      <c r="R10" s="79" t="s">
        <v>56</v>
      </c>
      <c r="S10" s="97" t="s">
        <v>57</v>
      </c>
      <c r="T10" s="102" t="s">
        <v>58</v>
      </c>
      <c r="U10" s="103" t="s">
        <v>59</v>
      </c>
      <c r="V10" s="104" t="s">
        <v>60</v>
      </c>
      <c r="W10" s="105"/>
      <c r="X10" s="106" t="s">
        <v>61</v>
      </c>
      <c r="Y10" s="106"/>
      <c r="Z10" s="116" t="s">
        <v>62</v>
      </c>
      <c r="AA10" s="116" t="s">
        <v>47</v>
      </c>
      <c r="AB10" s="79" t="s">
        <v>63</v>
      </c>
      <c r="AC10" s="117"/>
      <c r="AD10" s="117"/>
      <c r="AE10" s="118"/>
      <c r="AF10" s="118"/>
      <c r="AG10" s="118"/>
      <c r="AH10" s="118"/>
      <c r="AJ10" s="71" t="s">
        <v>140</v>
      </c>
      <c r="AK10" s="71" t="s">
        <v>142</v>
      </c>
    </row>
    <row r="12" spans="1:37">
      <c r="B12" s="128" t="s">
        <v>143</v>
      </c>
    </row>
    <row r="13" spans="1:37">
      <c r="B13" s="82" t="s">
        <v>144</v>
      </c>
    </row>
    <row r="14" spans="1:37">
      <c r="A14" s="80">
        <v>1</v>
      </c>
      <c r="B14" s="81" t="s">
        <v>145</v>
      </c>
      <c r="C14" s="82" t="s">
        <v>146</v>
      </c>
      <c r="D14" s="83" t="s">
        <v>147</v>
      </c>
      <c r="E14" s="84">
        <v>513.6</v>
      </c>
      <c r="F14" s="85" t="s">
        <v>148</v>
      </c>
      <c r="H14" s="86">
        <f>ROUND(E14*G14,2)</f>
        <v>0</v>
      </c>
      <c r="J14" s="86">
        <f>ROUND(E14*G14,2)</f>
        <v>0</v>
      </c>
      <c r="L14" s="87">
        <f>E14*K14</f>
        <v>0</v>
      </c>
      <c r="M14" s="84">
        <v>0.40799999999999997</v>
      </c>
      <c r="N14" s="84">
        <f>E14*M14</f>
        <v>209.5488</v>
      </c>
      <c r="O14" s="85">
        <v>20</v>
      </c>
      <c r="P14" s="85" t="s">
        <v>149</v>
      </c>
      <c r="V14" s="88" t="s">
        <v>106</v>
      </c>
      <c r="W14" s="84">
        <v>29.274999999999999</v>
      </c>
      <c r="X14" s="129" t="s">
        <v>150</v>
      </c>
      <c r="Y14" s="129" t="s">
        <v>146</v>
      </c>
      <c r="Z14" s="82" t="s">
        <v>151</v>
      </c>
      <c r="AB14" s="85">
        <v>7</v>
      </c>
      <c r="AJ14" s="71" t="s">
        <v>152</v>
      </c>
      <c r="AK14" s="71" t="s">
        <v>153</v>
      </c>
    </row>
    <row r="15" spans="1:37">
      <c r="A15" s="80">
        <v>2</v>
      </c>
      <c r="B15" s="81" t="s">
        <v>145</v>
      </c>
      <c r="C15" s="82" t="s">
        <v>154</v>
      </c>
      <c r="D15" s="83" t="s">
        <v>155</v>
      </c>
      <c r="E15" s="84">
        <v>88.55</v>
      </c>
      <c r="F15" s="85" t="s">
        <v>156</v>
      </c>
      <c r="H15" s="86">
        <f>ROUND(E15*G15,2)</f>
        <v>0</v>
      </c>
      <c r="J15" s="86">
        <f>ROUND(E15*G15,2)</f>
        <v>0</v>
      </c>
      <c r="L15" s="87">
        <f>E15*K15</f>
        <v>0</v>
      </c>
      <c r="N15" s="84">
        <f>E15*M15</f>
        <v>0</v>
      </c>
      <c r="O15" s="85">
        <v>20</v>
      </c>
      <c r="P15" s="85" t="s">
        <v>149</v>
      </c>
      <c r="V15" s="88" t="s">
        <v>106</v>
      </c>
      <c r="W15" s="84">
        <v>3.0990000000000002</v>
      </c>
      <c r="X15" s="129" t="s">
        <v>157</v>
      </c>
      <c r="Y15" s="129" t="s">
        <v>154</v>
      </c>
      <c r="Z15" s="82" t="s">
        <v>158</v>
      </c>
      <c r="AB15" s="85">
        <v>7</v>
      </c>
      <c r="AJ15" s="71" t="s">
        <v>152</v>
      </c>
      <c r="AK15" s="71" t="s">
        <v>153</v>
      </c>
    </row>
    <row r="16" spans="1:37">
      <c r="D16" s="130" t="s">
        <v>159</v>
      </c>
      <c r="E16" s="131"/>
      <c r="F16" s="132"/>
      <c r="G16" s="133"/>
      <c r="H16" s="133"/>
      <c r="I16" s="133"/>
      <c r="J16" s="133"/>
      <c r="K16" s="134"/>
      <c r="L16" s="134"/>
      <c r="M16" s="131"/>
      <c r="N16" s="131"/>
      <c r="O16" s="132"/>
      <c r="P16" s="132"/>
      <c r="Q16" s="131"/>
      <c r="R16" s="131"/>
      <c r="S16" s="131"/>
      <c r="T16" s="135"/>
      <c r="U16" s="135"/>
      <c r="V16" s="135" t="s">
        <v>0</v>
      </c>
      <c r="W16" s="131"/>
      <c r="X16" s="136"/>
    </row>
    <row r="17" spans="1:37">
      <c r="A17" s="80">
        <v>3</v>
      </c>
      <c r="B17" s="81" t="s">
        <v>160</v>
      </c>
      <c r="C17" s="82" t="s">
        <v>161</v>
      </c>
      <c r="D17" s="83" t="s">
        <v>162</v>
      </c>
      <c r="E17" s="84">
        <v>472.483</v>
      </c>
      <c r="F17" s="85" t="s">
        <v>156</v>
      </c>
      <c r="H17" s="86">
        <f>ROUND(E17*G17,2)</f>
        <v>0</v>
      </c>
      <c r="J17" s="86">
        <f>ROUND(E17*G17,2)</f>
        <v>0</v>
      </c>
      <c r="L17" s="87">
        <f>E17*K17</f>
        <v>0</v>
      </c>
      <c r="N17" s="84">
        <f>E17*M17</f>
        <v>0</v>
      </c>
      <c r="O17" s="85">
        <v>20</v>
      </c>
      <c r="P17" s="85" t="s">
        <v>149</v>
      </c>
      <c r="V17" s="88" t="s">
        <v>106</v>
      </c>
      <c r="W17" s="84">
        <v>112.923</v>
      </c>
      <c r="X17" s="129" t="s">
        <v>163</v>
      </c>
      <c r="Y17" s="129" t="s">
        <v>161</v>
      </c>
      <c r="Z17" s="82" t="s">
        <v>158</v>
      </c>
      <c r="AB17" s="85">
        <v>7</v>
      </c>
      <c r="AJ17" s="71" t="s">
        <v>152</v>
      </c>
      <c r="AK17" s="71" t="s">
        <v>153</v>
      </c>
    </row>
    <row r="18" spans="1:37" ht="25.5">
      <c r="D18" s="130" t="s">
        <v>164</v>
      </c>
      <c r="E18" s="131"/>
      <c r="F18" s="132"/>
      <c r="G18" s="133"/>
      <c r="H18" s="133"/>
      <c r="I18" s="133"/>
      <c r="J18" s="133"/>
      <c r="K18" s="134"/>
      <c r="L18" s="134"/>
      <c r="M18" s="131"/>
      <c r="N18" s="131"/>
      <c r="O18" s="132"/>
      <c r="P18" s="132"/>
      <c r="Q18" s="131"/>
      <c r="R18" s="131"/>
      <c r="S18" s="131"/>
      <c r="T18" s="135"/>
      <c r="U18" s="135"/>
      <c r="V18" s="135" t="s">
        <v>0</v>
      </c>
      <c r="W18" s="131"/>
      <c r="X18" s="136"/>
    </row>
    <row r="19" spans="1:37">
      <c r="D19" s="130" t="s">
        <v>165</v>
      </c>
      <c r="E19" s="131"/>
      <c r="F19" s="132"/>
      <c r="G19" s="133"/>
      <c r="H19" s="133"/>
      <c r="I19" s="133"/>
      <c r="J19" s="133"/>
      <c r="K19" s="134"/>
      <c r="L19" s="134"/>
      <c r="M19" s="131"/>
      <c r="N19" s="131"/>
      <c r="O19" s="132"/>
      <c r="P19" s="132"/>
      <c r="Q19" s="131"/>
      <c r="R19" s="131"/>
      <c r="S19" s="131"/>
      <c r="T19" s="135"/>
      <c r="U19" s="135"/>
      <c r="V19" s="135" t="s">
        <v>0</v>
      </c>
      <c r="W19" s="131"/>
      <c r="X19" s="136"/>
    </row>
    <row r="20" spans="1:37" ht="25.5">
      <c r="D20" s="130" t="s">
        <v>166</v>
      </c>
      <c r="E20" s="131"/>
      <c r="F20" s="132"/>
      <c r="G20" s="133"/>
      <c r="H20" s="133"/>
      <c r="I20" s="133"/>
      <c r="J20" s="133"/>
      <c r="K20" s="134"/>
      <c r="L20" s="134"/>
      <c r="M20" s="131"/>
      <c r="N20" s="131"/>
      <c r="O20" s="132"/>
      <c r="P20" s="132"/>
      <c r="Q20" s="131"/>
      <c r="R20" s="131"/>
      <c r="S20" s="131"/>
      <c r="T20" s="135"/>
      <c r="U20" s="135"/>
      <c r="V20" s="135" t="s">
        <v>0</v>
      </c>
      <c r="W20" s="131"/>
      <c r="X20" s="136"/>
    </row>
    <row r="21" spans="1:37">
      <c r="D21" s="130" t="s">
        <v>167</v>
      </c>
      <c r="E21" s="131"/>
      <c r="F21" s="132"/>
      <c r="G21" s="133"/>
      <c r="H21" s="133"/>
      <c r="I21" s="133"/>
      <c r="J21" s="133"/>
      <c r="K21" s="134"/>
      <c r="L21" s="134"/>
      <c r="M21" s="131"/>
      <c r="N21" s="131"/>
      <c r="O21" s="132"/>
      <c r="P21" s="132"/>
      <c r="Q21" s="131"/>
      <c r="R21" s="131"/>
      <c r="S21" s="131"/>
      <c r="T21" s="135"/>
      <c r="U21" s="135"/>
      <c r="V21" s="135" t="s">
        <v>0</v>
      </c>
      <c r="W21" s="131"/>
      <c r="X21" s="136"/>
    </row>
    <row r="22" spans="1:37">
      <c r="A22" s="80">
        <v>4</v>
      </c>
      <c r="B22" s="81" t="s">
        <v>145</v>
      </c>
      <c r="C22" s="82" t="s">
        <v>168</v>
      </c>
      <c r="D22" s="83" t="s">
        <v>169</v>
      </c>
      <c r="E22" s="84">
        <v>236.24199999999999</v>
      </c>
      <c r="F22" s="85" t="s">
        <v>156</v>
      </c>
      <c r="H22" s="86">
        <f>ROUND(E22*G22,2)</f>
        <v>0</v>
      </c>
      <c r="J22" s="86">
        <f>ROUND(E22*G22,2)</f>
        <v>0</v>
      </c>
      <c r="L22" s="87">
        <f>E22*K22</f>
        <v>0</v>
      </c>
      <c r="N22" s="84">
        <f>E22*M22</f>
        <v>0</v>
      </c>
      <c r="O22" s="85">
        <v>20</v>
      </c>
      <c r="P22" s="85" t="s">
        <v>149</v>
      </c>
      <c r="V22" s="88" t="s">
        <v>106</v>
      </c>
      <c r="W22" s="84">
        <v>9.4499999999999993</v>
      </c>
      <c r="X22" s="129" t="s">
        <v>170</v>
      </c>
      <c r="Y22" s="129" t="s">
        <v>168</v>
      </c>
      <c r="Z22" s="82" t="s">
        <v>158</v>
      </c>
      <c r="AB22" s="85">
        <v>7</v>
      </c>
      <c r="AJ22" s="71" t="s">
        <v>152</v>
      </c>
      <c r="AK22" s="71" t="s">
        <v>153</v>
      </c>
    </row>
    <row r="23" spans="1:37">
      <c r="D23" s="130" t="s">
        <v>171</v>
      </c>
      <c r="E23" s="131"/>
      <c r="F23" s="132"/>
      <c r="G23" s="133"/>
      <c r="H23" s="133"/>
      <c r="I23" s="133"/>
      <c r="J23" s="133"/>
      <c r="K23" s="134"/>
      <c r="L23" s="134"/>
      <c r="M23" s="131"/>
      <c r="N23" s="131"/>
      <c r="O23" s="132"/>
      <c r="P23" s="132"/>
      <c r="Q23" s="131"/>
      <c r="R23" s="131"/>
      <c r="S23" s="131"/>
      <c r="T23" s="135"/>
      <c r="U23" s="135"/>
      <c r="V23" s="135" t="s">
        <v>0</v>
      </c>
      <c r="W23" s="131"/>
      <c r="X23" s="136"/>
    </row>
    <row r="24" spans="1:37">
      <c r="A24" s="80">
        <v>5</v>
      </c>
      <c r="B24" s="81" t="s">
        <v>145</v>
      </c>
      <c r="C24" s="82" t="s">
        <v>172</v>
      </c>
      <c r="D24" s="83" t="s">
        <v>173</v>
      </c>
      <c r="E24" s="84">
        <v>7.8570000000000002</v>
      </c>
      <c r="F24" s="85" t="s">
        <v>156</v>
      </c>
      <c r="H24" s="86">
        <f>ROUND(E24*G24,2)</f>
        <v>0</v>
      </c>
      <c r="J24" s="86">
        <f>ROUND(E24*G24,2)</f>
        <v>0</v>
      </c>
      <c r="L24" s="87">
        <f>E24*K24</f>
        <v>0</v>
      </c>
      <c r="N24" s="84">
        <f>E24*M24</f>
        <v>0</v>
      </c>
      <c r="O24" s="85">
        <v>20</v>
      </c>
      <c r="P24" s="85" t="s">
        <v>149</v>
      </c>
      <c r="V24" s="88" t="s">
        <v>106</v>
      </c>
      <c r="W24" s="84">
        <v>15.430999999999999</v>
      </c>
      <c r="X24" s="129" t="s">
        <v>174</v>
      </c>
      <c r="Y24" s="129" t="s">
        <v>172</v>
      </c>
      <c r="Z24" s="82" t="s">
        <v>158</v>
      </c>
      <c r="AB24" s="85">
        <v>7</v>
      </c>
      <c r="AJ24" s="71" t="s">
        <v>152</v>
      </c>
      <c r="AK24" s="71" t="s">
        <v>153</v>
      </c>
    </row>
    <row r="25" spans="1:37">
      <c r="D25" s="130" t="s">
        <v>175</v>
      </c>
      <c r="E25" s="131"/>
      <c r="F25" s="132"/>
      <c r="G25" s="133"/>
      <c r="H25" s="133"/>
      <c r="I25" s="133"/>
      <c r="J25" s="133"/>
      <c r="K25" s="134"/>
      <c r="L25" s="134"/>
      <c r="M25" s="131"/>
      <c r="N25" s="131"/>
      <c r="O25" s="132"/>
      <c r="P25" s="132"/>
      <c r="Q25" s="131"/>
      <c r="R25" s="131"/>
      <c r="S25" s="131"/>
      <c r="T25" s="135"/>
      <c r="U25" s="135"/>
      <c r="V25" s="135" t="s">
        <v>0</v>
      </c>
      <c r="W25" s="131"/>
      <c r="X25" s="136"/>
    </row>
    <row r="26" spans="1:37">
      <c r="A26" s="80">
        <v>6</v>
      </c>
      <c r="B26" s="81" t="s">
        <v>145</v>
      </c>
      <c r="C26" s="82" t="s">
        <v>176</v>
      </c>
      <c r="D26" s="83" t="s">
        <v>177</v>
      </c>
      <c r="E26" s="84">
        <v>3.9289999999999998</v>
      </c>
      <c r="F26" s="85" t="s">
        <v>156</v>
      </c>
      <c r="H26" s="86">
        <f>ROUND(E26*G26,2)</f>
        <v>0</v>
      </c>
      <c r="J26" s="86">
        <f>ROUND(E26*G26,2)</f>
        <v>0</v>
      </c>
      <c r="L26" s="87">
        <f>E26*K26</f>
        <v>0</v>
      </c>
      <c r="N26" s="84">
        <f>E26*M26</f>
        <v>0</v>
      </c>
      <c r="O26" s="85">
        <v>20</v>
      </c>
      <c r="P26" s="85" t="s">
        <v>149</v>
      </c>
      <c r="V26" s="88" t="s">
        <v>106</v>
      </c>
      <c r="W26" s="84">
        <v>1.08</v>
      </c>
      <c r="X26" s="129" t="s">
        <v>178</v>
      </c>
      <c r="Y26" s="129" t="s">
        <v>176</v>
      </c>
      <c r="Z26" s="82" t="s">
        <v>158</v>
      </c>
      <c r="AB26" s="85">
        <v>7</v>
      </c>
      <c r="AJ26" s="71" t="s">
        <v>152</v>
      </c>
      <c r="AK26" s="71" t="s">
        <v>153</v>
      </c>
    </row>
    <row r="27" spans="1:37">
      <c r="D27" s="130" t="s">
        <v>179</v>
      </c>
      <c r="E27" s="131"/>
      <c r="F27" s="132"/>
      <c r="G27" s="133"/>
      <c r="H27" s="133"/>
      <c r="I27" s="133"/>
      <c r="J27" s="133"/>
      <c r="K27" s="134"/>
      <c r="L27" s="134"/>
      <c r="M27" s="131"/>
      <c r="N27" s="131"/>
      <c r="O27" s="132"/>
      <c r="P27" s="132"/>
      <c r="Q27" s="131"/>
      <c r="R27" s="131"/>
      <c r="S27" s="131"/>
      <c r="T27" s="135"/>
      <c r="U27" s="135"/>
      <c r="V27" s="135" t="s">
        <v>0</v>
      </c>
      <c r="W27" s="131"/>
      <c r="X27" s="136"/>
    </row>
    <row r="28" spans="1:37">
      <c r="A28" s="80">
        <v>7</v>
      </c>
      <c r="B28" s="81" t="s">
        <v>145</v>
      </c>
      <c r="C28" s="82" t="s">
        <v>180</v>
      </c>
      <c r="D28" s="83" t="s">
        <v>181</v>
      </c>
      <c r="E28" s="84">
        <v>356.79599999999999</v>
      </c>
      <c r="F28" s="85" t="s">
        <v>156</v>
      </c>
      <c r="H28" s="86">
        <f>ROUND(E28*G28,2)</f>
        <v>0</v>
      </c>
      <c r="J28" s="86">
        <f>ROUND(E28*G28,2)</f>
        <v>0</v>
      </c>
      <c r="L28" s="87">
        <f>E28*K28</f>
        <v>0</v>
      </c>
      <c r="N28" s="84">
        <f>E28*M28</f>
        <v>0</v>
      </c>
      <c r="O28" s="85">
        <v>20</v>
      </c>
      <c r="P28" s="85" t="s">
        <v>149</v>
      </c>
      <c r="V28" s="88" t="s">
        <v>106</v>
      </c>
      <c r="W28" s="84">
        <v>28.9</v>
      </c>
      <c r="X28" s="129" t="s">
        <v>182</v>
      </c>
      <c r="Y28" s="129" t="s">
        <v>180</v>
      </c>
      <c r="Z28" s="82" t="s">
        <v>183</v>
      </c>
      <c r="AB28" s="85">
        <v>7</v>
      </c>
      <c r="AJ28" s="71" t="s">
        <v>152</v>
      </c>
      <c r="AK28" s="71" t="s">
        <v>153</v>
      </c>
    </row>
    <row r="29" spans="1:37">
      <c r="D29" s="130" t="s">
        <v>184</v>
      </c>
      <c r="E29" s="131"/>
      <c r="F29" s="132"/>
      <c r="G29" s="133"/>
      <c r="H29" s="133"/>
      <c r="I29" s="133"/>
      <c r="J29" s="133"/>
      <c r="K29" s="134"/>
      <c r="L29" s="134"/>
      <c r="M29" s="131"/>
      <c r="N29" s="131"/>
      <c r="O29" s="132"/>
      <c r="P29" s="132"/>
      <c r="Q29" s="131"/>
      <c r="R29" s="131"/>
      <c r="S29" s="131"/>
      <c r="T29" s="135"/>
      <c r="U29" s="135"/>
      <c r="V29" s="135" t="s">
        <v>0</v>
      </c>
      <c r="W29" s="131"/>
      <c r="X29" s="136"/>
    </row>
    <row r="30" spans="1:37">
      <c r="A30" s="80">
        <v>8</v>
      </c>
      <c r="B30" s="81" t="s">
        <v>145</v>
      </c>
      <c r="C30" s="82" t="s">
        <v>185</v>
      </c>
      <c r="D30" s="83" t="s">
        <v>186</v>
      </c>
      <c r="E30" s="84">
        <v>123.544</v>
      </c>
      <c r="F30" s="85" t="s">
        <v>156</v>
      </c>
      <c r="H30" s="86">
        <f>ROUND(E30*G30,2)</f>
        <v>0</v>
      </c>
      <c r="J30" s="86">
        <f>ROUND(E30*G30,2)</f>
        <v>0</v>
      </c>
      <c r="L30" s="87">
        <f>E30*K30</f>
        <v>0</v>
      </c>
      <c r="N30" s="84">
        <f>E30*M30</f>
        <v>0</v>
      </c>
      <c r="O30" s="85">
        <v>20</v>
      </c>
      <c r="P30" s="85" t="s">
        <v>149</v>
      </c>
      <c r="V30" s="88" t="s">
        <v>106</v>
      </c>
      <c r="W30" s="84">
        <v>1.359</v>
      </c>
      <c r="X30" s="129" t="s">
        <v>187</v>
      </c>
      <c r="Y30" s="129" t="s">
        <v>185</v>
      </c>
      <c r="Z30" s="82" t="s">
        <v>183</v>
      </c>
      <c r="AB30" s="85">
        <v>7</v>
      </c>
      <c r="AJ30" s="71" t="s">
        <v>152</v>
      </c>
      <c r="AK30" s="71" t="s">
        <v>153</v>
      </c>
    </row>
    <row r="31" spans="1:37">
      <c r="D31" s="130" t="s">
        <v>188</v>
      </c>
      <c r="E31" s="131"/>
      <c r="F31" s="132"/>
      <c r="G31" s="133"/>
      <c r="H31" s="133"/>
      <c r="I31" s="133"/>
      <c r="J31" s="133"/>
      <c r="K31" s="134"/>
      <c r="L31" s="134"/>
      <c r="M31" s="131"/>
      <c r="N31" s="131"/>
      <c r="O31" s="132"/>
      <c r="P31" s="132"/>
      <c r="Q31" s="131"/>
      <c r="R31" s="131"/>
      <c r="S31" s="131"/>
      <c r="T31" s="135"/>
      <c r="U31" s="135"/>
      <c r="V31" s="135" t="s">
        <v>0</v>
      </c>
      <c r="W31" s="131"/>
      <c r="X31" s="136"/>
    </row>
    <row r="32" spans="1:37">
      <c r="A32" s="80">
        <v>9</v>
      </c>
      <c r="B32" s="81" t="s">
        <v>160</v>
      </c>
      <c r="C32" s="82" t="s">
        <v>189</v>
      </c>
      <c r="D32" s="83" t="s">
        <v>190</v>
      </c>
      <c r="E32" s="84">
        <v>189.26599999999999</v>
      </c>
      <c r="F32" s="85" t="s">
        <v>156</v>
      </c>
      <c r="H32" s="86">
        <f>ROUND(E32*G32,2)</f>
        <v>0</v>
      </c>
      <c r="J32" s="86">
        <f>ROUND(E32*G32,2)</f>
        <v>0</v>
      </c>
      <c r="L32" s="87">
        <f>E32*K32</f>
        <v>0</v>
      </c>
      <c r="N32" s="84">
        <f>E32*M32</f>
        <v>0</v>
      </c>
      <c r="O32" s="85">
        <v>20</v>
      </c>
      <c r="P32" s="85" t="s">
        <v>149</v>
      </c>
      <c r="V32" s="88" t="s">
        <v>106</v>
      </c>
      <c r="W32" s="84">
        <v>12.492000000000001</v>
      </c>
      <c r="X32" s="129" t="s">
        <v>191</v>
      </c>
      <c r="Y32" s="129" t="s">
        <v>189</v>
      </c>
      <c r="Z32" s="82" t="s">
        <v>158</v>
      </c>
      <c r="AB32" s="85">
        <v>7</v>
      </c>
      <c r="AJ32" s="71" t="s">
        <v>152</v>
      </c>
      <c r="AK32" s="71" t="s">
        <v>153</v>
      </c>
    </row>
    <row r="33" spans="1:37" ht="25.5">
      <c r="D33" s="130" t="s">
        <v>192</v>
      </c>
      <c r="E33" s="131"/>
      <c r="F33" s="132"/>
      <c r="G33" s="133"/>
      <c r="H33" s="133"/>
      <c r="I33" s="133"/>
      <c r="J33" s="133"/>
      <c r="K33" s="134"/>
      <c r="L33" s="134"/>
      <c r="M33" s="131"/>
      <c r="N33" s="131"/>
      <c r="O33" s="132"/>
      <c r="P33" s="132"/>
      <c r="Q33" s="131"/>
      <c r="R33" s="131"/>
      <c r="S33" s="131"/>
      <c r="T33" s="135"/>
      <c r="U33" s="135"/>
      <c r="V33" s="135" t="s">
        <v>0</v>
      </c>
      <c r="W33" s="131"/>
      <c r="X33" s="136"/>
    </row>
    <row r="34" spans="1:37" ht="25.5">
      <c r="D34" s="130" t="s">
        <v>193</v>
      </c>
      <c r="E34" s="131"/>
      <c r="F34" s="132"/>
      <c r="G34" s="133"/>
      <c r="H34" s="133"/>
      <c r="I34" s="133"/>
      <c r="J34" s="133"/>
      <c r="K34" s="134"/>
      <c r="L34" s="134"/>
      <c r="M34" s="131"/>
      <c r="N34" s="131"/>
      <c r="O34" s="132"/>
      <c r="P34" s="132"/>
      <c r="Q34" s="131"/>
      <c r="R34" s="131"/>
      <c r="S34" s="131"/>
      <c r="T34" s="135"/>
      <c r="U34" s="135"/>
      <c r="V34" s="135" t="s">
        <v>0</v>
      </c>
      <c r="W34" s="131"/>
      <c r="X34" s="136"/>
    </row>
    <row r="35" spans="1:37">
      <c r="D35" s="130" t="s">
        <v>194</v>
      </c>
      <c r="E35" s="131"/>
      <c r="F35" s="132"/>
      <c r="G35" s="133"/>
      <c r="H35" s="133"/>
      <c r="I35" s="133"/>
      <c r="J35" s="133"/>
      <c r="K35" s="134"/>
      <c r="L35" s="134"/>
      <c r="M35" s="131"/>
      <c r="N35" s="131"/>
      <c r="O35" s="132"/>
      <c r="P35" s="132"/>
      <c r="Q35" s="131"/>
      <c r="R35" s="131"/>
      <c r="S35" s="131"/>
      <c r="T35" s="135"/>
      <c r="U35" s="135"/>
      <c r="V35" s="135" t="s">
        <v>0</v>
      </c>
      <c r="W35" s="131"/>
      <c r="X35" s="136"/>
    </row>
    <row r="36" spans="1:37">
      <c r="A36" s="80">
        <v>10</v>
      </c>
      <c r="B36" s="81" t="s">
        <v>145</v>
      </c>
      <c r="C36" s="82" t="s">
        <v>195</v>
      </c>
      <c r="D36" s="83" t="s">
        <v>196</v>
      </c>
      <c r="E36" s="84">
        <v>123.544</v>
      </c>
      <c r="F36" s="85" t="s">
        <v>156</v>
      </c>
      <c r="H36" s="86">
        <f>ROUND(E36*G36,2)</f>
        <v>0</v>
      </c>
      <c r="J36" s="86">
        <f>ROUND(E36*G36,2)</f>
        <v>0</v>
      </c>
      <c r="L36" s="87">
        <f>E36*K36</f>
        <v>0</v>
      </c>
      <c r="N36" s="84">
        <f>E36*M36</f>
        <v>0</v>
      </c>
      <c r="O36" s="85">
        <v>20</v>
      </c>
      <c r="P36" s="85" t="s">
        <v>149</v>
      </c>
      <c r="V36" s="88" t="s">
        <v>106</v>
      </c>
      <c r="W36" s="84">
        <v>1.1120000000000001</v>
      </c>
      <c r="X36" s="129" t="s">
        <v>197</v>
      </c>
      <c r="Y36" s="129" t="s">
        <v>195</v>
      </c>
      <c r="Z36" s="82" t="s">
        <v>183</v>
      </c>
      <c r="AB36" s="85">
        <v>7</v>
      </c>
      <c r="AJ36" s="71" t="s">
        <v>152</v>
      </c>
      <c r="AK36" s="71" t="s">
        <v>153</v>
      </c>
    </row>
    <row r="37" spans="1:37" ht="25.5">
      <c r="A37" s="80">
        <v>11</v>
      </c>
      <c r="B37" s="81" t="s">
        <v>160</v>
      </c>
      <c r="C37" s="82" t="s">
        <v>198</v>
      </c>
      <c r="D37" s="83" t="s">
        <v>199</v>
      </c>
      <c r="E37" s="84">
        <v>167.53</v>
      </c>
      <c r="F37" s="85" t="s">
        <v>156</v>
      </c>
      <c r="H37" s="86">
        <f>ROUND(E37*G37,2)</f>
        <v>0</v>
      </c>
      <c r="J37" s="86">
        <f>ROUND(E37*G37,2)</f>
        <v>0</v>
      </c>
      <c r="L37" s="87">
        <f>E37*K37</f>
        <v>0</v>
      </c>
      <c r="N37" s="84">
        <f>E37*M37</f>
        <v>0</v>
      </c>
      <c r="O37" s="85">
        <v>20</v>
      </c>
      <c r="P37" s="85" t="s">
        <v>149</v>
      </c>
      <c r="V37" s="88" t="s">
        <v>106</v>
      </c>
      <c r="W37" s="84">
        <v>40.542000000000002</v>
      </c>
      <c r="X37" s="129" t="s">
        <v>200</v>
      </c>
      <c r="Y37" s="129" t="s">
        <v>198</v>
      </c>
      <c r="Z37" s="82" t="s">
        <v>158</v>
      </c>
      <c r="AB37" s="85">
        <v>7</v>
      </c>
      <c r="AJ37" s="71" t="s">
        <v>152</v>
      </c>
      <c r="AK37" s="71" t="s">
        <v>153</v>
      </c>
    </row>
    <row r="38" spans="1:37" ht="25.5">
      <c r="D38" s="130" t="s">
        <v>166</v>
      </c>
      <c r="E38" s="131"/>
      <c r="F38" s="132"/>
      <c r="G38" s="133"/>
      <c r="H38" s="133"/>
      <c r="I38" s="133"/>
      <c r="J38" s="133"/>
      <c r="K38" s="134"/>
      <c r="L38" s="134"/>
      <c r="M38" s="131"/>
      <c r="N38" s="131"/>
      <c r="O38" s="132"/>
      <c r="P38" s="132"/>
      <c r="Q38" s="131"/>
      <c r="R38" s="131"/>
      <c r="S38" s="131"/>
      <c r="T38" s="135"/>
      <c r="U38" s="135"/>
      <c r="V38" s="135" t="s">
        <v>0</v>
      </c>
      <c r="W38" s="131"/>
      <c r="X38" s="136"/>
    </row>
    <row r="39" spans="1:37">
      <c r="D39" s="130" t="s">
        <v>167</v>
      </c>
      <c r="E39" s="131"/>
      <c r="F39" s="132"/>
      <c r="G39" s="133"/>
      <c r="H39" s="133"/>
      <c r="I39" s="133"/>
      <c r="J39" s="133"/>
      <c r="K39" s="134"/>
      <c r="L39" s="134"/>
      <c r="M39" s="131"/>
      <c r="N39" s="131"/>
      <c r="O39" s="132"/>
      <c r="P39" s="132"/>
      <c r="Q39" s="131"/>
      <c r="R39" s="131"/>
      <c r="S39" s="131"/>
      <c r="T39" s="135"/>
      <c r="U39" s="135"/>
      <c r="V39" s="135" t="s">
        <v>0</v>
      </c>
      <c r="W39" s="131"/>
      <c r="X39" s="136"/>
    </row>
    <row r="40" spans="1:37">
      <c r="D40" s="130" t="s">
        <v>201</v>
      </c>
      <c r="E40" s="131"/>
      <c r="F40" s="132"/>
      <c r="G40" s="133"/>
      <c r="H40" s="133"/>
      <c r="I40" s="133"/>
      <c r="J40" s="133"/>
      <c r="K40" s="134"/>
      <c r="L40" s="134"/>
      <c r="M40" s="131"/>
      <c r="N40" s="131"/>
      <c r="O40" s="132"/>
      <c r="P40" s="132"/>
      <c r="Q40" s="131"/>
      <c r="R40" s="131"/>
      <c r="S40" s="131"/>
      <c r="T40" s="135"/>
      <c r="U40" s="135"/>
      <c r="V40" s="135" t="s">
        <v>0</v>
      </c>
      <c r="W40" s="131"/>
      <c r="X40" s="136"/>
    </row>
    <row r="41" spans="1:37" ht="25.5">
      <c r="A41" s="80">
        <v>12</v>
      </c>
      <c r="B41" s="81" t="s">
        <v>202</v>
      </c>
      <c r="C41" s="82" t="s">
        <v>203</v>
      </c>
      <c r="D41" s="83" t="s">
        <v>204</v>
      </c>
      <c r="E41" s="84">
        <v>295.16699999999997</v>
      </c>
      <c r="F41" s="85" t="s">
        <v>148</v>
      </c>
      <c r="H41" s="86">
        <f>ROUND(E41*G41,2)</f>
        <v>0</v>
      </c>
      <c r="J41" s="86">
        <f>ROUND(E41*G41,2)</f>
        <v>0</v>
      </c>
      <c r="L41" s="87">
        <f>E41*K41</f>
        <v>0</v>
      </c>
      <c r="N41" s="84">
        <f>E41*M41</f>
        <v>0</v>
      </c>
      <c r="O41" s="85">
        <v>20</v>
      </c>
      <c r="P41" s="85" t="s">
        <v>149</v>
      </c>
      <c r="V41" s="88" t="s">
        <v>106</v>
      </c>
      <c r="W41" s="84">
        <v>3.2469999999999999</v>
      </c>
      <c r="X41" s="129" t="s">
        <v>205</v>
      </c>
      <c r="Y41" s="129" t="s">
        <v>203</v>
      </c>
      <c r="Z41" s="82" t="s">
        <v>206</v>
      </c>
      <c r="AB41" s="85">
        <v>7</v>
      </c>
      <c r="AJ41" s="71" t="s">
        <v>152</v>
      </c>
      <c r="AK41" s="71" t="s">
        <v>153</v>
      </c>
    </row>
    <row r="42" spans="1:37">
      <c r="D42" s="130" t="s">
        <v>207</v>
      </c>
      <c r="E42" s="131"/>
      <c r="F42" s="132"/>
      <c r="G42" s="133"/>
      <c r="H42" s="133"/>
      <c r="I42" s="133"/>
      <c r="J42" s="133"/>
      <c r="K42" s="134"/>
      <c r="L42" s="134"/>
      <c r="M42" s="131"/>
      <c r="N42" s="131"/>
      <c r="O42" s="132"/>
      <c r="P42" s="132"/>
      <c r="Q42" s="131"/>
      <c r="R42" s="131"/>
      <c r="S42" s="131"/>
      <c r="T42" s="135"/>
      <c r="U42" s="135"/>
      <c r="V42" s="135" t="s">
        <v>0</v>
      </c>
      <c r="W42" s="131"/>
      <c r="X42" s="136"/>
    </row>
    <row r="43" spans="1:37">
      <c r="D43" s="137" t="s">
        <v>208</v>
      </c>
      <c r="E43" s="138">
        <f>J43</f>
        <v>0</v>
      </c>
      <c r="H43" s="138">
        <f>SUM(H12:H42)</f>
        <v>0</v>
      </c>
      <c r="I43" s="138">
        <f>SUM(I12:I42)</f>
        <v>0</v>
      </c>
      <c r="J43" s="138">
        <f>SUM(J12:J42)</f>
        <v>0</v>
      </c>
      <c r="L43" s="139">
        <f>SUM(L12:L42)</f>
        <v>0</v>
      </c>
      <c r="N43" s="140">
        <f>SUM(N12:N42)</f>
        <v>209.5488</v>
      </c>
      <c r="W43" s="84">
        <f>SUM(W12:W42)</f>
        <v>258.91000000000003</v>
      </c>
    </row>
    <row r="45" spans="1:37">
      <c r="B45" s="82" t="s">
        <v>209</v>
      </c>
    </row>
    <row r="46" spans="1:37" ht="25.5">
      <c r="A46" s="80">
        <v>13</v>
      </c>
      <c r="B46" s="81" t="s">
        <v>145</v>
      </c>
      <c r="C46" s="82" t="s">
        <v>210</v>
      </c>
      <c r="D46" s="83" t="s">
        <v>211</v>
      </c>
      <c r="E46" s="84">
        <v>100</v>
      </c>
      <c r="F46" s="85" t="s">
        <v>212</v>
      </c>
      <c r="H46" s="86">
        <f>ROUND(E46*G46,2)</f>
        <v>0</v>
      </c>
      <c r="J46" s="86">
        <f>ROUND(E46*G46,2)</f>
        <v>0</v>
      </c>
      <c r="K46" s="87">
        <v>0.24734</v>
      </c>
      <c r="L46" s="87">
        <f>E46*K46</f>
        <v>24.734000000000002</v>
      </c>
      <c r="N46" s="84">
        <f>E46*M46</f>
        <v>0</v>
      </c>
      <c r="O46" s="85">
        <v>20</v>
      </c>
      <c r="P46" s="85" t="s">
        <v>149</v>
      </c>
      <c r="V46" s="88" t="s">
        <v>106</v>
      </c>
      <c r="W46" s="84">
        <v>21.9</v>
      </c>
      <c r="X46" s="129" t="s">
        <v>213</v>
      </c>
      <c r="Y46" s="129" t="s">
        <v>210</v>
      </c>
      <c r="Z46" s="82" t="s">
        <v>214</v>
      </c>
      <c r="AB46" s="85">
        <v>7</v>
      </c>
      <c r="AJ46" s="71" t="s">
        <v>152</v>
      </c>
      <c r="AK46" s="71" t="s">
        <v>153</v>
      </c>
    </row>
    <row r="47" spans="1:37">
      <c r="A47" s="80">
        <v>14</v>
      </c>
      <c r="B47" s="81" t="s">
        <v>215</v>
      </c>
      <c r="C47" s="82" t="s">
        <v>216</v>
      </c>
      <c r="D47" s="83" t="s">
        <v>217</v>
      </c>
      <c r="E47" s="84">
        <v>378</v>
      </c>
      <c r="F47" s="85" t="s">
        <v>212</v>
      </c>
      <c r="H47" s="86">
        <f>ROUND(E47*G47,2)</f>
        <v>0</v>
      </c>
      <c r="J47" s="86">
        <f>ROUND(E47*G47,2)</f>
        <v>0</v>
      </c>
      <c r="L47" s="87">
        <f>E47*K47</f>
        <v>0</v>
      </c>
      <c r="N47" s="84">
        <f>E47*M47</f>
        <v>0</v>
      </c>
      <c r="O47" s="85">
        <v>20</v>
      </c>
      <c r="P47" s="85" t="s">
        <v>149</v>
      </c>
      <c r="V47" s="88" t="s">
        <v>106</v>
      </c>
      <c r="W47" s="84">
        <v>901.15200000000004</v>
      </c>
      <c r="X47" s="129" t="s">
        <v>218</v>
      </c>
      <c r="Y47" s="129" t="s">
        <v>216</v>
      </c>
      <c r="Z47" s="82" t="s">
        <v>214</v>
      </c>
      <c r="AB47" s="85">
        <v>7</v>
      </c>
      <c r="AJ47" s="71" t="s">
        <v>152</v>
      </c>
      <c r="AK47" s="71" t="s">
        <v>153</v>
      </c>
    </row>
    <row r="48" spans="1:37">
      <c r="D48" s="130" t="s">
        <v>219</v>
      </c>
      <c r="E48" s="131"/>
      <c r="F48" s="132"/>
      <c r="G48" s="133"/>
      <c r="H48" s="133"/>
      <c r="I48" s="133"/>
      <c r="J48" s="133"/>
      <c r="K48" s="134"/>
      <c r="L48" s="134"/>
      <c r="M48" s="131"/>
      <c r="N48" s="131"/>
      <c r="O48" s="132"/>
      <c r="P48" s="132"/>
      <c r="Q48" s="131"/>
      <c r="R48" s="131"/>
      <c r="S48" s="131"/>
      <c r="T48" s="135"/>
      <c r="U48" s="135"/>
      <c r="V48" s="135" t="s">
        <v>0</v>
      </c>
      <c r="W48" s="131"/>
      <c r="X48" s="136"/>
    </row>
    <row r="49" spans="1:37">
      <c r="D49" s="141" t="s">
        <v>220</v>
      </c>
      <c r="E49" s="142"/>
      <c r="F49" s="143"/>
      <c r="G49" s="144"/>
      <c r="H49" s="144"/>
      <c r="I49" s="144"/>
      <c r="J49" s="144"/>
      <c r="K49" s="145"/>
      <c r="L49" s="145"/>
      <c r="M49" s="142"/>
      <c r="N49" s="142"/>
      <c r="O49" s="143"/>
      <c r="P49" s="143"/>
      <c r="Q49" s="142"/>
      <c r="R49" s="142"/>
      <c r="S49" s="142"/>
      <c r="T49" s="146"/>
      <c r="U49" s="146"/>
      <c r="V49" s="146" t="s">
        <v>1</v>
      </c>
      <c r="W49" s="142"/>
      <c r="X49" s="147"/>
    </row>
    <row r="50" spans="1:37">
      <c r="A50" s="80">
        <v>15</v>
      </c>
      <c r="B50" s="81" t="s">
        <v>215</v>
      </c>
      <c r="C50" s="82" t="s">
        <v>221</v>
      </c>
      <c r="D50" s="83" t="s">
        <v>222</v>
      </c>
      <c r="E50" s="84">
        <v>20.745999999999999</v>
      </c>
      <c r="F50" s="85" t="s">
        <v>156</v>
      </c>
      <c r="H50" s="86">
        <f>ROUND(E50*G50,2)</f>
        <v>0</v>
      </c>
      <c r="J50" s="86">
        <f>ROUND(E50*G50,2)</f>
        <v>0</v>
      </c>
      <c r="K50" s="87">
        <v>1.93971</v>
      </c>
      <c r="L50" s="87">
        <f>E50*K50</f>
        <v>40.241223659999996</v>
      </c>
      <c r="N50" s="84">
        <f>E50*M50</f>
        <v>0</v>
      </c>
      <c r="O50" s="85">
        <v>20</v>
      </c>
      <c r="P50" s="85" t="s">
        <v>149</v>
      </c>
      <c r="V50" s="88" t="s">
        <v>106</v>
      </c>
      <c r="W50" s="84">
        <v>19.315000000000001</v>
      </c>
      <c r="X50" s="129" t="s">
        <v>223</v>
      </c>
      <c r="Y50" s="129" t="s">
        <v>221</v>
      </c>
      <c r="Z50" s="82" t="s">
        <v>214</v>
      </c>
      <c r="AB50" s="85">
        <v>7</v>
      </c>
      <c r="AJ50" s="71" t="s">
        <v>152</v>
      </c>
      <c r="AK50" s="71" t="s">
        <v>153</v>
      </c>
    </row>
    <row r="51" spans="1:37" ht="25.5">
      <c r="D51" s="130" t="s">
        <v>224</v>
      </c>
      <c r="E51" s="131"/>
      <c r="F51" s="132"/>
      <c r="G51" s="133"/>
      <c r="H51" s="133"/>
      <c r="I51" s="133"/>
      <c r="J51" s="133"/>
      <c r="K51" s="134"/>
      <c r="L51" s="134"/>
      <c r="M51" s="131"/>
      <c r="N51" s="131"/>
      <c r="O51" s="132"/>
      <c r="P51" s="132"/>
      <c r="Q51" s="131"/>
      <c r="R51" s="131"/>
      <c r="S51" s="131"/>
      <c r="T51" s="135"/>
      <c r="U51" s="135"/>
      <c r="V51" s="135" t="s">
        <v>0</v>
      </c>
      <c r="W51" s="131"/>
      <c r="X51" s="136"/>
    </row>
    <row r="52" spans="1:37" ht="25.5">
      <c r="D52" s="130" t="s">
        <v>225</v>
      </c>
      <c r="E52" s="131"/>
      <c r="F52" s="132"/>
      <c r="G52" s="133"/>
      <c r="H52" s="133"/>
      <c r="I52" s="133"/>
      <c r="J52" s="133"/>
      <c r="K52" s="134"/>
      <c r="L52" s="134"/>
      <c r="M52" s="131"/>
      <c r="N52" s="131"/>
      <c r="O52" s="132"/>
      <c r="P52" s="132"/>
      <c r="Q52" s="131"/>
      <c r="R52" s="131"/>
      <c r="S52" s="131"/>
      <c r="T52" s="135"/>
      <c r="U52" s="135"/>
      <c r="V52" s="135" t="s">
        <v>0</v>
      </c>
      <c r="W52" s="131"/>
      <c r="X52" s="136"/>
    </row>
    <row r="53" spans="1:37">
      <c r="D53" s="130" t="s">
        <v>226</v>
      </c>
      <c r="E53" s="131"/>
      <c r="F53" s="132"/>
      <c r="G53" s="133"/>
      <c r="H53" s="133"/>
      <c r="I53" s="133"/>
      <c r="J53" s="133"/>
      <c r="K53" s="134"/>
      <c r="L53" s="134"/>
      <c r="M53" s="131"/>
      <c r="N53" s="131"/>
      <c r="O53" s="132"/>
      <c r="P53" s="132"/>
      <c r="Q53" s="131"/>
      <c r="R53" s="131"/>
      <c r="S53" s="131"/>
      <c r="T53" s="135"/>
      <c r="U53" s="135"/>
      <c r="V53" s="135" t="s">
        <v>0</v>
      </c>
      <c r="W53" s="131"/>
      <c r="X53" s="136"/>
    </row>
    <row r="54" spans="1:37">
      <c r="A54" s="80">
        <v>16</v>
      </c>
      <c r="B54" s="81" t="s">
        <v>227</v>
      </c>
      <c r="C54" s="82" t="s">
        <v>228</v>
      </c>
      <c r="D54" s="83" t="s">
        <v>229</v>
      </c>
      <c r="E54" s="84">
        <v>23.015000000000001</v>
      </c>
      <c r="F54" s="85" t="s">
        <v>156</v>
      </c>
      <c r="H54" s="86">
        <f>ROUND(E54*G54,2)</f>
        <v>0</v>
      </c>
      <c r="J54" s="86">
        <f>ROUND(E54*G54,2)</f>
        <v>0</v>
      </c>
      <c r="K54" s="87">
        <v>2.3596900000000001</v>
      </c>
      <c r="L54" s="87">
        <f>E54*K54</f>
        <v>54.308265350000006</v>
      </c>
      <c r="N54" s="84">
        <f>E54*M54</f>
        <v>0</v>
      </c>
      <c r="O54" s="85">
        <v>20</v>
      </c>
      <c r="P54" s="85" t="s">
        <v>149</v>
      </c>
      <c r="V54" s="88" t="s">
        <v>106</v>
      </c>
      <c r="W54" s="84">
        <v>12.106</v>
      </c>
      <c r="X54" s="129" t="s">
        <v>230</v>
      </c>
      <c r="Y54" s="129" t="s">
        <v>228</v>
      </c>
      <c r="Z54" s="82" t="s">
        <v>231</v>
      </c>
      <c r="AB54" s="85">
        <v>7</v>
      </c>
      <c r="AJ54" s="71" t="s">
        <v>152</v>
      </c>
      <c r="AK54" s="71" t="s">
        <v>153</v>
      </c>
    </row>
    <row r="55" spans="1:37">
      <c r="D55" s="130" t="s">
        <v>232</v>
      </c>
      <c r="E55" s="131"/>
      <c r="F55" s="132"/>
      <c r="G55" s="133"/>
      <c r="H55" s="133"/>
      <c r="I55" s="133"/>
      <c r="J55" s="133"/>
      <c r="K55" s="134"/>
      <c r="L55" s="134"/>
      <c r="M55" s="131"/>
      <c r="N55" s="131"/>
      <c r="O55" s="132"/>
      <c r="P55" s="132"/>
      <c r="Q55" s="131"/>
      <c r="R55" s="131"/>
      <c r="S55" s="131"/>
      <c r="T55" s="135"/>
      <c r="U55" s="135"/>
      <c r="V55" s="135" t="s">
        <v>0</v>
      </c>
      <c r="W55" s="131"/>
      <c r="X55" s="136"/>
    </row>
    <row r="56" spans="1:37">
      <c r="A56" s="80">
        <v>17</v>
      </c>
      <c r="B56" s="81" t="s">
        <v>227</v>
      </c>
      <c r="C56" s="82" t="s">
        <v>233</v>
      </c>
      <c r="D56" s="83" t="s">
        <v>234</v>
      </c>
      <c r="E56" s="84">
        <v>33.399000000000001</v>
      </c>
      <c r="F56" s="85" t="s">
        <v>148</v>
      </c>
      <c r="H56" s="86">
        <f>ROUND(E56*G56,2)</f>
        <v>0</v>
      </c>
      <c r="J56" s="86">
        <f>ROUND(E56*G56,2)</f>
        <v>0</v>
      </c>
      <c r="K56" s="87">
        <v>2.2300000000000002E-3</v>
      </c>
      <c r="L56" s="87">
        <f>E56*K56</f>
        <v>7.4479770000000015E-2</v>
      </c>
      <c r="N56" s="84">
        <f>E56*M56</f>
        <v>0</v>
      </c>
      <c r="O56" s="85">
        <v>20</v>
      </c>
      <c r="P56" s="85" t="s">
        <v>149</v>
      </c>
      <c r="V56" s="88" t="s">
        <v>106</v>
      </c>
      <c r="W56" s="84">
        <v>12.191000000000001</v>
      </c>
      <c r="X56" s="129" t="s">
        <v>235</v>
      </c>
      <c r="Y56" s="129" t="s">
        <v>233</v>
      </c>
      <c r="Z56" s="82" t="s">
        <v>231</v>
      </c>
      <c r="AB56" s="85">
        <v>7</v>
      </c>
      <c r="AJ56" s="71" t="s">
        <v>152</v>
      </c>
      <c r="AK56" s="71" t="s">
        <v>153</v>
      </c>
    </row>
    <row r="57" spans="1:37">
      <c r="D57" s="130" t="s">
        <v>236</v>
      </c>
      <c r="E57" s="131"/>
      <c r="F57" s="132"/>
      <c r="G57" s="133"/>
      <c r="H57" s="133"/>
      <c r="I57" s="133"/>
      <c r="J57" s="133"/>
      <c r="K57" s="134"/>
      <c r="L57" s="134"/>
      <c r="M57" s="131"/>
      <c r="N57" s="131"/>
      <c r="O57" s="132"/>
      <c r="P57" s="132"/>
      <c r="Q57" s="131"/>
      <c r="R57" s="131"/>
      <c r="S57" s="131"/>
      <c r="T57" s="135"/>
      <c r="U57" s="135"/>
      <c r="V57" s="135" t="s">
        <v>0</v>
      </c>
      <c r="W57" s="131"/>
      <c r="X57" s="136"/>
    </row>
    <row r="58" spans="1:37">
      <c r="A58" s="80">
        <v>18</v>
      </c>
      <c r="B58" s="81" t="s">
        <v>227</v>
      </c>
      <c r="C58" s="82" t="s">
        <v>237</v>
      </c>
      <c r="D58" s="83" t="s">
        <v>238</v>
      </c>
      <c r="E58" s="84">
        <v>33.399000000000001</v>
      </c>
      <c r="F58" s="85" t="s">
        <v>148</v>
      </c>
      <c r="H58" s="86">
        <f>ROUND(E58*G58,2)</f>
        <v>0</v>
      </c>
      <c r="J58" s="86">
        <f>ROUND(E58*G58,2)</f>
        <v>0</v>
      </c>
      <c r="L58" s="87">
        <f>E58*K58</f>
        <v>0</v>
      </c>
      <c r="N58" s="84">
        <f>E58*M58</f>
        <v>0</v>
      </c>
      <c r="O58" s="85">
        <v>20</v>
      </c>
      <c r="P58" s="85" t="s">
        <v>149</v>
      </c>
      <c r="V58" s="88" t="s">
        <v>106</v>
      </c>
      <c r="W58" s="84">
        <v>6.5460000000000003</v>
      </c>
      <c r="X58" s="129" t="s">
        <v>239</v>
      </c>
      <c r="Y58" s="129" t="s">
        <v>237</v>
      </c>
      <c r="Z58" s="82" t="s">
        <v>231</v>
      </c>
      <c r="AB58" s="85">
        <v>7</v>
      </c>
      <c r="AJ58" s="71" t="s">
        <v>152</v>
      </c>
      <c r="AK58" s="71" t="s">
        <v>153</v>
      </c>
    </row>
    <row r="59" spans="1:37">
      <c r="A59" s="80">
        <v>19</v>
      </c>
      <c r="B59" s="81" t="s">
        <v>227</v>
      </c>
      <c r="C59" s="82" t="s">
        <v>240</v>
      </c>
      <c r="D59" s="83" t="s">
        <v>241</v>
      </c>
      <c r="E59" s="84">
        <v>86.087999999999994</v>
      </c>
      <c r="F59" s="85" t="s">
        <v>156</v>
      </c>
      <c r="H59" s="86">
        <f>ROUND(E59*G59,2)</f>
        <v>0</v>
      </c>
      <c r="J59" s="86">
        <f>ROUND(E59*G59,2)</f>
        <v>0</v>
      </c>
      <c r="K59" s="87">
        <v>2.3174000000000001</v>
      </c>
      <c r="L59" s="87">
        <f>E59*K59</f>
        <v>199.50033120000001</v>
      </c>
      <c r="N59" s="84">
        <f>E59*M59</f>
        <v>0</v>
      </c>
      <c r="O59" s="85">
        <v>20</v>
      </c>
      <c r="P59" s="85" t="s">
        <v>149</v>
      </c>
      <c r="V59" s="88" t="s">
        <v>106</v>
      </c>
      <c r="W59" s="84">
        <v>45.281999999999996</v>
      </c>
      <c r="X59" s="129" t="s">
        <v>242</v>
      </c>
      <c r="Y59" s="129" t="s">
        <v>240</v>
      </c>
      <c r="Z59" s="82" t="s">
        <v>231</v>
      </c>
      <c r="AB59" s="85">
        <v>7</v>
      </c>
      <c r="AJ59" s="71" t="s">
        <v>152</v>
      </c>
      <c r="AK59" s="71" t="s">
        <v>153</v>
      </c>
    </row>
    <row r="60" spans="1:37" ht="25.5">
      <c r="D60" s="130" t="s">
        <v>243</v>
      </c>
      <c r="E60" s="131"/>
      <c r="F60" s="132"/>
      <c r="G60" s="133"/>
      <c r="H60" s="133"/>
      <c r="I60" s="133"/>
      <c r="J60" s="133"/>
      <c r="K60" s="134"/>
      <c r="L60" s="134"/>
      <c r="M60" s="131"/>
      <c r="N60" s="131"/>
      <c r="O60" s="132"/>
      <c r="P60" s="132"/>
      <c r="Q60" s="131"/>
      <c r="R60" s="131"/>
      <c r="S60" s="131"/>
      <c r="T60" s="135"/>
      <c r="U60" s="135"/>
      <c r="V60" s="135" t="s">
        <v>0</v>
      </c>
      <c r="W60" s="131"/>
      <c r="X60" s="136"/>
    </row>
    <row r="61" spans="1:37" ht="25.5">
      <c r="D61" s="130" t="s">
        <v>244</v>
      </c>
      <c r="E61" s="131"/>
      <c r="F61" s="132"/>
      <c r="G61" s="133"/>
      <c r="H61" s="133"/>
      <c r="I61" s="133"/>
      <c r="J61" s="133"/>
      <c r="K61" s="134"/>
      <c r="L61" s="134"/>
      <c r="M61" s="131"/>
      <c r="N61" s="131"/>
      <c r="O61" s="132"/>
      <c r="P61" s="132"/>
      <c r="Q61" s="131"/>
      <c r="R61" s="131"/>
      <c r="S61" s="131"/>
      <c r="T61" s="135"/>
      <c r="U61" s="135"/>
      <c r="V61" s="135" t="s">
        <v>0</v>
      </c>
      <c r="W61" s="131"/>
      <c r="X61" s="136"/>
    </row>
    <row r="62" spans="1:37">
      <c r="A62" s="80">
        <v>20</v>
      </c>
      <c r="B62" s="81" t="s">
        <v>227</v>
      </c>
      <c r="C62" s="82" t="s">
        <v>245</v>
      </c>
      <c r="D62" s="83" t="s">
        <v>246</v>
      </c>
      <c r="E62" s="84">
        <v>309.93599999999998</v>
      </c>
      <c r="F62" s="85" t="s">
        <v>148</v>
      </c>
      <c r="H62" s="86">
        <f>ROUND(E62*G62,2)</f>
        <v>0</v>
      </c>
      <c r="J62" s="86">
        <f>ROUND(E62*G62,2)</f>
        <v>0</v>
      </c>
      <c r="K62" s="87">
        <v>2.2300000000000002E-3</v>
      </c>
      <c r="L62" s="87">
        <f>E62*K62</f>
        <v>0.69115727999999998</v>
      </c>
      <c r="N62" s="84">
        <f>E62*M62</f>
        <v>0</v>
      </c>
      <c r="O62" s="85">
        <v>20</v>
      </c>
      <c r="P62" s="85" t="s">
        <v>149</v>
      </c>
      <c r="V62" s="88" t="s">
        <v>106</v>
      </c>
      <c r="W62" s="84">
        <v>113.127</v>
      </c>
      <c r="X62" s="129" t="s">
        <v>247</v>
      </c>
      <c r="Y62" s="129" t="s">
        <v>245</v>
      </c>
      <c r="Z62" s="82" t="s">
        <v>231</v>
      </c>
      <c r="AB62" s="85">
        <v>7</v>
      </c>
      <c r="AJ62" s="71" t="s">
        <v>152</v>
      </c>
      <c r="AK62" s="71" t="s">
        <v>153</v>
      </c>
    </row>
    <row r="63" spans="1:37" ht="25.5">
      <c r="D63" s="130" t="s">
        <v>248</v>
      </c>
      <c r="E63" s="131"/>
      <c r="F63" s="132"/>
      <c r="G63" s="133"/>
      <c r="H63" s="133"/>
      <c r="I63" s="133"/>
      <c r="J63" s="133"/>
      <c r="K63" s="134"/>
      <c r="L63" s="134"/>
      <c r="M63" s="131"/>
      <c r="N63" s="131"/>
      <c r="O63" s="132"/>
      <c r="P63" s="132"/>
      <c r="Q63" s="131"/>
      <c r="R63" s="131"/>
      <c r="S63" s="131"/>
      <c r="T63" s="135"/>
      <c r="U63" s="135"/>
      <c r="V63" s="135" t="s">
        <v>0</v>
      </c>
      <c r="W63" s="131"/>
      <c r="X63" s="136"/>
    </row>
    <row r="64" spans="1:37" ht="25.5">
      <c r="D64" s="130" t="s">
        <v>249</v>
      </c>
      <c r="E64" s="131"/>
      <c r="F64" s="132"/>
      <c r="G64" s="133"/>
      <c r="H64" s="133"/>
      <c r="I64" s="133"/>
      <c r="J64" s="133"/>
      <c r="K64" s="134"/>
      <c r="L64" s="134"/>
      <c r="M64" s="131"/>
      <c r="N64" s="131"/>
      <c r="O64" s="132"/>
      <c r="P64" s="132"/>
      <c r="Q64" s="131"/>
      <c r="R64" s="131"/>
      <c r="S64" s="131"/>
      <c r="T64" s="135"/>
      <c r="U64" s="135"/>
      <c r="V64" s="135" t="s">
        <v>0</v>
      </c>
      <c r="W64" s="131"/>
      <c r="X64" s="136"/>
    </row>
    <row r="65" spans="1:37">
      <c r="A65" s="80">
        <v>21</v>
      </c>
      <c r="B65" s="81" t="s">
        <v>227</v>
      </c>
      <c r="C65" s="82" t="s">
        <v>250</v>
      </c>
      <c r="D65" s="83" t="s">
        <v>251</v>
      </c>
      <c r="E65" s="84">
        <v>309.93599999999998</v>
      </c>
      <c r="F65" s="85" t="s">
        <v>148</v>
      </c>
      <c r="H65" s="86">
        <f>ROUND(E65*G65,2)</f>
        <v>0</v>
      </c>
      <c r="J65" s="86">
        <f>ROUND(E65*G65,2)</f>
        <v>0</v>
      </c>
      <c r="L65" s="87">
        <f>E65*K65</f>
        <v>0</v>
      </c>
      <c r="N65" s="84">
        <f>E65*M65</f>
        <v>0</v>
      </c>
      <c r="O65" s="85">
        <v>20</v>
      </c>
      <c r="P65" s="85" t="s">
        <v>149</v>
      </c>
      <c r="V65" s="88" t="s">
        <v>106</v>
      </c>
      <c r="W65" s="84">
        <v>60.747</v>
      </c>
      <c r="X65" s="129" t="s">
        <v>252</v>
      </c>
      <c r="Y65" s="129" t="s">
        <v>250</v>
      </c>
      <c r="Z65" s="82" t="s">
        <v>231</v>
      </c>
      <c r="AB65" s="85">
        <v>7</v>
      </c>
      <c r="AJ65" s="71" t="s">
        <v>152</v>
      </c>
      <c r="AK65" s="71" t="s">
        <v>153</v>
      </c>
    </row>
    <row r="66" spans="1:37">
      <c r="A66" s="80">
        <v>22</v>
      </c>
      <c r="B66" s="81" t="s">
        <v>227</v>
      </c>
      <c r="C66" s="82" t="s">
        <v>253</v>
      </c>
      <c r="D66" s="83" t="s">
        <v>254</v>
      </c>
      <c r="E66" s="84">
        <v>6.25</v>
      </c>
      <c r="F66" s="85" t="s">
        <v>255</v>
      </c>
      <c r="H66" s="86">
        <f>ROUND(E66*G66,2)</f>
        <v>0</v>
      </c>
      <c r="J66" s="86">
        <f>ROUND(E66*G66,2)</f>
        <v>0</v>
      </c>
      <c r="K66" s="87">
        <v>1.1499699999999999</v>
      </c>
      <c r="L66" s="87">
        <f>E66*K66</f>
        <v>7.1873125</v>
      </c>
      <c r="N66" s="84">
        <f>E66*M66</f>
        <v>0</v>
      </c>
      <c r="O66" s="85">
        <v>20</v>
      </c>
      <c r="P66" s="85" t="s">
        <v>149</v>
      </c>
      <c r="V66" s="88" t="s">
        <v>106</v>
      </c>
      <c r="W66" s="84">
        <v>240.81299999999999</v>
      </c>
      <c r="X66" s="129" t="s">
        <v>256</v>
      </c>
      <c r="Y66" s="129" t="s">
        <v>253</v>
      </c>
      <c r="Z66" s="82" t="s">
        <v>231</v>
      </c>
      <c r="AB66" s="85">
        <v>7</v>
      </c>
      <c r="AJ66" s="71" t="s">
        <v>152</v>
      </c>
      <c r="AK66" s="71" t="s">
        <v>153</v>
      </c>
    </row>
    <row r="67" spans="1:37">
      <c r="D67" s="130" t="s">
        <v>257</v>
      </c>
      <c r="E67" s="131"/>
      <c r="F67" s="132"/>
      <c r="G67" s="133"/>
      <c r="H67" s="133"/>
      <c r="I67" s="133"/>
      <c r="J67" s="133"/>
      <c r="K67" s="134"/>
      <c r="L67" s="134"/>
      <c r="M67" s="131"/>
      <c r="N67" s="131"/>
      <c r="O67" s="132"/>
      <c r="P67" s="132"/>
      <c r="Q67" s="131"/>
      <c r="R67" s="131"/>
      <c r="S67" s="131"/>
      <c r="T67" s="135"/>
      <c r="U67" s="135"/>
      <c r="V67" s="135" t="s">
        <v>0</v>
      </c>
      <c r="W67" s="131"/>
      <c r="X67" s="136"/>
    </row>
    <row r="68" spans="1:37">
      <c r="A68" s="80">
        <v>23</v>
      </c>
      <c r="B68" s="81" t="s">
        <v>215</v>
      </c>
      <c r="C68" s="82" t="s">
        <v>258</v>
      </c>
      <c r="D68" s="83" t="s">
        <v>259</v>
      </c>
      <c r="E68" s="84">
        <v>700.13</v>
      </c>
      <c r="F68" s="85" t="s">
        <v>148</v>
      </c>
      <c r="H68" s="86">
        <f>ROUND(E68*G68,2)</f>
        <v>0</v>
      </c>
      <c r="J68" s="86">
        <f>ROUND(E68*G68,2)</f>
        <v>0</v>
      </c>
      <c r="K68" s="87">
        <v>3.6999999999999999E-4</v>
      </c>
      <c r="L68" s="87">
        <f>E68*K68</f>
        <v>0.2590481</v>
      </c>
      <c r="N68" s="84">
        <f>E68*M68</f>
        <v>0</v>
      </c>
      <c r="O68" s="85">
        <v>20</v>
      </c>
      <c r="P68" s="85" t="s">
        <v>149</v>
      </c>
      <c r="V68" s="88" t="s">
        <v>106</v>
      </c>
      <c r="W68" s="84">
        <v>65.811999999999998</v>
      </c>
      <c r="X68" s="129" t="s">
        <v>260</v>
      </c>
      <c r="Y68" s="129" t="s">
        <v>258</v>
      </c>
      <c r="Z68" s="82" t="s">
        <v>214</v>
      </c>
      <c r="AB68" s="85">
        <v>7</v>
      </c>
      <c r="AJ68" s="71" t="s">
        <v>152</v>
      </c>
      <c r="AK68" s="71" t="s">
        <v>153</v>
      </c>
    </row>
    <row r="69" spans="1:37">
      <c r="D69" s="137" t="s">
        <v>261</v>
      </c>
      <c r="E69" s="138">
        <f>J69</f>
        <v>0</v>
      </c>
      <c r="H69" s="138">
        <f>SUM(H45:H68)</f>
        <v>0</v>
      </c>
      <c r="I69" s="138">
        <f>SUM(I45:I68)</f>
        <v>0</v>
      </c>
      <c r="J69" s="138">
        <f>SUM(J45:J68)</f>
        <v>0</v>
      </c>
      <c r="L69" s="139">
        <f>SUM(L45:L68)</f>
        <v>326.99581786000005</v>
      </c>
      <c r="N69" s="140">
        <f>SUM(N45:N68)</f>
        <v>0</v>
      </c>
      <c r="W69" s="84">
        <f>SUM(W45:W68)</f>
        <v>1498.991</v>
      </c>
    </row>
    <row r="71" spans="1:37">
      <c r="B71" s="82" t="s">
        <v>262</v>
      </c>
    </row>
    <row r="72" spans="1:37">
      <c r="A72" s="80">
        <v>24</v>
      </c>
      <c r="B72" s="81" t="s">
        <v>227</v>
      </c>
      <c r="C72" s="82" t="s">
        <v>263</v>
      </c>
      <c r="D72" s="83" t="s">
        <v>264</v>
      </c>
      <c r="E72" s="84">
        <v>86.441000000000003</v>
      </c>
      <c r="F72" s="85" t="s">
        <v>156</v>
      </c>
      <c r="H72" s="86">
        <f>ROUND(E72*G72,2)</f>
        <v>0</v>
      </c>
      <c r="J72" s="86">
        <f>ROUND(E72*G72,2)</f>
        <v>0</v>
      </c>
      <c r="K72" s="87">
        <v>0.99585999999999997</v>
      </c>
      <c r="L72" s="87">
        <f>E72*K72</f>
        <v>86.083134259999994</v>
      </c>
      <c r="N72" s="84">
        <f>E72*M72</f>
        <v>0</v>
      </c>
      <c r="O72" s="85">
        <v>20</v>
      </c>
      <c r="P72" s="85" t="s">
        <v>149</v>
      </c>
      <c r="V72" s="88" t="s">
        <v>106</v>
      </c>
      <c r="W72" s="84">
        <v>328.04399999999998</v>
      </c>
      <c r="X72" s="129" t="s">
        <v>265</v>
      </c>
      <c r="Y72" s="129" t="s">
        <v>263</v>
      </c>
      <c r="Z72" s="82" t="s">
        <v>266</v>
      </c>
      <c r="AB72" s="85">
        <v>7</v>
      </c>
      <c r="AJ72" s="71" t="s">
        <v>152</v>
      </c>
      <c r="AK72" s="71" t="s">
        <v>153</v>
      </c>
    </row>
    <row r="73" spans="1:37" ht="25.5">
      <c r="D73" s="130" t="s">
        <v>267</v>
      </c>
      <c r="E73" s="131"/>
      <c r="F73" s="132"/>
      <c r="G73" s="133"/>
      <c r="H73" s="133"/>
      <c r="I73" s="133"/>
      <c r="J73" s="133"/>
      <c r="K73" s="134"/>
      <c r="L73" s="134"/>
      <c r="M73" s="131"/>
      <c r="N73" s="131"/>
      <c r="O73" s="132"/>
      <c r="P73" s="132"/>
      <c r="Q73" s="131"/>
      <c r="R73" s="131"/>
      <c r="S73" s="131"/>
      <c r="T73" s="135"/>
      <c r="U73" s="135"/>
      <c r="V73" s="135" t="s">
        <v>0</v>
      </c>
      <c r="W73" s="131"/>
      <c r="X73" s="136"/>
    </row>
    <row r="74" spans="1:37">
      <c r="D74" s="130" t="s">
        <v>268</v>
      </c>
      <c r="E74" s="131"/>
      <c r="F74" s="132"/>
      <c r="G74" s="133"/>
      <c r="H74" s="133"/>
      <c r="I74" s="133"/>
      <c r="J74" s="133"/>
      <c r="K74" s="134"/>
      <c r="L74" s="134"/>
      <c r="M74" s="131"/>
      <c r="N74" s="131"/>
      <c r="O74" s="132"/>
      <c r="P74" s="132"/>
      <c r="Q74" s="131"/>
      <c r="R74" s="131"/>
      <c r="S74" s="131"/>
      <c r="T74" s="135"/>
      <c r="U74" s="135"/>
      <c r="V74" s="135" t="s">
        <v>0</v>
      </c>
      <c r="W74" s="131"/>
      <c r="X74" s="136"/>
    </row>
    <row r="75" spans="1:37" ht="25.5">
      <c r="D75" s="130" t="s">
        <v>269</v>
      </c>
      <c r="E75" s="131"/>
      <c r="F75" s="132"/>
      <c r="G75" s="133"/>
      <c r="H75" s="133"/>
      <c r="I75" s="133"/>
      <c r="J75" s="133"/>
      <c r="K75" s="134"/>
      <c r="L75" s="134"/>
      <c r="M75" s="131"/>
      <c r="N75" s="131"/>
      <c r="O75" s="132"/>
      <c r="P75" s="132"/>
      <c r="Q75" s="131"/>
      <c r="R75" s="131"/>
      <c r="S75" s="131"/>
      <c r="T75" s="135"/>
      <c r="U75" s="135"/>
      <c r="V75" s="135" t="s">
        <v>0</v>
      </c>
      <c r="W75" s="131"/>
      <c r="X75" s="136"/>
    </row>
    <row r="76" spans="1:37" ht="25.5">
      <c r="D76" s="130" t="s">
        <v>270</v>
      </c>
      <c r="E76" s="131"/>
      <c r="F76" s="132"/>
      <c r="G76" s="133"/>
      <c r="H76" s="133"/>
      <c r="I76" s="133"/>
      <c r="J76" s="133"/>
      <c r="K76" s="134"/>
      <c r="L76" s="134"/>
      <c r="M76" s="131"/>
      <c r="N76" s="131"/>
      <c r="O76" s="132"/>
      <c r="P76" s="132"/>
      <c r="Q76" s="131"/>
      <c r="R76" s="131"/>
      <c r="S76" s="131"/>
      <c r="T76" s="135"/>
      <c r="U76" s="135"/>
      <c r="V76" s="135" t="s">
        <v>0</v>
      </c>
      <c r="W76" s="131"/>
      <c r="X76" s="136"/>
    </row>
    <row r="77" spans="1:37">
      <c r="A77" s="80">
        <v>25</v>
      </c>
      <c r="B77" s="81" t="s">
        <v>227</v>
      </c>
      <c r="C77" s="82" t="s">
        <v>271</v>
      </c>
      <c r="D77" s="83" t="s">
        <v>272</v>
      </c>
      <c r="E77" s="84">
        <v>52.075000000000003</v>
      </c>
      <c r="F77" s="85" t="s">
        <v>156</v>
      </c>
      <c r="H77" s="86">
        <f>ROUND(E77*G77,2)</f>
        <v>0</v>
      </c>
      <c r="J77" s="86">
        <f>ROUND(E77*G77,2)</f>
        <v>0</v>
      </c>
      <c r="K77" s="87">
        <v>1.03372</v>
      </c>
      <c r="L77" s="87">
        <f>E77*K77</f>
        <v>53.830969000000003</v>
      </c>
      <c r="N77" s="84">
        <f>E77*M77</f>
        <v>0</v>
      </c>
      <c r="O77" s="85">
        <v>20</v>
      </c>
      <c r="P77" s="85" t="s">
        <v>149</v>
      </c>
      <c r="V77" s="88" t="s">
        <v>106</v>
      </c>
      <c r="W77" s="84">
        <v>189.136</v>
      </c>
      <c r="X77" s="129" t="s">
        <v>273</v>
      </c>
      <c r="Y77" s="129" t="s">
        <v>271</v>
      </c>
      <c r="Z77" s="82" t="s">
        <v>266</v>
      </c>
      <c r="AB77" s="85">
        <v>7</v>
      </c>
      <c r="AJ77" s="71" t="s">
        <v>152</v>
      </c>
      <c r="AK77" s="71" t="s">
        <v>153</v>
      </c>
    </row>
    <row r="78" spans="1:37" ht="25.5">
      <c r="D78" s="130" t="s">
        <v>274</v>
      </c>
      <c r="E78" s="131"/>
      <c r="F78" s="132"/>
      <c r="G78" s="133"/>
      <c r="H78" s="133"/>
      <c r="I78" s="133"/>
      <c r="J78" s="133"/>
      <c r="K78" s="134"/>
      <c r="L78" s="134"/>
      <c r="M78" s="131"/>
      <c r="N78" s="131"/>
      <c r="O78" s="132"/>
      <c r="P78" s="132"/>
      <c r="Q78" s="131"/>
      <c r="R78" s="131"/>
      <c r="S78" s="131"/>
      <c r="T78" s="135"/>
      <c r="U78" s="135"/>
      <c r="V78" s="135" t="s">
        <v>0</v>
      </c>
      <c r="W78" s="131"/>
      <c r="X78" s="136"/>
    </row>
    <row r="79" spans="1:37">
      <c r="D79" s="130" t="s">
        <v>275</v>
      </c>
      <c r="E79" s="131"/>
      <c r="F79" s="132"/>
      <c r="G79" s="133"/>
      <c r="H79" s="133"/>
      <c r="I79" s="133"/>
      <c r="J79" s="133"/>
      <c r="K79" s="134"/>
      <c r="L79" s="134"/>
      <c r="M79" s="131"/>
      <c r="N79" s="131"/>
      <c r="O79" s="132"/>
      <c r="P79" s="132"/>
      <c r="Q79" s="131"/>
      <c r="R79" s="131"/>
      <c r="S79" s="131"/>
      <c r="T79" s="135"/>
      <c r="U79" s="135"/>
      <c r="V79" s="135" t="s">
        <v>0</v>
      </c>
      <c r="W79" s="131"/>
      <c r="X79" s="136"/>
    </row>
    <row r="80" spans="1:37" ht="25.5">
      <c r="D80" s="130" t="s">
        <v>276</v>
      </c>
      <c r="E80" s="131"/>
      <c r="F80" s="132"/>
      <c r="G80" s="133"/>
      <c r="H80" s="133"/>
      <c r="I80" s="133"/>
      <c r="J80" s="133"/>
      <c r="K80" s="134"/>
      <c r="L80" s="134"/>
      <c r="M80" s="131"/>
      <c r="N80" s="131"/>
      <c r="O80" s="132"/>
      <c r="P80" s="132"/>
      <c r="Q80" s="131"/>
      <c r="R80" s="131"/>
      <c r="S80" s="131"/>
      <c r="T80" s="135"/>
      <c r="U80" s="135"/>
      <c r="V80" s="135" t="s">
        <v>0</v>
      </c>
      <c r="W80" s="131"/>
      <c r="X80" s="136"/>
    </row>
    <row r="81" spans="1:37">
      <c r="D81" s="130" t="s">
        <v>277</v>
      </c>
      <c r="E81" s="131"/>
      <c r="F81" s="132"/>
      <c r="G81" s="133"/>
      <c r="H81" s="133"/>
      <c r="I81" s="133"/>
      <c r="J81" s="133"/>
      <c r="K81" s="134"/>
      <c r="L81" s="134"/>
      <c r="M81" s="131"/>
      <c r="N81" s="131"/>
      <c r="O81" s="132"/>
      <c r="P81" s="132"/>
      <c r="Q81" s="131"/>
      <c r="R81" s="131"/>
      <c r="S81" s="131"/>
      <c r="T81" s="135"/>
      <c r="U81" s="135"/>
      <c r="V81" s="135" t="s">
        <v>0</v>
      </c>
      <c r="W81" s="131"/>
      <c r="X81" s="136"/>
    </row>
    <row r="82" spans="1:37">
      <c r="A82" s="80">
        <v>26</v>
      </c>
      <c r="B82" s="81" t="s">
        <v>227</v>
      </c>
      <c r="C82" s="82" t="s">
        <v>278</v>
      </c>
      <c r="D82" s="83" t="s">
        <v>279</v>
      </c>
      <c r="E82" s="84">
        <v>4.7080000000000002</v>
      </c>
      <c r="F82" s="85" t="s">
        <v>156</v>
      </c>
      <c r="H82" s="86">
        <f>ROUND(E82*G82,2)</f>
        <v>0</v>
      </c>
      <c r="J82" s="86">
        <f>ROUND(E82*G82,2)</f>
        <v>0</v>
      </c>
      <c r="K82" s="87">
        <v>1.03372</v>
      </c>
      <c r="L82" s="87">
        <f>E82*K82</f>
        <v>4.8667537599999999</v>
      </c>
      <c r="N82" s="84">
        <f>E82*M82</f>
        <v>0</v>
      </c>
      <c r="O82" s="85">
        <v>20</v>
      </c>
      <c r="P82" s="85" t="s">
        <v>149</v>
      </c>
      <c r="V82" s="88" t="s">
        <v>106</v>
      </c>
      <c r="W82" s="84">
        <v>17.099</v>
      </c>
      <c r="X82" s="129" t="s">
        <v>273</v>
      </c>
      <c r="Y82" s="129" t="s">
        <v>278</v>
      </c>
      <c r="Z82" s="82" t="s">
        <v>266</v>
      </c>
      <c r="AB82" s="85">
        <v>7</v>
      </c>
      <c r="AJ82" s="71" t="s">
        <v>152</v>
      </c>
      <c r="AK82" s="71" t="s">
        <v>153</v>
      </c>
    </row>
    <row r="83" spans="1:37">
      <c r="D83" s="130" t="s">
        <v>280</v>
      </c>
      <c r="E83" s="131"/>
      <c r="F83" s="132"/>
      <c r="G83" s="133"/>
      <c r="H83" s="133"/>
      <c r="I83" s="133"/>
      <c r="J83" s="133"/>
      <c r="K83" s="134"/>
      <c r="L83" s="134"/>
      <c r="M83" s="131"/>
      <c r="N83" s="131"/>
      <c r="O83" s="132"/>
      <c r="P83" s="132"/>
      <c r="Q83" s="131"/>
      <c r="R83" s="131"/>
      <c r="S83" s="131"/>
      <c r="T83" s="135"/>
      <c r="U83" s="135"/>
      <c r="V83" s="135" t="s">
        <v>0</v>
      </c>
      <c r="W83" s="131"/>
      <c r="X83" s="136"/>
    </row>
    <row r="84" spans="1:37" ht="25.5">
      <c r="A84" s="80">
        <v>27</v>
      </c>
      <c r="B84" s="81" t="s">
        <v>227</v>
      </c>
      <c r="C84" s="82" t="s">
        <v>281</v>
      </c>
      <c r="D84" s="83" t="s">
        <v>282</v>
      </c>
      <c r="E84" s="84">
        <v>2.0750000000000002</v>
      </c>
      <c r="F84" s="85" t="s">
        <v>156</v>
      </c>
      <c r="H84" s="86">
        <f>ROUND(E84*G84,2)</f>
        <v>0</v>
      </c>
      <c r="J84" s="86">
        <f>ROUND(E84*G84,2)</f>
        <v>0</v>
      </c>
      <c r="K84" s="87">
        <v>2.2908599999999999</v>
      </c>
      <c r="L84" s="87">
        <f>E84*K84</f>
        <v>4.7535344999999998</v>
      </c>
      <c r="N84" s="84">
        <f>E84*M84</f>
        <v>0</v>
      </c>
      <c r="O84" s="85">
        <v>20</v>
      </c>
      <c r="P84" s="85" t="s">
        <v>149</v>
      </c>
      <c r="V84" s="88" t="s">
        <v>106</v>
      </c>
      <c r="W84" s="84">
        <v>6.625</v>
      </c>
      <c r="X84" s="129" t="s">
        <v>283</v>
      </c>
      <c r="Y84" s="129" t="s">
        <v>281</v>
      </c>
      <c r="Z84" s="82" t="s">
        <v>266</v>
      </c>
      <c r="AB84" s="85">
        <v>7</v>
      </c>
      <c r="AJ84" s="71" t="s">
        <v>152</v>
      </c>
      <c r="AK84" s="71" t="s">
        <v>153</v>
      </c>
    </row>
    <row r="85" spans="1:37">
      <c r="D85" s="130" t="s">
        <v>284</v>
      </c>
      <c r="E85" s="131"/>
      <c r="F85" s="132"/>
      <c r="G85" s="133"/>
      <c r="H85" s="133"/>
      <c r="I85" s="133"/>
      <c r="J85" s="133"/>
      <c r="K85" s="134"/>
      <c r="L85" s="134"/>
      <c r="M85" s="131"/>
      <c r="N85" s="131"/>
      <c r="O85" s="132"/>
      <c r="P85" s="132"/>
      <c r="Q85" s="131"/>
      <c r="R85" s="131"/>
      <c r="S85" s="131"/>
      <c r="T85" s="135"/>
      <c r="U85" s="135"/>
      <c r="V85" s="135" t="s">
        <v>0</v>
      </c>
      <c r="W85" s="131"/>
      <c r="X85" s="136"/>
    </row>
    <row r="86" spans="1:37">
      <c r="A86" s="80">
        <v>28</v>
      </c>
      <c r="B86" s="81" t="s">
        <v>227</v>
      </c>
      <c r="C86" s="82" t="s">
        <v>285</v>
      </c>
      <c r="D86" s="83" t="s">
        <v>286</v>
      </c>
      <c r="E86" s="84">
        <v>11.65</v>
      </c>
      <c r="F86" s="85" t="s">
        <v>212</v>
      </c>
      <c r="H86" s="86">
        <f>ROUND(E86*G86,2)</f>
        <v>0</v>
      </c>
      <c r="J86" s="86">
        <f>ROUND(E86*G86,2)</f>
        <v>0</v>
      </c>
      <c r="K86" s="87">
        <v>0.30459000000000003</v>
      </c>
      <c r="L86" s="87">
        <f>E86*K86</f>
        <v>3.5484735000000005</v>
      </c>
      <c r="N86" s="84">
        <f>E86*M86</f>
        <v>0</v>
      </c>
      <c r="O86" s="85">
        <v>20</v>
      </c>
      <c r="P86" s="85" t="s">
        <v>149</v>
      </c>
      <c r="V86" s="88" t="s">
        <v>106</v>
      </c>
      <c r="W86" s="84">
        <v>89.087999999999994</v>
      </c>
      <c r="X86" s="129" t="s">
        <v>287</v>
      </c>
      <c r="Y86" s="129" t="s">
        <v>285</v>
      </c>
      <c r="Z86" s="82" t="s">
        <v>266</v>
      </c>
      <c r="AB86" s="85">
        <v>7</v>
      </c>
      <c r="AJ86" s="71" t="s">
        <v>152</v>
      </c>
      <c r="AK86" s="71" t="s">
        <v>153</v>
      </c>
    </row>
    <row r="87" spans="1:37">
      <c r="A87" s="80">
        <v>29</v>
      </c>
      <c r="B87" s="81" t="s">
        <v>227</v>
      </c>
      <c r="C87" s="82" t="s">
        <v>288</v>
      </c>
      <c r="D87" s="83" t="s">
        <v>289</v>
      </c>
      <c r="E87" s="84">
        <v>34</v>
      </c>
      <c r="F87" s="85" t="s">
        <v>290</v>
      </c>
      <c r="H87" s="86">
        <f>ROUND(E87*G87,2)</f>
        <v>0</v>
      </c>
      <c r="J87" s="86">
        <f>ROUND(E87*G87,2)</f>
        <v>0</v>
      </c>
      <c r="K87" s="87">
        <v>1.7260000000000001E-2</v>
      </c>
      <c r="L87" s="87">
        <f>E87*K87</f>
        <v>0.58684000000000003</v>
      </c>
      <c r="N87" s="84">
        <f>E87*M87</f>
        <v>0</v>
      </c>
      <c r="O87" s="85">
        <v>20</v>
      </c>
      <c r="P87" s="85" t="s">
        <v>149</v>
      </c>
      <c r="V87" s="88" t="s">
        <v>106</v>
      </c>
      <c r="W87" s="84">
        <v>18.7</v>
      </c>
      <c r="X87" s="129" t="s">
        <v>291</v>
      </c>
      <c r="Y87" s="129" t="s">
        <v>288</v>
      </c>
      <c r="Z87" s="82" t="s">
        <v>266</v>
      </c>
      <c r="AB87" s="85">
        <v>7</v>
      </c>
      <c r="AJ87" s="71" t="s">
        <v>152</v>
      </c>
      <c r="AK87" s="71" t="s">
        <v>153</v>
      </c>
    </row>
    <row r="88" spans="1:37">
      <c r="A88" s="80">
        <v>30</v>
      </c>
      <c r="B88" s="81" t="s">
        <v>227</v>
      </c>
      <c r="C88" s="82" t="s">
        <v>292</v>
      </c>
      <c r="D88" s="83" t="s">
        <v>293</v>
      </c>
      <c r="E88" s="84">
        <v>40</v>
      </c>
      <c r="F88" s="85" t="s">
        <v>290</v>
      </c>
      <c r="H88" s="86">
        <f>ROUND(E88*G88,2)</f>
        <v>0</v>
      </c>
      <c r="J88" s="86">
        <f>ROUND(E88*G88,2)</f>
        <v>0</v>
      </c>
      <c r="K88" s="87">
        <v>4.9689999999999998E-2</v>
      </c>
      <c r="L88" s="87">
        <f>E88*K88</f>
        <v>1.9876</v>
      </c>
      <c r="N88" s="84">
        <f>E88*M88</f>
        <v>0</v>
      </c>
      <c r="O88" s="85">
        <v>20</v>
      </c>
      <c r="P88" s="85" t="s">
        <v>149</v>
      </c>
      <c r="V88" s="88" t="s">
        <v>106</v>
      </c>
      <c r="W88" s="84">
        <v>27.76</v>
      </c>
      <c r="X88" s="129" t="s">
        <v>294</v>
      </c>
      <c r="Y88" s="129" t="s">
        <v>292</v>
      </c>
      <c r="Z88" s="82" t="s">
        <v>266</v>
      </c>
      <c r="AB88" s="85">
        <v>7</v>
      </c>
      <c r="AJ88" s="71" t="s">
        <v>152</v>
      </c>
      <c r="AK88" s="71" t="s">
        <v>153</v>
      </c>
    </row>
    <row r="89" spans="1:37" ht="25.5">
      <c r="A89" s="80">
        <v>31</v>
      </c>
      <c r="B89" s="81" t="s">
        <v>295</v>
      </c>
      <c r="C89" s="82" t="s">
        <v>296</v>
      </c>
      <c r="D89" s="83" t="s">
        <v>297</v>
      </c>
      <c r="E89" s="84">
        <v>16.57</v>
      </c>
      <c r="F89" s="85" t="s">
        <v>156</v>
      </c>
      <c r="H89" s="86">
        <f>ROUND(E89*G89,2)</f>
        <v>0</v>
      </c>
      <c r="J89" s="86">
        <f>ROUND(E89*G89,2)</f>
        <v>0</v>
      </c>
      <c r="K89" s="87">
        <v>2.9261900000000001</v>
      </c>
      <c r="L89" s="87">
        <f>E89*K89</f>
        <v>48.486968300000001</v>
      </c>
      <c r="N89" s="84">
        <f>E89*M89</f>
        <v>0</v>
      </c>
      <c r="O89" s="85">
        <v>20</v>
      </c>
      <c r="P89" s="85" t="s">
        <v>149</v>
      </c>
      <c r="V89" s="88" t="s">
        <v>106</v>
      </c>
      <c r="W89" s="84">
        <v>69.13</v>
      </c>
      <c r="X89" s="129" t="s">
        <v>298</v>
      </c>
      <c r="Y89" s="129" t="s">
        <v>296</v>
      </c>
      <c r="Z89" s="82" t="s">
        <v>231</v>
      </c>
      <c r="AB89" s="85">
        <v>7</v>
      </c>
      <c r="AJ89" s="71" t="s">
        <v>152</v>
      </c>
      <c r="AK89" s="71" t="s">
        <v>153</v>
      </c>
    </row>
    <row r="90" spans="1:37" ht="25.5">
      <c r="D90" s="130" t="s">
        <v>299</v>
      </c>
      <c r="E90" s="131"/>
      <c r="F90" s="132"/>
      <c r="G90" s="133"/>
      <c r="H90" s="133"/>
      <c r="I90" s="133"/>
      <c r="J90" s="133"/>
      <c r="K90" s="134"/>
      <c r="L90" s="134"/>
      <c r="M90" s="131"/>
      <c r="N90" s="131"/>
      <c r="O90" s="132"/>
      <c r="P90" s="132"/>
      <c r="Q90" s="131"/>
      <c r="R90" s="131"/>
      <c r="S90" s="131"/>
      <c r="T90" s="135"/>
      <c r="U90" s="135"/>
      <c r="V90" s="135" t="s">
        <v>0</v>
      </c>
      <c r="W90" s="131"/>
      <c r="X90" s="136"/>
    </row>
    <row r="91" spans="1:37" ht="25.5">
      <c r="A91" s="80">
        <v>32</v>
      </c>
      <c r="B91" s="81" t="s">
        <v>295</v>
      </c>
      <c r="C91" s="82" t="s">
        <v>300</v>
      </c>
      <c r="D91" s="83" t="s">
        <v>301</v>
      </c>
      <c r="E91" s="84">
        <v>6.5119999999999996</v>
      </c>
      <c r="F91" s="85" t="s">
        <v>156</v>
      </c>
      <c r="H91" s="86">
        <f>ROUND(E91*G91,2)</f>
        <v>0</v>
      </c>
      <c r="J91" s="86">
        <f>ROUND(E91*G91,2)</f>
        <v>0</v>
      </c>
      <c r="K91" s="87">
        <v>2.9261900000000001</v>
      </c>
      <c r="L91" s="87">
        <f>E91*K91</f>
        <v>19.055349279999998</v>
      </c>
      <c r="N91" s="84">
        <f>E91*M91</f>
        <v>0</v>
      </c>
      <c r="O91" s="85">
        <v>20</v>
      </c>
      <c r="P91" s="85" t="s">
        <v>149</v>
      </c>
      <c r="V91" s="88" t="s">
        <v>106</v>
      </c>
      <c r="W91" s="84">
        <v>27.167999999999999</v>
      </c>
      <c r="X91" s="129" t="s">
        <v>298</v>
      </c>
      <c r="Y91" s="129" t="s">
        <v>300</v>
      </c>
      <c r="Z91" s="82" t="s">
        <v>231</v>
      </c>
      <c r="AB91" s="85">
        <v>7</v>
      </c>
      <c r="AJ91" s="71" t="s">
        <v>152</v>
      </c>
      <c r="AK91" s="71" t="s">
        <v>153</v>
      </c>
    </row>
    <row r="92" spans="1:37">
      <c r="D92" s="130" t="s">
        <v>302</v>
      </c>
      <c r="E92" s="131"/>
      <c r="F92" s="132"/>
      <c r="G92" s="133"/>
      <c r="H92" s="133"/>
      <c r="I92" s="133"/>
      <c r="J92" s="133"/>
      <c r="K92" s="134"/>
      <c r="L92" s="134"/>
      <c r="M92" s="131"/>
      <c r="N92" s="131"/>
      <c r="O92" s="132"/>
      <c r="P92" s="132"/>
      <c r="Q92" s="131"/>
      <c r="R92" s="131"/>
      <c r="S92" s="131"/>
      <c r="T92" s="135"/>
      <c r="U92" s="135"/>
      <c r="V92" s="135" t="s">
        <v>0</v>
      </c>
      <c r="W92" s="131"/>
      <c r="X92" s="136"/>
    </row>
    <row r="93" spans="1:37" ht="25.5">
      <c r="D93" s="130" t="s">
        <v>303</v>
      </c>
      <c r="E93" s="131"/>
      <c r="F93" s="132"/>
      <c r="G93" s="133"/>
      <c r="H93" s="133"/>
      <c r="I93" s="133"/>
      <c r="J93" s="133"/>
      <c r="K93" s="134"/>
      <c r="L93" s="134"/>
      <c r="M93" s="131"/>
      <c r="N93" s="131"/>
      <c r="O93" s="132"/>
      <c r="P93" s="132"/>
      <c r="Q93" s="131"/>
      <c r="R93" s="131"/>
      <c r="S93" s="131"/>
      <c r="T93" s="135"/>
      <c r="U93" s="135"/>
      <c r="V93" s="135" t="s">
        <v>0</v>
      </c>
      <c r="W93" s="131"/>
      <c r="X93" s="136"/>
    </row>
    <row r="94" spans="1:37">
      <c r="A94" s="80">
        <v>33</v>
      </c>
      <c r="B94" s="81" t="s">
        <v>304</v>
      </c>
      <c r="C94" s="82" t="s">
        <v>305</v>
      </c>
      <c r="D94" s="83" t="s">
        <v>306</v>
      </c>
      <c r="E94" s="84">
        <v>100.276</v>
      </c>
      <c r="F94" s="85" t="s">
        <v>148</v>
      </c>
      <c r="H94" s="86">
        <f>ROUND(E94*G94,2)</f>
        <v>0</v>
      </c>
      <c r="J94" s="86">
        <f>ROUND(E94*G94,2)</f>
        <v>0</v>
      </c>
      <c r="K94" s="87">
        <v>3.63E-3</v>
      </c>
      <c r="L94" s="87">
        <f>E94*K94</f>
        <v>0.36400188</v>
      </c>
      <c r="N94" s="84">
        <f>E94*M94</f>
        <v>0</v>
      </c>
      <c r="O94" s="85">
        <v>20</v>
      </c>
      <c r="P94" s="85" t="s">
        <v>149</v>
      </c>
      <c r="V94" s="88" t="s">
        <v>106</v>
      </c>
      <c r="W94" s="84">
        <v>101.379</v>
      </c>
      <c r="X94" s="129" t="s">
        <v>307</v>
      </c>
      <c r="Y94" s="129" t="s">
        <v>305</v>
      </c>
      <c r="Z94" s="82" t="s">
        <v>231</v>
      </c>
      <c r="AB94" s="85">
        <v>7</v>
      </c>
      <c r="AJ94" s="71" t="s">
        <v>152</v>
      </c>
      <c r="AK94" s="71" t="s">
        <v>153</v>
      </c>
    </row>
    <row r="95" spans="1:37" ht="38.25">
      <c r="D95" s="130" t="s">
        <v>308</v>
      </c>
      <c r="E95" s="131"/>
      <c r="F95" s="132"/>
      <c r="G95" s="133"/>
      <c r="H95" s="133"/>
      <c r="I95" s="133"/>
      <c r="J95" s="133"/>
      <c r="K95" s="134"/>
      <c r="L95" s="134"/>
      <c r="M95" s="131"/>
      <c r="N95" s="131"/>
      <c r="O95" s="132"/>
      <c r="P95" s="132"/>
      <c r="Q95" s="131"/>
      <c r="R95" s="131"/>
      <c r="S95" s="131"/>
      <c r="T95" s="135"/>
      <c r="U95" s="135"/>
      <c r="V95" s="135" t="s">
        <v>0</v>
      </c>
      <c r="W95" s="131"/>
      <c r="X95" s="136"/>
    </row>
    <row r="96" spans="1:37">
      <c r="A96" s="80">
        <v>34</v>
      </c>
      <c r="B96" s="81" t="s">
        <v>304</v>
      </c>
      <c r="C96" s="82" t="s">
        <v>309</v>
      </c>
      <c r="D96" s="83" t="s">
        <v>310</v>
      </c>
      <c r="E96" s="84">
        <v>100.276</v>
      </c>
      <c r="F96" s="85" t="s">
        <v>148</v>
      </c>
      <c r="H96" s="86">
        <f>ROUND(E96*G96,2)</f>
        <v>0</v>
      </c>
      <c r="J96" s="86">
        <f>ROUND(E96*G96,2)</f>
        <v>0</v>
      </c>
      <c r="L96" s="87">
        <f>E96*K96</f>
        <v>0</v>
      </c>
      <c r="N96" s="84">
        <f>E96*M96</f>
        <v>0</v>
      </c>
      <c r="O96" s="85">
        <v>20</v>
      </c>
      <c r="P96" s="85" t="s">
        <v>149</v>
      </c>
      <c r="V96" s="88" t="s">
        <v>106</v>
      </c>
      <c r="W96" s="84">
        <v>45.524999999999999</v>
      </c>
      <c r="X96" s="129" t="s">
        <v>311</v>
      </c>
      <c r="Y96" s="129" t="s">
        <v>309</v>
      </c>
      <c r="Z96" s="82" t="s">
        <v>231</v>
      </c>
      <c r="AB96" s="85">
        <v>7</v>
      </c>
      <c r="AJ96" s="71" t="s">
        <v>152</v>
      </c>
      <c r="AK96" s="71" t="s">
        <v>153</v>
      </c>
    </row>
    <row r="97" spans="1:37">
      <c r="A97" s="80">
        <v>35</v>
      </c>
      <c r="B97" s="81" t="s">
        <v>295</v>
      </c>
      <c r="C97" s="82" t="s">
        <v>312</v>
      </c>
      <c r="D97" s="83" t="s">
        <v>313</v>
      </c>
      <c r="E97" s="84">
        <v>60.723999999999997</v>
      </c>
      <c r="F97" s="85" t="s">
        <v>148</v>
      </c>
      <c r="H97" s="86">
        <f>ROUND(E97*G97,2)</f>
        <v>0</v>
      </c>
      <c r="J97" s="86">
        <f>ROUND(E97*G97,2)</f>
        <v>0</v>
      </c>
      <c r="K97" s="87">
        <v>1.1939999999999999E-2</v>
      </c>
      <c r="L97" s="87">
        <f>E97*K97</f>
        <v>0.72504455999999995</v>
      </c>
      <c r="N97" s="84">
        <f>E97*M97</f>
        <v>0</v>
      </c>
      <c r="O97" s="85">
        <v>20</v>
      </c>
      <c r="P97" s="85" t="s">
        <v>149</v>
      </c>
      <c r="V97" s="88" t="s">
        <v>106</v>
      </c>
      <c r="W97" s="84">
        <v>115.74</v>
      </c>
      <c r="X97" s="129" t="s">
        <v>314</v>
      </c>
      <c r="Y97" s="129" t="s">
        <v>312</v>
      </c>
      <c r="Z97" s="82" t="s">
        <v>231</v>
      </c>
      <c r="AB97" s="85">
        <v>7</v>
      </c>
      <c r="AJ97" s="71" t="s">
        <v>152</v>
      </c>
      <c r="AK97" s="71" t="s">
        <v>153</v>
      </c>
    </row>
    <row r="98" spans="1:37">
      <c r="D98" s="130" t="s">
        <v>315</v>
      </c>
      <c r="E98" s="131"/>
      <c r="F98" s="132"/>
      <c r="G98" s="133"/>
      <c r="H98" s="133"/>
      <c r="I98" s="133"/>
      <c r="J98" s="133"/>
      <c r="K98" s="134"/>
      <c r="L98" s="134"/>
      <c r="M98" s="131"/>
      <c r="N98" s="131"/>
      <c r="O98" s="132"/>
      <c r="P98" s="132"/>
      <c r="Q98" s="131"/>
      <c r="R98" s="131"/>
      <c r="S98" s="131"/>
      <c r="T98" s="135"/>
      <c r="U98" s="135"/>
      <c r="V98" s="135" t="s">
        <v>0</v>
      </c>
      <c r="W98" s="131"/>
      <c r="X98" s="136"/>
    </row>
    <row r="99" spans="1:37" ht="25.5">
      <c r="D99" s="130" t="s">
        <v>316</v>
      </c>
      <c r="E99" s="131"/>
      <c r="F99" s="132"/>
      <c r="G99" s="133"/>
      <c r="H99" s="133"/>
      <c r="I99" s="133"/>
      <c r="J99" s="133"/>
      <c r="K99" s="134"/>
      <c r="L99" s="134"/>
      <c r="M99" s="131"/>
      <c r="N99" s="131"/>
      <c r="O99" s="132"/>
      <c r="P99" s="132"/>
      <c r="Q99" s="131"/>
      <c r="R99" s="131"/>
      <c r="S99" s="131"/>
      <c r="T99" s="135"/>
      <c r="U99" s="135"/>
      <c r="V99" s="135" t="s">
        <v>0</v>
      </c>
      <c r="W99" s="131"/>
      <c r="X99" s="136"/>
    </row>
    <row r="100" spans="1:37">
      <c r="A100" s="80">
        <v>36</v>
      </c>
      <c r="B100" s="81" t="s">
        <v>304</v>
      </c>
      <c r="C100" s="82" t="s">
        <v>317</v>
      </c>
      <c r="D100" s="83" t="s">
        <v>318</v>
      </c>
      <c r="E100" s="84">
        <v>60.723999999999997</v>
      </c>
      <c r="F100" s="85" t="s">
        <v>148</v>
      </c>
      <c r="H100" s="86">
        <f>ROUND(E100*G100,2)</f>
        <v>0</v>
      </c>
      <c r="J100" s="86">
        <f>ROUND(E100*G100,2)</f>
        <v>0</v>
      </c>
      <c r="L100" s="87">
        <f>E100*K100</f>
        <v>0</v>
      </c>
      <c r="N100" s="84">
        <f>E100*M100</f>
        <v>0</v>
      </c>
      <c r="O100" s="85">
        <v>20</v>
      </c>
      <c r="P100" s="85" t="s">
        <v>149</v>
      </c>
      <c r="V100" s="88" t="s">
        <v>106</v>
      </c>
      <c r="W100" s="84">
        <v>27.568999999999999</v>
      </c>
      <c r="X100" s="129" t="s">
        <v>311</v>
      </c>
      <c r="Y100" s="129" t="s">
        <v>317</v>
      </c>
      <c r="Z100" s="82" t="s">
        <v>231</v>
      </c>
      <c r="AB100" s="85">
        <v>7</v>
      </c>
      <c r="AJ100" s="71" t="s">
        <v>152</v>
      </c>
      <c r="AK100" s="71" t="s">
        <v>153</v>
      </c>
    </row>
    <row r="101" spans="1:37">
      <c r="A101" s="80">
        <v>37</v>
      </c>
      <c r="B101" s="81" t="s">
        <v>295</v>
      </c>
      <c r="C101" s="82" t="s">
        <v>319</v>
      </c>
      <c r="D101" s="83" t="s">
        <v>320</v>
      </c>
      <c r="E101" s="84">
        <v>3.78</v>
      </c>
      <c r="F101" s="85" t="s">
        <v>255</v>
      </c>
      <c r="H101" s="86">
        <f>ROUND(E101*G101,2)</f>
        <v>0</v>
      </c>
      <c r="J101" s="86">
        <f>ROUND(E101*G101,2)</f>
        <v>0</v>
      </c>
      <c r="K101" s="87">
        <v>1.08978</v>
      </c>
      <c r="L101" s="87">
        <f>E101*K101</f>
        <v>4.1193683999999999</v>
      </c>
      <c r="N101" s="84">
        <f>E101*M101</f>
        <v>0</v>
      </c>
      <c r="O101" s="85">
        <v>20</v>
      </c>
      <c r="P101" s="85" t="s">
        <v>149</v>
      </c>
      <c r="V101" s="88" t="s">
        <v>106</v>
      </c>
      <c r="W101" s="84">
        <v>172.66300000000001</v>
      </c>
      <c r="X101" s="129" t="s">
        <v>321</v>
      </c>
      <c r="Y101" s="129" t="s">
        <v>319</v>
      </c>
      <c r="Z101" s="82" t="s">
        <v>231</v>
      </c>
      <c r="AB101" s="85">
        <v>7</v>
      </c>
      <c r="AJ101" s="71" t="s">
        <v>152</v>
      </c>
      <c r="AK101" s="71" t="s">
        <v>153</v>
      </c>
    </row>
    <row r="102" spans="1:37">
      <c r="D102" s="130" t="s">
        <v>322</v>
      </c>
      <c r="E102" s="131"/>
      <c r="F102" s="132"/>
      <c r="G102" s="133"/>
      <c r="H102" s="133"/>
      <c r="I102" s="133"/>
      <c r="J102" s="133"/>
      <c r="K102" s="134"/>
      <c r="L102" s="134"/>
      <c r="M102" s="131"/>
      <c r="N102" s="131"/>
      <c r="O102" s="132"/>
      <c r="P102" s="132"/>
      <c r="Q102" s="131"/>
      <c r="R102" s="131"/>
      <c r="S102" s="131"/>
      <c r="T102" s="135"/>
      <c r="U102" s="135"/>
      <c r="V102" s="135" t="s">
        <v>0</v>
      </c>
      <c r="W102" s="131"/>
      <c r="X102" s="136"/>
    </row>
    <row r="103" spans="1:37">
      <c r="A103" s="80">
        <v>38</v>
      </c>
      <c r="B103" s="81" t="s">
        <v>295</v>
      </c>
      <c r="C103" s="82" t="s">
        <v>323</v>
      </c>
      <c r="D103" s="83" t="s">
        <v>324</v>
      </c>
      <c r="E103" s="84">
        <v>0.5</v>
      </c>
      <c r="F103" s="85" t="s">
        <v>255</v>
      </c>
      <c r="H103" s="86">
        <f>ROUND(E103*G103,2)</f>
        <v>0</v>
      </c>
      <c r="J103" s="86">
        <f>ROUND(E103*G103,2)</f>
        <v>0</v>
      </c>
      <c r="K103" s="87">
        <v>1.08978</v>
      </c>
      <c r="L103" s="87">
        <f>E103*K103</f>
        <v>0.54488999999999999</v>
      </c>
      <c r="N103" s="84">
        <f>E103*M103</f>
        <v>0</v>
      </c>
      <c r="O103" s="85">
        <v>20</v>
      </c>
      <c r="P103" s="85" t="s">
        <v>149</v>
      </c>
      <c r="V103" s="88" t="s">
        <v>106</v>
      </c>
      <c r="W103" s="84">
        <v>22.838999999999999</v>
      </c>
      <c r="X103" s="129" t="s">
        <v>321</v>
      </c>
      <c r="Y103" s="129" t="s">
        <v>323</v>
      </c>
      <c r="Z103" s="82" t="s">
        <v>231</v>
      </c>
      <c r="AB103" s="85">
        <v>7</v>
      </c>
      <c r="AJ103" s="71" t="s">
        <v>152</v>
      </c>
      <c r="AK103" s="71" t="s">
        <v>153</v>
      </c>
    </row>
    <row r="104" spans="1:37">
      <c r="D104" s="130" t="s">
        <v>325</v>
      </c>
      <c r="E104" s="131"/>
      <c r="F104" s="132"/>
      <c r="G104" s="133"/>
      <c r="H104" s="133"/>
      <c r="I104" s="133"/>
      <c r="J104" s="133"/>
      <c r="K104" s="134"/>
      <c r="L104" s="134"/>
      <c r="M104" s="131"/>
      <c r="N104" s="131"/>
      <c r="O104" s="132"/>
      <c r="P104" s="132"/>
      <c r="Q104" s="131"/>
      <c r="R104" s="131"/>
      <c r="S104" s="131"/>
      <c r="T104" s="135"/>
      <c r="U104" s="135"/>
      <c r="V104" s="135" t="s">
        <v>0</v>
      </c>
      <c r="W104" s="131"/>
      <c r="X104" s="136"/>
    </row>
    <row r="105" spans="1:37">
      <c r="A105" s="80">
        <v>39</v>
      </c>
      <c r="B105" s="81" t="s">
        <v>227</v>
      </c>
      <c r="C105" s="82" t="s">
        <v>326</v>
      </c>
      <c r="D105" s="83" t="s">
        <v>327</v>
      </c>
      <c r="E105" s="84">
        <v>0.96</v>
      </c>
      <c r="F105" s="85" t="s">
        <v>156</v>
      </c>
      <c r="H105" s="86">
        <f>ROUND(E105*G105,2)</f>
        <v>0</v>
      </c>
      <c r="J105" s="86">
        <f>ROUND(E105*G105,2)</f>
        <v>0</v>
      </c>
      <c r="K105" s="87">
        <v>2.53633</v>
      </c>
      <c r="L105" s="87">
        <f>E105*K105</f>
        <v>2.4348768000000001</v>
      </c>
      <c r="N105" s="84">
        <f>E105*M105</f>
        <v>0</v>
      </c>
      <c r="O105" s="85">
        <v>20</v>
      </c>
      <c r="P105" s="85" t="s">
        <v>149</v>
      </c>
      <c r="V105" s="88" t="s">
        <v>106</v>
      </c>
      <c r="W105" s="84">
        <v>2.1949999999999998</v>
      </c>
      <c r="X105" s="129" t="s">
        <v>328</v>
      </c>
      <c r="Y105" s="129" t="s">
        <v>326</v>
      </c>
      <c r="Z105" s="82" t="s">
        <v>231</v>
      </c>
      <c r="AB105" s="85">
        <v>7</v>
      </c>
      <c r="AJ105" s="71" t="s">
        <v>152</v>
      </c>
      <c r="AK105" s="71" t="s">
        <v>153</v>
      </c>
    </row>
    <row r="106" spans="1:37">
      <c r="D106" s="130" t="s">
        <v>329</v>
      </c>
      <c r="E106" s="131"/>
      <c r="F106" s="132"/>
      <c r="G106" s="133"/>
      <c r="H106" s="133"/>
      <c r="I106" s="133"/>
      <c r="J106" s="133"/>
      <c r="K106" s="134"/>
      <c r="L106" s="134"/>
      <c r="M106" s="131"/>
      <c r="N106" s="131"/>
      <c r="O106" s="132"/>
      <c r="P106" s="132"/>
      <c r="Q106" s="131"/>
      <c r="R106" s="131"/>
      <c r="S106" s="131"/>
      <c r="T106" s="135"/>
      <c r="U106" s="135"/>
      <c r="V106" s="135" t="s">
        <v>0</v>
      </c>
      <c r="W106" s="131"/>
      <c r="X106" s="136"/>
    </row>
    <row r="107" spans="1:37">
      <c r="D107" s="130" t="s">
        <v>330</v>
      </c>
      <c r="E107" s="131"/>
      <c r="F107" s="132"/>
      <c r="G107" s="133"/>
      <c r="H107" s="133"/>
      <c r="I107" s="133"/>
      <c r="J107" s="133"/>
      <c r="K107" s="134"/>
      <c r="L107" s="134"/>
      <c r="M107" s="131"/>
      <c r="N107" s="131"/>
      <c r="O107" s="132"/>
      <c r="P107" s="132"/>
      <c r="Q107" s="131"/>
      <c r="R107" s="131"/>
      <c r="S107" s="131"/>
      <c r="T107" s="135"/>
      <c r="U107" s="135"/>
      <c r="V107" s="135" t="s">
        <v>0</v>
      </c>
      <c r="W107" s="131"/>
      <c r="X107" s="136"/>
    </row>
    <row r="108" spans="1:37">
      <c r="D108" s="130" t="s">
        <v>331</v>
      </c>
      <c r="E108" s="131"/>
      <c r="F108" s="132"/>
      <c r="G108" s="133"/>
      <c r="H108" s="133"/>
      <c r="I108" s="133"/>
      <c r="J108" s="133"/>
      <c r="K108" s="134"/>
      <c r="L108" s="134"/>
      <c r="M108" s="131"/>
      <c r="N108" s="131"/>
      <c r="O108" s="132"/>
      <c r="P108" s="132"/>
      <c r="Q108" s="131"/>
      <c r="R108" s="131"/>
      <c r="S108" s="131"/>
      <c r="T108" s="135"/>
      <c r="U108" s="135"/>
      <c r="V108" s="135" t="s">
        <v>0</v>
      </c>
      <c r="W108" s="131"/>
      <c r="X108" s="136"/>
    </row>
    <row r="109" spans="1:37">
      <c r="A109" s="80">
        <v>40</v>
      </c>
      <c r="B109" s="81" t="s">
        <v>332</v>
      </c>
      <c r="C109" s="82" t="s">
        <v>333</v>
      </c>
      <c r="D109" s="83" t="s">
        <v>334</v>
      </c>
      <c r="E109" s="84">
        <v>12.875</v>
      </c>
      <c r="F109" s="85" t="s">
        <v>148</v>
      </c>
      <c r="H109" s="86">
        <f>ROUND(E109*G109,2)</f>
        <v>0</v>
      </c>
      <c r="J109" s="86">
        <f>ROUND(E109*G109,2)</f>
        <v>0</v>
      </c>
      <c r="K109" s="87">
        <v>9.7099999999999999E-3</v>
      </c>
      <c r="L109" s="87">
        <f>E109*K109</f>
        <v>0.12501625</v>
      </c>
      <c r="N109" s="84">
        <f>E109*M109</f>
        <v>0</v>
      </c>
      <c r="O109" s="85">
        <v>20</v>
      </c>
      <c r="P109" s="85" t="s">
        <v>149</v>
      </c>
      <c r="V109" s="88" t="s">
        <v>106</v>
      </c>
      <c r="W109" s="84">
        <v>15.836</v>
      </c>
      <c r="X109" s="129" t="s">
        <v>335</v>
      </c>
      <c r="Y109" s="129" t="s">
        <v>333</v>
      </c>
      <c r="Z109" s="82" t="s">
        <v>336</v>
      </c>
      <c r="AB109" s="85">
        <v>7</v>
      </c>
      <c r="AJ109" s="71" t="s">
        <v>152</v>
      </c>
      <c r="AK109" s="71" t="s">
        <v>153</v>
      </c>
    </row>
    <row r="110" spans="1:37">
      <c r="D110" s="130" t="s">
        <v>337</v>
      </c>
      <c r="E110" s="131"/>
      <c r="F110" s="132"/>
      <c r="G110" s="133"/>
      <c r="H110" s="133"/>
      <c r="I110" s="133"/>
      <c r="J110" s="133"/>
      <c r="K110" s="134"/>
      <c r="L110" s="134"/>
      <c r="M110" s="131"/>
      <c r="N110" s="131"/>
      <c r="O110" s="132"/>
      <c r="P110" s="132"/>
      <c r="Q110" s="131"/>
      <c r="R110" s="131"/>
      <c r="S110" s="131"/>
      <c r="T110" s="135"/>
      <c r="U110" s="135"/>
      <c r="V110" s="135" t="s">
        <v>0</v>
      </c>
      <c r="W110" s="131"/>
      <c r="X110" s="136"/>
    </row>
    <row r="111" spans="1:37">
      <c r="D111" s="130" t="s">
        <v>338</v>
      </c>
      <c r="E111" s="131"/>
      <c r="F111" s="132"/>
      <c r="G111" s="133"/>
      <c r="H111" s="133"/>
      <c r="I111" s="133"/>
      <c r="J111" s="133"/>
      <c r="K111" s="134"/>
      <c r="L111" s="134"/>
      <c r="M111" s="131"/>
      <c r="N111" s="131"/>
      <c r="O111" s="132"/>
      <c r="P111" s="132"/>
      <c r="Q111" s="131"/>
      <c r="R111" s="131"/>
      <c r="S111" s="131"/>
      <c r="T111" s="135"/>
      <c r="U111" s="135"/>
      <c r="V111" s="135" t="s">
        <v>0</v>
      </c>
      <c r="W111" s="131"/>
      <c r="X111" s="136"/>
    </row>
    <row r="112" spans="1:37">
      <c r="D112" s="130" t="s">
        <v>339</v>
      </c>
      <c r="E112" s="131"/>
      <c r="F112" s="132"/>
      <c r="G112" s="133"/>
      <c r="H112" s="133"/>
      <c r="I112" s="133"/>
      <c r="J112" s="133"/>
      <c r="K112" s="134"/>
      <c r="L112" s="134"/>
      <c r="M112" s="131"/>
      <c r="N112" s="131"/>
      <c r="O112" s="132"/>
      <c r="P112" s="132"/>
      <c r="Q112" s="131"/>
      <c r="R112" s="131"/>
      <c r="S112" s="131"/>
      <c r="T112" s="135"/>
      <c r="U112" s="135"/>
      <c r="V112" s="135" t="s">
        <v>0</v>
      </c>
      <c r="W112" s="131"/>
      <c r="X112" s="136"/>
    </row>
    <row r="113" spans="1:37">
      <c r="A113" s="80">
        <v>41</v>
      </c>
      <c r="B113" s="81" t="s">
        <v>332</v>
      </c>
      <c r="C113" s="82" t="s">
        <v>340</v>
      </c>
      <c r="D113" s="83" t="s">
        <v>341</v>
      </c>
      <c r="E113" s="84">
        <v>12.875</v>
      </c>
      <c r="F113" s="85" t="s">
        <v>148</v>
      </c>
      <c r="H113" s="86">
        <f>ROUND(E113*G113,2)</f>
        <v>0</v>
      </c>
      <c r="J113" s="86">
        <f>ROUND(E113*G113,2)</f>
        <v>0</v>
      </c>
      <c r="L113" s="87">
        <f>E113*K113</f>
        <v>0</v>
      </c>
      <c r="N113" s="84">
        <f>E113*M113</f>
        <v>0</v>
      </c>
      <c r="O113" s="85">
        <v>20</v>
      </c>
      <c r="P113" s="85" t="s">
        <v>149</v>
      </c>
      <c r="V113" s="88" t="s">
        <v>106</v>
      </c>
      <c r="W113" s="84">
        <v>6.476</v>
      </c>
      <c r="X113" s="129" t="s">
        <v>342</v>
      </c>
      <c r="Y113" s="129" t="s">
        <v>340</v>
      </c>
      <c r="Z113" s="82" t="s">
        <v>336</v>
      </c>
      <c r="AB113" s="85">
        <v>7</v>
      </c>
      <c r="AJ113" s="71" t="s">
        <v>152</v>
      </c>
      <c r="AK113" s="71" t="s">
        <v>153</v>
      </c>
    </row>
    <row r="114" spans="1:37">
      <c r="A114" s="80">
        <v>42</v>
      </c>
      <c r="B114" s="81" t="s">
        <v>332</v>
      </c>
      <c r="C114" s="82" t="s">
        <v>343</v>
      </c>
      <c r="D114" s="83" t="s">
        <v>344</v>
      </c>
      <c r="E114" s="84">
        <v>0.20899999999999999</v>
      </c>
      <c r="F114" s="85" t="s">
        <v>255</v>
      </c>
      <c r="H114" s="86">
        <f>ROUND(E114*G114,2)</f>
        <v>0</v>
      </c>
      <c r="J114" s="86">
        <f>ROUND(E114*G114,2)</f>
        <v>0</v>
      </c>
      <c r="K114" s="87">
        <v>1.06138</v>
      </c>
      <c r="L114" s="87">
        <f>E114*K114</f>
        <v>0.22182842</v>
      </c>
      <c r="N114" s="84">
        <f>E114*M114</f>
        <v>0</v>
      </c>
      <c r="O114" s="85">
        <v>20</v>
      </c>
      <c r="P114" s="85" t="s">
        <v>149</v>
      </c>
      <c r="V114" s="88" t="s">
        <v>106</v>
      </c>
      <c r="W114" s="84">
        <v>16.434000000000001</v>
      </c>
      <c r="X114" s="129" t="s">
        <v>345</v>
      </c>
      <c r="Y114" s="129" t="s">
        <v>343</v>
      </c>
      <c r="Z114" s="82" t="s">
        <v>336</v>
      </c>
      <c r="AB114" s="85">
        <v>7</v>
      </c>
      <c r="AJ114" s="71" t="s">
        <v>152</v>
      </c>
      <c r="AK114" s="71" t="s">
        <v>153</v>
      </c>
    </row>
    <row r="115" spans="1:37">
      <c r="D115" s="130" t="s">
        <v>346</v>
      </c>
      <c r="E115" s="131"/>
      <c r="F115" s="132"/>
      <c r="G115" s="133"/>
      <c r="H115" s="133"/>
      <c r="I115" s="133"/>
      <c r="J115" s="133"/>
      <c r="K115" s="134"/>
      <c r="L115" s="134"/>
      <c r="M115" s="131"/>
      <c r="N115" s="131"/>
      <c r="O115" s="132"/>
      <c r="P115" s="132"/>
      <c r="Q115" s="131"/>
      <c r="R115" s="131"/>
      <c r="S115" s="131"/>
      <c r="T115" s="135"/>
      <c r="U115" s="135"/>
      <c r="V115" s="135" t="s">
        <v>0</v>
      </c>
      <c r="W115" s="131"/>
      <c r="X115" s="136"/>
    </row>
    <row r="116" spans="1:37">
      <c r="A116" s="80">
        <v>43</v>
      </c>
      <c r="B116" s="81" t="s">
        <v>227</v>
      </c>
      <c r="C116" s="82" t="s">
        <v>347</v>
      </c>
      <c r="D116" s="83" t="s">
        <v>348</v>
      </c>
      <c r="E116" s="84">
        <v>54.972999999999999</v>
      </c>
      <c r="F116" s="85" t="s">
        <v>148</v>
      </c>
      <c r="H116" s="86">
        <f>ROUND(E116*G116,2)</f>
        <v>0</v>
      </c>
      <c r="J116" s="86">
        <f>ROUND(E116*G116,2)</f>
        <v>0</v>
      </c>
      <c r="K116" s="87">
        <v>0.13719999999999999</v>
      </c>
      <c r="L116" s="87">
        <f>E116*K116</f>
        <v>7.5422955999999992</v>
      </c>
      <c r="N116" s="84">
        <f>E116*M116</f>
        <v>0</v>
      </c>
      <c r="O116" s="85">
        <v>20</v>
      </c>
      <c r="P116" s="85" t="s">
        <v>149</v>
      </c>
      <c r="V116" s="88" t="s">
        <v>106</v>
      </c>
      <c r="W116" s="84">
        <v>28.751000000000001</v>
      </c>
      <c r="X116" s="129" t="s">
        <v>349</v>
      </c>
      <c r="Y116" s="129" t="s">
        <v>347</v>
      </c>
      <c r="Z116" s="82" t="s">
        <v>266</v>
      </c>
      <c r="AB116" s="85">
        <v>7</v>
      </c>
      <c r="AJ116" s="71" t="s">
        <v>152</v>
      </c>
      <c r="AK116" s="71" t="s">
        <v>153</v>
      </c>
    </row>
    <row r="117" spans="1:37">
      <c r="D117" s="130" t="s">
        <v>350</v>
      </c>
      <c r="E117" s="131"/>
      <c r="F117" s="132"/>
      <c r="G117" s="133"/>
      <c r="H117" s="133"/>
      <c r="I117" s="133"/>
      <c r="J117" s="133"/>
      <c r="K117" s="134"/>
      <c r="L117" s="134"/>
      <c r="M117" s="131"/>
      <c r="N117" s="131"/>
      <c r="O117" s="132"/>
      <c r="P117" s="132"/>
      <c r="Q117" s="131"/>
      <c r="R117" s="131"/>
      <c r="S117" s="131"/>
      <c r="T117" s="135"/>
      <c r="U117" s="135"/>
      <c r="V117" s="135" t="s">
        <v>0</v>
      </c>
      <c r="W117" s="131"/>
      <c r="X117" s="136"/>
    </row>
    <row r="118" spans="1:37">
      <c r="D118" s="130" t="s">
        <v>351</v>
      </c>
      <c r="E118" s="131"/>
      <c r="F118" s="132"/>
      <c r="G118" s="133"/>
      <c r="H118" s="133"/>
      <c r="I118" s="133"/>
      <c r="J118" s="133"/>
      <c r="K118" s="134"/>
      <c r="L118" s="134"/>
      <c r="M118" s="131"/>
      <c r="N118" s="131"/>
      <c r="O118" s="132"/>
      <c r="P118" s="132"/>
      <c r="Q118" s="131"/>
      <c r="R118" s="131"/>
      <c r="S118" s="131"/>
      <c r="T118" s="135"/>
      <c r="U118" s="135"/>
      <c r="V118" s="135" t="s">
        <v>0</v>
      </c>
      <c r="W118" s="131"/>
      <c r="X118" s="136"/>
    </row>
    <row r="119" spans="1:37">
      <c r="A119" s="80">
        <v>44</v>
      </c>
      <c r="B119" s="81" t="s">
        <v>227</v>
      </c>
      <c r="C119" s="82" t="s">
        <v>352</v>
      </c>
      <c r="D119" s="83" t="s">
        <v>353</v>
      </c>
      <c r="E119" s="150">
        <v>206.57</v>
      </c>
      <c r="F119" s="85" t="s">
        <v>148</v>
      </c>
      <c r="H119" s="86">
        <f>ROUND(E119*G119,2)</f>
        <v>0</v>
      </c>
      <c r="J119" s="86">
        <f>ROUND(E119*G119,2)</f>
        <v>0</v>
      </c>
      <c r="K119" s="87">
        <v>0.12501000000000001</v>
      </c>
      <c r="L119" s="87">
        <f>E119*K119</f>
        <v>25.823315700000002</v>
      </c>
      <c r="N119" s="84">
        <f>E119*M119</f>
        <v>0</v>
      </c>
      <c r="O119" s="85">
        <v>20</v>
      </c>
      <c r="P119" s="85" t="s">
        <v>149</v>
      </c>
      <c r="V119" s="88" t="s">
        <v>106</v>
      </c>
      <c r="W119" s="84">
        <v>108.036</v>
      </c>
      <c r="X119" s="129" t="s">
        <v>354</v>
      </c>
      <c r="Y119" s="129" t="s">
        <v>352</v>
      </c>
      <c r="Z119" s="82" t="s">
        <v>266</v>
      </c>
      <c r="AB119" s="85">
        <v>7</v>
      </c>
      <c r="AJ119" s="71" t="s">
        <v>152</v>
      </c>
      <c r="AK119" s="71" t="s">
        <v>153</v>
      </c>
    </row>
    <row r="120" spans="1:37" ht="25.5">
      <c r="D120" s="130" t="s">
        <v>355</v>
      </c>
      <c r="E120" s="131"/>
      <c r="F120" s="132"/>
      <c r="G120" s="133"/>
      <c r="H120" s="133"/>
      <c r="I120" s="133"/>
      <c r="J120" s="133"/>
      <c r="K120" s="134"/>
      <c r="L120" s="134"/>
      <c r="M120" s="131"/>
      <c r="N120" s="131"/>
      <c r="O120" s="132"/>
      <c r="P120" s="132"/>
      <c r="Q120" s="131"/>
      <c r="R120" s="131"/>
      <c r="S120" s="131"/>
      <c r="T120" s="135"/>
      <c r="U120" s="135"/>
      <c r="V120" s="135" t="s">
        <v>0</v>
      </c>
      <c r="W120" s="131"/>
      <c r="X120" s="136"/>
    </row>
    <row r="121" spans="1:37">
      <c r="D121" s="130" t="s">
        <v>356</v>
      </c>
      <c r="E121" s="131"/>
      <c r="F121" s="132"/>
      <c r="G121" s="133"/>
      <c r="H121" s="133"/>
      <c r="I121" s="133"/>
      <c r="J121" s="133"/>
      <c r="K121" s="134"/>
      <c r="L121" s="134"/>
      <c r="M121" s="131"/>
      <c r="N121" s="131"/>
      <c r="O121" s="132"/>
      <c r="P121" s="132"/>
      <c r="Q121" s="131"/>
      <c r="R121" s="131"/>
      <c r="S121" s="131"/>
      <c r="T121" s="135"/>
      <c r="U121" s="135"/>
      <c r="V121" s="135" t="s">
        <v>0</v>
      </c>
      <c r="W121" s="131"/>
      <c r="X121" s="136"/>
    </row>
    <row r="122" spans="1:37" ht="25.5">
      <c r="D122" s="130" t="s">
        <v>357</v>
      </c>
      <c r="E122" s="131"/>
      <c r="F122" s="132"/>
      <c r="G122" s="133"/>
      <c r="H122" s="133"/>
      <c r="I122" s="133"/>
      <c r="J122" s="133"/>
      <c r="K122" s="134"/>
      <c r="L122" s="134"/>
      <c r="M122" s="131"/>
      <c r="N122" s="131"/>
      <c r="O122" s="132"/>
      <c r="P122" s="132"/>
      <c r="Q122" s="131"/>
      <c r="R122" s="131"/>
      <c r="S122" s="131"/>
      <c r="T122" s="135"/>
      <c r="U122" s="135"/>
      <c r="V122" s="135" t="s">
        <v>0</v>
      </c>
      <c r="W122" s="131"/>
      <c r="X122" s="136"/>
    </row>
    <row r="123" spans="1:37">
      <c r="D123" s="130" t="s">
        <v>358</v>
      </c>
      <c r="E123" s="131"/>
      <c r="F123" s="132"/>
      <c r="G123" s="133"/>
      <c r="H123" s="133"/>
      <c r="I123" s="133"/>
      <c r="J123" s="133"/>
      <c r="K123" s="134"/>
      <c r="L123" s="134"/>
      <c r="M123" s="131"/>
      <c r="N123" s="131"/>
      <c r="O123" s="132"/>
      <c r="P123" s="132"/>
      <c r="Q123" s="131"/>
      <c r="R123" s="131"/>
      <c r="S123" s="131"/>
      <c r="T123" s="135"/>
      <c r="U123" s="135"/>
      <c r="V123" s="135" t="s">
        <v>0</v>
      </c>
      <c r="W123" s="131"/>
      <c r="X123" s="136"/>
    </row>
    <row r="124" spans="1:37">
      <c r="D124" s="149" t="s">
        <v>359</v>
      </c>
      <c r="E124" s="131"/>
      <c r="F124" s="132"/>
      <c r="G124" s="133"/>
      <c r="H124" s="133"/>
      <c r="I124" s="133"/>
      <c r="J124" s="133"/>
      <c r="K124" s="134"/>
      <c r="L124" s="134"/>
      <c r="M124" s="131"/>
      <c r="N124" s="131"/>
      <c r="O124" s="132"/>
      <c r="P124" s="132"/>
      <c r="Q124" s="131"/>
      <c r="R124" s="131"/>
      <c r="S124" s="131"/>
      <c r="T124" s="135"/>
      <c r="U124" s="135"/>
      <c r="V124" s="135" t="s">
        <v>0</v>
      </c>
      <c r="W124" s="131"/>
      <c r="X124" s="136"/>
    </row>
    <row r="125" spans="1:37">
      <c r="D125" s="137" t="s">
        <v>360</v>
      </c>
      <c r="E125" s="138">
        <f>J125</f>
        <v>0</v>
      </c>
      <c r="H125" s="138">
        <f>SUM(H71:H124)</f>
        <v>0</v>
      </c>
      <c r="I125" s="138">
        <f>SUM(I71:I124)</f>
        <v>0</v>
      </c>
      <c r="J125" s="138">
        <f>SUM(J71:J124)</f>
        <v>0</v>
      </c>
      <c r="L125" s="139">
        <f>SUM(L71:L124)</f>
        <v>265.10026020999999</v>
      </c>
      <c r="N125" s="140">
        <f>SUM(N71:N124)</f>
        <v>0</v>
      </c>
      <c r="W125" s="84">
        <f>SUM(W71:W124)</f>
        <v>1436.193</v>
      </c>
    </row>
    <row r="127" spans="1:37">
      <c r="B127" s="82" t="s">
        <v>361</v>
      </c>
    </row>
    <row r="128" spans="1:37">
      <c r="A128" s="80">
        <v>45</v>
      </c>
      <c r="B128" s="81" t="s">
        <v>227</v>
      </c>
      <c r="C128" s="82" t="s">
        <v>362</v>
      </c>
      <c r="D128" s="83" t="s">
        <v>363</v>
      </c>
      <c r="E128" s="84">
        <v>85.05</v>
      </c>
      <c r="F128" s="85" t="s">
        <v>156</v>
      </c>
      <c r="H128" s="86">
        <f>ROUND(E128*G128,2)</f>
        <v>0</v>
      </c>
      <c r="J128" s="86">
        <f>ROUND(E128*G128,2)</f>
        <v>0</v>
      </c>
      <c r="K128" s="87">
        <v>2.5211000000000001</v>
      </c>
      <c r="L128" s="87">
        <f>E128*K128</f>
        <v>214.419555</v>
      </c>
      <c r="N128" s="84">
        <f>E128*M128</f>
        <v>0</v>
      </c>
      <c r="O128" s="85">
        <v>20</v>
      </c>
      <c r="P128" s="85" t="s">
        <v>149</v>
      </c>
      <c r="V128" s="88" t="s">
        <v>106</v>
      </c>
      <c r="W128" s="84">
        <v>85.39</v>
      </c>
      <c r="X128" s="129" t="s">
        <v>364</v>
      </c>
      <c r="Y128" s="129" t="s">
        <v>362</v>
      </c>
      <c r="Z128" s="82" t="s">
        <v>231</v>
      </c>
      <c r="AB128" s="85">
        <v>7</v>
      </c>
      <c r="AJ128" s="71" t="s">
        <v>152</v>
      </c>
      <c r="AK128" s="71" t="s">
        <v>153</v>
      </c>
    </row>
    <row r="129" spans="1:37" ht="25.5">
      <c r="D129" s="130" t="s">
        <v>365</v>
      </c>
      <c r="E129" s="131"/>
      <c r="F129" s="132"/>
      <c r="G129" s="133"/>
      <c r="H129" s="133"/>
      <c r="I129" s="133"/>
      <c r="J129" s="133"/>
      <c r="K129" s="134"/>
      <c r="L129" s="134"/>
      <c r="M129" s="131"/>
      <c r="N129" s="131"/>
      <c r="O129" s="132"/>
      <c r="P129" s="132"/>
      <c r="Q129" s="131"/>
      <c r="R129" s="131"/>
      <c r="S129" s="131"/>
      <c r="T129" s="135"/>
      <c r="U129" s="135"/>
      <c r="V129" s="135" t="s">
        <v>0</v>
      </c>
      <c r="W129" s="131"/>
      <c r="X129" s="136"/>
    </row>
    <row r="130" spans="1:37">
      <c r="D130" s="130" t="s">
        <v>366</v>
      </c>
      <c r="E130" s="131"/>
      <c r="F130" s="132"/>
      <c r="G130" s="133"/>
      <c r="H130" s="133"/>
      <c r="I130" s="133"/>
      <c r="J130" s="133"/>
      <c r="K130" s="134"/>
      <c r="L130" s="134"/>
      <c r="M130" s="131"/>
      <c r="N130" s="131"/>
      <c r="O130" s="132"/>
      <c r="P130" s="132"/>
      <c r="Q130" s="131"/>
      <c r="R130" s="131"/>
      <c r="S130" s="131"/>
      <c r="T130" s="135"/>
      <c r="U130" s="135"/>
      <c r="V130" s="135" t="s">
        <v>0</v>
      </c>
      <c r="W130" s="131"/>
      <c r="X130" s="136"/>
    </row>
    <row r="131" spans="1:37" ht="25.5">
      <c r="D131" s="130" t="s">
        <v>367</v>
      </c>
      <c r="E131" s="131"/>
      <c r="F131" s="132"/>
      <c r="G131" s="133"/>
      <c r="H131" s="133"/>
      <c r="I131" s="133"/>
      <c r="J131" s="133"/>
      <c r="K131" s="134"/>
      <c r="L131" s="134"/>
      <c r="M131" s="131"/>
      <c r="N131" s="131"/>
      <c r="O131" s="132"/>
      <c r="P131" s="132"/>
      <c r="Q131" s="131"/>
      <c r="R131" s="131"/>
      <c r="S131" s="131"/>
      <c r="T131" s="135"/>
      <c r="U131" s="135"/>
      <c r="V131" s="135" t="s">
        <v>0</v>
      </c>
      <c r="W131" s="131"/>
      <c r="X131" s="136"/>
    </row>
    <row r="132" spans="1:37">
      <c r="A132" s="80">
        <v>46</v>
      </c>
      <c r="B132" s="81" t="s">
        <v>227</v>
      </c>
      <c r="C132" s="82" t="s">
        <v>368</v>
      </c>
      <c r="D132" s="83" t="s">
        <v>369</v>
      </c>
      <c r="E132" s="84">
        <v>465.28399999999999</v>
      </c>
      <c r="F132" s="85" t="s">
        <v>148</v>
      </c>
      <c r="H132" s="86">
        <f>ROUND(E132*G132,2)</f>
        <v>0</v>
      </c>
      <c r="J132" s="86">
        <f>ROUND(E132*G132,2)</f>
        <v>0</v>
      </c>
      <c r="K132" s="87">
        <v>1.99E-3</v>
      </c>
      <c r="L132" s="87">
        <f>E132*K132</f>
        <v>0.92591515999999996</v>
      </c>
      <c r="N132" s="84">
        <f>E132*M132</f>
        <v>0</v>
      </c>
      <c r="O132" s="85">
        <v>20</v>
      </c>
      <c r="P132" s="85" t="s">
        <v>149</v>
      </c>
      <c r="V132" s="88" t="s">
        <v>106</v>
      </c>
      <c r="W132" s="84">
        <v>227.989</v>
      </c>
      <c r="X132" s="129" t="s">
        <v>370</v>
      </c>
      <c r="Y132" s="129" t="s">
        <v>368</v>
      </c>
      <c r="Z132" s="82" t="s">
        <v>231</v>
      </c>
      <c r="AB132" s="85">
        <v>7</v>
      </c>
      <c r="AJ132" s="71" t="s">
        <v>152</v>
      </c>
      <c r="AK132" s="71" t="s">
        <v>153</v>
      </c>
    </row>
    <row r="133" spans="1:37" ht="25.5">
      <c r="D133" s="130" t="s">
        <v>371</v>
      </c>
      <c r="E133" s="131"/>
      <c r="F133" s="132"/>
      <c r="G133" s="133"/>
      <c r="H133" s="133"/>
      <c r="I133" s="133"/>
      <c r="J133" s="133"/>
      <c r="K133" s="134"/>
      <c r="L133" s="134"/>
      <c r="M133" s="131"/>
      <c r="N133" s="131"/>
      <c r="O133" s="132"/>
      <c r="P133" s="132"/>
      <c r="Q133" s="131"/>
      <c r="R133" s="131"/>
      <c r="S133" s="131"/>
      <c r="T133" s="135"/>
      <c r="U133" s="135"/>
      <c r="V133" s="135" t="s">
        <v>0</v>
      </c>
      <c r="W133" s="131"/>
      <c r="X133" s="136"/>
    </row>
    <row r="134" spans="1:37" ht="25.5">
      <c r="D134" s="130" t="s">
        <v>372</v>
      </c>
      <c r="E134" s="131"/>
      <c r="F134" s="132"/>
      <c r="G134" s="133"/>
      <c r="H134" s="133"/>
      <c r="I134" s="133"/>
      <c r="J134" s="133"/>
      <c r="K134" s="134"/>
      <c r="L134" s="134"/>
      <c r="M134" s="131"/>
      <c r="N134" s="131"/>
      <c r="O134" s="132"/>
      <c r="P134" s="132"/>
      <c r="Q134" s="131"/>
      <c r="R134" s="131"/>
      <c r="S134" s="131"/>
      <c r="T134" s="135"/>
      <c r="U134" s="135"/>
      <c r="V134" s="135" t="s">
        <v>0</v>
      </c>
      <c r="W134" s="131"/>
      <c r="X134" s="136"/>
    </row>
    <row r="135" spans="1:37">
      <c r="D135" s="130" t="s">
        <v>373</v>
      </c>
      <c r="E135" s="131"/>
      <c r="F135" s="132"/>
      <c r="G135" s="133"/>
      <c r="H135" s="133"/>
      <c r="I135" s="133"/>
      <c r="J135" s="133"/>
      <c r="K135" s="134"/>
      <c r="L135" s="134"/>
      <c r="M135" s="131"/>
      <c r="N135" s="131"/>
      <c r="O135" s="132"/>
      <c r="P135" s="132"/>
      <c r="Q135" s="131"/>
      <c r="R135" s="131"/>
      <c r="S135" s="131"/>
      <c r="T135" s="135"/>
      <c r="U135" s="135"/>
      <c r="V135" s="135" t="s">
        <v>0</v>
      </c>
      <c r="W135" s="131"/>
      <c r="X135" s="136"/>
    </row>
    <row r="136" spans="1:37">
      <c r="D136" s="130" t="s">
        <v>374</v>
      </c>
      <c r="E136" s="131"/>
      <c r="F136" s="132"/>
      <c r="G136" s="133"/>
      <c r="H136" s="133"/>
      <c r="I136" s="133"/>
      <c r="J136" s="133"/>
      <c r="K136" s="134"/>
      <c r="L136" s="134"/>
      <c r="M136" s="131"/>
      <c r="N136" s="131"/>
      <c r="O136" s="132"/>
      <c r="P136" s="132"/>
      <c r="Q136" s="131"/>
      <c r="R136" s="131"/>
      <c r="S136" s="131"/>
      <c r="T136" s="135"/>
      <c r="U136" s="135"/>
      <c r="V136" s="135" t="s">
        <v>0</v>
      </c>
      <c r="W136" s="131"/>
      <c r="X136" s="136"/>
    </row>
    <row r="137" spans="1:37" ht="25.5">
      <c r="D137" s="130" t="s">
        <v>375</v>
      </c>
      <c r="E137" s="131"/>
      <c r="F137" s="132"/>
      <c r="G137" s="133"/>
      <c r="H137" s="133"/>
      <c r="I137" s="133"/>
      <c r="J137" s="133"/>
      <c r="K137" s="134"/>
      <c r="L137" s="134"/>
      <c r="M137" s="131"/>
      <c r="N137" s="131"/>
      <c r="O137" s="132"/>
      <c r="P137" s="132"/>
      <c r="Q137" s="131"/>
      <c r="R137" s="131"/>
      <c r="S137" s="131"/>
      <c r="T137" s="135"/>
      <c r="U137" s="135"/>
      <c r="V137" s="135" t="s">
        <v>0</v>
      </c>
      <c r="W137" s="131"/>
      <c r="X137" s="136"/>
    </row>
    <row r="138" spans="1:37">
      <c r="D138" s="130" t="s">
        <v>376</v>
      </c>
      <c r="E138" s="131"/>
      <c r="F138" s="132"/>
      <c r="G138" s="133"/>
      <c r="H138" s="133"/>
      <c r="I138" s="133"/>
      <c r="J138" s="133"/>
      <c r="K138" s="134"/>
      <c r="L138" s="134"/>
      <c r="M138" s="131"/>
      <c r="N138" s="131"/>
      <c r="O138" s="132"/>
      <c r="P138" s="132"/>
      <c r="Q138" s="131"/>
      <c r="R138" s="131"/>
      <c r="S138" s="131"/>
      <c r="T138" s="135"/>
      <c r="U138" s="135"/>
      <c r="V138" s="135" t="s">
        <v>0</v>
      </c>
      <c r="W138" s="131"/>
      <c r="X138" s="136"/>
    </row>
    <row r="139" spans="1:37">
      <c r="A139" s="80">
        <v>47</v>
      </c>
      <c r="B139" s="81" t="s">
        <v>227</v>
      </c>
      <c r="C139" s="82" t="s">
        <v>377</v>
      </c>
      <c r="D139" s="83" t="s">
        <v>378</v>
      </c>
      <c r="E139" s="84">
        <v>465.28399999999999</v>
      </c>
      <c r="F139" s="85" t="s">
        <v>148</v>
      </c>
      <c r="H139" s="86">
        <f>ROUND(E139*G139,2)</f>
        <v>0</v>
      </c>
      <c r="J139" s="86">
        <f>ROUND(E139*G139,2)</f>
        <v>0</v>
      </c>
      <c r="L139" s="87">
        <f>E139*K139</f>
        <v>0</v>
      </c>
      <c r="N139" s="84">
        <f>E139*M139</f>
        <v>0</v>
      </c>
      <c r="O139" s="85">
        <v>20</v>
      </c>
      <c r="P139" s="85" t="s">
        <v>149</v>
      </c>
      <c r="V139" s="88" t="s">
        <v>106</v>
      </c>
      <c r="W139" s="84">
        <v>122.83499999999999</v>
      </c>
      <c r="X139" s="129" t="s">
        <v>379</v>
      </c>
      <c r="Y139" s="129" t="s">
        <v>377</v>
      </c>
      <c r="Z139" s="82" t="s">
        <v>231</v>
      </c>
      <c r="AB139" s="85">
        <v>7</v>
      </c>
      <c r="AJ139" s="71" t="s">
        <v>152</v>
      </c>
      <c r="AK139" s="71" t="s">
        <v>153</v>
      </c>
    </row>
    <row r="140" spans="1:37">
      <c r="A140" s="80">
        <v>48</v>
      </c>
      <c r="B140" s="81" t="s">
        <v>227</v>
      </c>
      <c r="C140" s="82" t="s">
        <v>380</v>
      </c>
      <c r="D140" s="83" t="s">
        <v>381</v>
      </c>
      <c r="E140" s="84">
        <v>428.94499999999999</v>
      </c>
      <c r="F140" s="85" t="s">
        <v>148</v>
      </c>
      <c r="H140" s="86">
        <f>ROUND(E140*G140,2)</f>
        <v>0</v>
      </c>
      <c r="J140" s="86">
        <f>ROUND(E140*G140,2)</f>
        <v>0</v>
      </c>
      <c r="K140" s="87">
        <v>2.98E-3</v>
      </c>
      <c r="L140" s="87">
        <f>E140*K140</f>
        <v>1.2782560999999999</v>
      </c>
      <c r="N140" s="84">
        <f>E140*M140</f>
        <v>0</v>
      </c>
      <c r="O140" s="85">
        <v>20</v>
      </c>
      <c r="P140" s="85" t="s">
        <v>149</v>
      </c>
      <c r="V140" s="88" t="s">
        <v>106</v>
      </c>
      <c r="W140" s="84">
        <v>206.32300000000001</v>
      </c>
      <c r="X140" s="129" t="s">
        <v>382</v>
      </c>
      <c r="Y140" s="129" t="s">
        <v>380</v>
      </c>
      <c r="Z140" s="82" t="s">
        <v>231</v>
      </c>
      <c r="AB140" s="85">
        <v>7</v>
      </c>
      <c r="AJ140" s="71" t="s">
        <v>152</v>
      </c>
      <c r="AK140" s="71" t="s">
        <v>153</v>
      </c>
    </row>
    <row r="141" spans="1:37" ht="25.5">
      <c r="D141" s="130" t="s">
        <v>371</v>
      </c>
      <c r="E141" s="131"/>
      <c r="F141" s="132"/>
      <c r="G141" s="133"/>
      <c r="H141" s="133"/>
      <c r="I141" s="133"/>
      <c r="J141" s="133"/>
      <c r="K141" s="134"/>
      <c r="L141" s="134"/>
      <c r="M141" s="131"/>
      <c r="N141" s="131"/>
      <c r="O141" s="132"/>
      <c r="P141" s="132"/>
      <c r="Q141" s="131"/>
      <c r="R141" s="131"/>
      <c r="S141" s="131"/>
      <c r="T141" s="135"/>
      <c r="U141" s="135"/>
      <c r="V141" s="135" t="s">
        <v>0</v>
      </c>
      <c r="W141" s="131"/>
      <c r="X141" s="136"/>
    </row>
    <row r="142" spans="1:37">
      <c r="D142" s="130" t="s">
        <v>383</v>
      </c>
      <c r="E142" s="131"/>
      <c r="F142" s="132"/>
      <c r="G142" s="133"/>
      <c r="H142" s="133"/>
      <c r="I142" s="133"/>
      <c r="J142" s="133"/>
      <c r="K142" s="134"/>
      <c r="L142" s="134"/>
      <c r="M142" s="131"/>
      <c r="N142" s="131"/>
      <c r="O142" s="132"/>
      <c r="P142" s="132"/>
      <c r="Q142" s="131"/>
      <c r="R142" s="131"/>
      <c r="S142" s="131"/>
      <c r="T142" s="135"/>
      <c r="U142" s="135"/>
      <c r="V142" s="135" t="s">
        <v>0</v>
      </c>
      <c r="W142" s="131"/>
      <c r="X142" s="136"/>
    </row>
    <row r="143" spans="1:37" ht="25.5">
      <c r="D143" s="130" t="s">
        <v>375</v>
      </c>
      <c r="E143" s="131"/>
      <c r="F143" s="132"/>
      <c r="G143" s="133"/>
      <c r="H143" s="133"/>
      <c r="I143" s="133"/>
      <c r="J143" s="133"/>
      <c r="K143" s="134"/>
      <c r="L143" s="134"/>
      <c r="M143" s="131"/>
      <c r="N143" s="131"/>
      <c r="O143" s="132"/>
      <c r="P143" s="132"/>
      <c r="Q143" s="131"/>
      <c r="R143" s="131"/>
      <c r="S143" s="131"/>
      <c r="T143" s="135"/>
      <c r="U143" s="135"/>
      <c r="V143" s="135" t="s">
        <v>0</v>
      </c>
      <c r="W143" s="131"/>
      <c r="X143" s="136"/>
    </row>
    <row r="144" spans="1:37">
      <c r="A144" s="80">
        <v>49</v>
      </c>
      <c r="B144" s="81" t="s">
        <v>227</v>
      </c>
      <c r="C144" s="82" t="s">
        <v>384</v>
      </c>
      <c r="D144" s="83" t="s">
        <v>385</v>
      </c>
      <c r="E144" s="84">
        <v>428.94499999999999</v>
      </c>
      <c r="F144" s="85" t="s">
        <v>148</v>
      </c>
      <c r="H144" s="86">
        <f>ROUND(E144*G144,2)</f>
        <v>0</v>
      </c>
      <c r="J144" s="86">
        <f>ROUND(E144*G144,2)</f>
        <v>0</v>
      </c>
      <c r="L144" s="87">
        <f>E144*K144</f>
        <v>0</v>
      </c>
      <c r="N144" s="84">
        <f>E144*M144</f>
        <v>0</v>
      </c>
      <c r="O144" s="85">
        <v>20</v>
      </c>
      <c r="P144" s="85" t="s">
        <v>149</v>
      </c>
      <c r="V144" s="88" t="s">
        <v>106</v>
      </c>
      <c r="W144" s="84">
        <v>89.221000000000004</v>
      </c>
      <c r="X144" s="129" t="s">
        <v>386</v>
      </c>
      <c r="Y144" s="129" t="s">
        <v>384</v>
      </c>
      <c r="Z144" s="82" t="s">
        <v>231</v>
      </c>
      <c r="AB144" s="85">
        <v>7</v>
      </c>
      <c r="AJ144" s="71" t="s">
        <v>152</v>
      </c>
      <c r="AK144" s="71" t="s">
        <v>153</v>
      </c>
    </row>
    <row r="145" spans="1:37">
      <c r="A145" s="80">
        <v>50</v>
      </c>
      <c r="B145" s="81" t="s">
        <v>227</v>
      </c>
      <c r="C145" s="82" t="s">
        <v>387</v>
      </c>
      <c r="D145" s="83" t="s">
        <v>388</v>
      </c>
      <c r="E145" s="84">
        <v>8.5449999999999999</v>
      </c>
      <c r="F145" s="85" t="s">
        <v>255</v>
      </c>
      <c r="H145" s="86">
        <f>ROUND(E145*G145,2)</f>
        <v>0</v>
      </c>
      <c r="J145" s="86">
        <f>ROUND(E145*G145,2)</f>
        <v>0</v>
      </c>
      <c r="K145" s="87">
        <v>1.0442400000000001</v>
      </c>
      <c r="L145" s="87">
        <f>E145*K145</f>
        <v>8.9230308000000012</v>
      </c>
      <c r="N145" s="84">
        <f>E145*M145</f>
        <v>0</v>
      </c>
      <c r="O145" s="85">
        <v>20</v>
      </c>
      <c r="P145" s="85" t="s">
        <v>149</v>
      </c>
      <c r="V145" s="88" t="s">
        <v>106</v>
      </c>
      <c r="W145" s="84">
        <v>430.762</v>
      </c>
      <c r="X145" s="129" t="s">
        <v>389</v>
      </c>
      <c r="Y145" s="129" t="s">
        <v>387</v>
      </c>
      <c r="Z145" s="82" t="s">
        <v>231</v>
      </c>
      <c r="AB145" s="85">
        <v>7</v>
      </c>
      <c r="AJ145" s="71" t="s">
        <v>152</v>
      </c>
      <c r="AK145" s="71" t="s">
        <v>153</v>
      </c>
    </row>
    <row r="146" spans="1:37">
      <c r="D146" s="130" t="s">
        <v>390</v>
      </c>
      <c r="E146" s="131"/>
      <c r="F146" s="132"/>
      <c r="G146" s="133"/>
      <c r="H146" s="133"/>
      <c r="I146" s="133"/>
      <c r="J146" s="133"/>
      <c r="K146" s="134"/>
      <c r="L146" s="134"/>
      <c r="M146" s="131"/>
      <c r="N146" s="131"/>
      <c r="O146" s="132"/>
      <c r="P146" s="132"/>
      <c r="Q146" s="131"/>
      <c r="R146" s="131"/>
      <c r="S146" s="131"/>
      <c r="T146" s="135"/>
      <c r="U146" s="135"/>
      <c r="V146" s="135" t="s">
        <v>0</v>
      </c>
      <c r="W146" s="131"/>
      <c r="X146" s="136"/>
    </row>
    <row r="147" spans="1:37">
      <c r="A147" s="80">
        <v>51</v>
      </c>
      <c r="B147" s="81" t="s">
        <v>227</v>
      </c>
      <c r="C147" s="82" t="s">
        <v>391</v>
      </c>
      <c r="D147" s="83" t="s">
        <v>392</v>
      </c>
      <c r="E147" s="84">
        <v>18.597000000000001</v>
      </c>
      <c r="F147" s="85" t="s">
        <v>156</v>
      </c>
      <c r="H147" s="86">
        <f>ROUND(E147*G147,2)</f>
        <v>0</v>
      </c>
      <c r="J147" s="86">
        <f>ROUND(E147*G147,2)</f>
        <v>0</v>
      </c>
      <c r="K147" s="87">
        <v>2.5223300000000002</v>
      </c>
      <c r="L147" s="87">
        <f>E147*K147</f>
        <v>46.907771010000005</v>
      </c>
      <c r="N147" s="84">
        <f>E147*M147</f>
        <v>0</v>
      </c>
      <c r="O147" s="85">
        <v>20</v>
      </c>
      <c r="P147" s="85" t="s">
        <v>149</v>
      </c>
      <c r="V147" s="88" t="s">
        <v>106</v>
      </c>
      <c r="W147" s="84">
        <v>21.423999999999999</v>
      </c>
      <c r="X147" s="129" t="s">
        <v>393</v>
      </c>
      <c r="Y147" s="129" t="s">
        <v>391</v>
      </c>
      <c r="Z147" s="82" t="s">
        <v>231</v>
      </c>
      <c r="AB147" s="85">
        <v>7</v>
      </c>
      <c r="AJ147" s="71" t="s">
        <v>152</v>
      </c>
      <c r="AK147" s="71" t="s">
        <v>153</v>
      </c>
    </row>
    <row r="148" spans="1:37">
      <c r="D148" s="130" t="s">
        <v>394</v>
      </c>
      <c r="E148" s="131"/>
      <c r="F148" s="132"/>
      <c r="G148" s="133"/>
      <c r="H148" s="133"/>
      <c r="I148" s="133"/>
      <c r="J148" s="133"/>
      <c r="K148" s="134"/>
      <c r="L148" s="134"/>
      <c r="M148" s="131"/>
      <c r="N148" s="131"/>
      <c r="O148" s="132"/>
      <c r="P148" s="132"/>
      <c r="Q148" s="131"/>
      <c r="R148" s="131"/>
      <c r="S148" s="131"/>
      <c r="T148" s="135"/>
      <c r="U148" s="135"/>
      <c r="V148" s="135" t="s">
        <v>0</v>
      </c>
      <c r="W148" s="131"/>
      <c r="X148" s="136"/>
    </row>
    <row r="149" spans="1:37">
      <c r="D149" s="130" t="s">
        <v>395</v>
      </c>
      <c r="E149" s="131"/>
      <c r="F149" s="132"/>
      <c r="G149" s="133"/>
      <c r="H149" s="133"/>
      <c r="I149" s="133"/>
      <c r="J149" s="133"/>
      <c r="K149" s="134"/>
      <c r="L149" s="134"/>
      <c r="M149" s="131"/>
      <c r="N149" s="131"/>
      <c r="O149" s="132"/>
      <c r="P149" s="132"/>
      <c r="Q149" s="131"/>
      <c r="R149" s="131"/>
      <c r="S149" s="131"/>
      <c r="T149" s="135"/>
      <c r="U149" s="135"/>
      <c r="V149" s="135" t="s">
        <v>0</v>
      </c>
      <c r="W149" s="131"/>
      <c r="X149" s="136"/>
    </row>
    <row r="150" spans="1:37">
      <c r="D150" s="130" t="s">
        <v>396</v>
      </c>
      <c r="E150" s="131"/>
      <c r="F150" s="132"/>
      <c r="G150" s="133"/>
      <c r="H150" s="133"/>
      <c r="I150" s="133"/>
      <c r="J150" s="133"/>
      <c r="K150" s="134"/>
      <c r="L150" s="134"/>
      <c r="M150" s="131"/>
      <c r="N150" s="131"/>
      <c r="O150" s="132"/>
      <c r="P150" s="132"/>
      <c r="Q150" s="131"/>
      <c r="R150" s="131"/>
      <c r="S150" s="131"/>
      <c r="T150" s="135"/>
      <c r="U150" s="135"/>
      <c r="V150" s="135" t="s">
        <v>0</v>
      </c>
      <c r="W150" s="131"/>
      <c r="X150" s="136"/>
    </row>
    <row r="151" spans="1:37">
      <c r="D151" s="130" t="s">
        <v>397</v>
      </c>
      <c r="E151" s="131"/>
      <c r="F151" s="132"/>
      <c r="G151" s="133"/>
      <c r="H151" s="133"/>
      <c r="I151" s="133"/>
      <c r="J151" s="133"/>
      <c r="K151" s="134"/>
      <c r="L151" s="134"/>
      <c r="M151" s="131"/>
      <c r="N151" s="131"/>
      <c r="O151" s="132"/>
      <c r="P151" s="132"/>
      <c r="Q151" s="131"/>
      <c r="R151" s="131"/>
      <c r="S151" s="131"/>
      <c r="T151" s="135"/>
      <c r="U151" s="135"/>
      <c r="V151" s="135" t="s">
        <v>0</v>
      </c>
      <c r="W151" s="131"/>
      <c r="X151" s="136"/>
    </row>
    <row r="152" spans="1:37">
      <c r="D152" s="130" t="s">
        <v>398</v>
      </c>
      <c r="E152" s="131"/>
      <c r="F152" s="132"/>
      <c r="G152" s="133"/>
      <c r="H152" s="133"/>
      <c r="I152" s="133"/>
      <c r="J152" s="133"/>
      <c r="K152" s="134"/>
      <c r="L152" s="134"/>
      <c r="M152" s="131"/>
      <c r="N152" s="131"/>
      <c r="O152" s="132"/>
      <c r="P152" s="132"/>
      <c r="Q152" s="131"/>
      <c r="R152" s="131"/>
      <c r="S152" s="131"/>
      <c r="T152" s="135"/>
      <c r="U152" s="135"/>
      <c r="V152" s="135" t="s">
        <v>0</v>
      </c>
      <c r="W152" s="131"/>
      <c r="X152" s="136"/>
    </row>
    <row r="153" spans="1:37">
      <c r="D153" s="130" t="s">
        <v>399</v>
      </c>
      <c r="E153" s="131"/>
      <c r="F153" s="132"/>
      <c r="G153" s="133"/>
      <c r="H153" s="133"/>
      <c r="I153" s="133"/>
      <c r="J153" s="133"/>
      <c r="K153" s="134"/>
      <c r="L153" s="134"/>
      <c r="M153" s="131"/>
      <c r="N153" s="131"/>
      <c r="O153" s="132"/>
      <c r="P153" s="132"/>
      <c r="Q153" s="131"/>
      <c r="R153" s="131"/>
      <c r="S153" s="131"/>
      <c r="T153" s="135"/>
      <c r="U153" s="135"/>
      <c r="V153" s="135" t="s">
        <v>0</v>
      </c>
      <c r="W153" s="131"/>
      <c r="X153" s="136"/>
    </row>
    <row r="154" spans="1:37">
      <c r="D154" s="130" t="s">
        <v>400</v>
      </c>
      <c r="E154" s="131"/>
      <c r="F154" s="132"/>
      <c r="G154" s="133"/>
      <c r="H154" s="133"/>
      <c r="I154" s="133"/>
      <c r="J154" s="133"/>
      <c r="K154" s="134"/>
      <c r="L154" s="134"/>
      <c r="M154" s="131"/>
      <c r="N154" s="131"/>
      <c r="O154" s="132"/>
      <c r="P154" s="132"/>
      <c r="Q154" s="131"/>
      <c r="R154" s="131"/>
      <c r="S154" s="131"/>
      <c r="T154" s="135"/>
      <c r="U154" s="135"/>
      <c r="V154" s="135" t="s">
        <v>0</v>
      </c>
      <c r="W154" s="131"/>
      <c r="X154" s="136"/>
    </row>
    <row r="155" spans="1:37">
      <c r="D155" s="130" t="s">
        <v>401</v>
      </c>
      <c r="E155" s="131"/>
      <c r="F155" s="132"/>
      <c r="G155" s="133"/>
      <c r="H155" s="133"/>
      <c r="I155" s="133"/>
      <c r="J155" s="133"/>
      <c r="K155" s="134"/>
      <c r="L155" s="134"/>
      <c r="M155" s="131"/>
      <c r="N155" s="131"/>
      <c r="O155" s="132"/>
      <c r="P155" s="132"/>
      <c r="Q155" s="131"/>
      <c r="R155" s="131"/>
      <c r="S155" s="131"/>
      <c r="T155" s="135"/>
      <c r="U155" s="135"/>
      <c r="V155" s="135" t="s">
        <v>0</v>
      </c>
      <c r="W155" s="131"/>
      <c r="X155" s="136"/>
    </row>
    <row r="156" spans="1:37">
      <c r="D156" s="130" t="s">
        <v>402</v>
      </c>
      <c r="E156" s="131"/>
      <c r="F156" s="132"/>
      <c r="G156" s="133"/>
      <c r="H156" s="133"/>
      <c r="I156" s="133"/>
      <c r="J156" s="133"/>
      <c r="K156" s="134"/>
      <c r="L156" s="134"/>
      <c r="M156" s="131"/>
      <c r="N156" s="131"/>
      <c r="O156" s="132"/>
      <c r="P156" s="132"/>
      <c r="Q156" s="131"/>
      <c r="R156" s="131"/>
      <c r="S156" s="131"/>
      <c r="T156" s="135"/>
      <c r="U156" s="135"/>
      <c r="V156" s="135" t="s">
        <v>0</v>
      </c>
      <c r="W156" s="131"/>
      <c r="X156" s="136"/>
    </row>
    <row r="157" spans="1:37">
      <c r="D157" s="130" t="s">
        <v>403</v>
      </c>
      <c r="E157" s="131"/>
      <c r="F157" s="132"/>
      <c r="G157" s="133"/>
      <c r="H157" s="133"/>
      <c r="I157" s="133"/>
      <c r="J157" s="133"/>
      <c r="K157" s="134"/>
      <c r="L157" s="134"/>
      <c r="M157" s="131"/>
      <c r="N157" s="131"/>
      <c r="O157" s="132"/>
      <c r="P157" s="132"/>
      <c r="Q157" s="131"/>
      <c r="R157" s="131"/>
      <c r="S157" s="131"/>
      <c r="T157" s="135"/>
      <c r="U157" s="135"/>
      <c r="V157" s="135" t="s">
        <v>0</v>
      </c>
      <c r="W157" s="131"/>
      <c r="X157" s="136"/>
    </row>
    <row r="158" spans="1:37" ht="25.5">
      <c r="D158" s="130" t="s">
        <v>404</v>
      </c>
      <c r="E158" s="131"/>
      <c r="F158" s="132"/>
      <c r="G158" s="133"/>
      <c r="H158" s="133"/>
      <c r="I158" s="133"/>
      <c r="J158" s="133"/>
      <c r="K158" s="134"/>
      <c r="L158" s="134"/>
      <c r="M158" s="131"/>
      <c r="N158" s="131"/>
      <c r="O158" s="132"/>
      <c r="P158" s="132"/>
      <c r="Q158" s="131"/>
      <c r="R158" s="131"/>
      <c r="S158" s="131"/>
      <c r="T158" s="135"/>
      <c r="U158" s="135"/>
      <c r="V158" s="135" t="s">
        <v>0</v>
      </c>
      <c r="W158" s="131"/>
      <c r="X158" s="136"/>
    </row>
    <row r="159" spans="1:37">
      <c r="D159" s="130" t="s">
        <v>405</v>
      </c>
      <c r="E159" s="131"/>
      <c r="F159" s="132"/>
      <c r="G159" s="133"/>
      <c r="H159" s="133"/>
      <c r="I159" s="133"/>
      <c r="J159" s="133"/>
      <c r="K159" s="134"/>
      <c r="L159" s="134"/>
      <c r="M159" s="131"/>
      <c r="N159" s="131"/>
      <c r="O159" s="132"/>
      <c r="P159" s="132"/>
      <c r="Q159" s="131"/>
      <c r="R159" s="131"/>
      <c r="S159" s="131"/>
      <c r="T159" s="135"/>
      <c r="U159" s="135"/>
      <c r="V159" s="135" t="s">
        <v>0</v>
      </c>
      <c r="W159" s="131"/>
      <c r="X159" s="136"/>
    </row>
    <row r="160" spans="1:37">
      <c r="D160" s="130" t="s">
        <v>406</v>
      </c>
      <c r="E160" s="131"/>
      <c r="F160" s="132"/>
      <c r="G160" s="133"/>
      <c r="H160" s="133"/>
      <c r="I160" s="133"/>
      <c r="J160" s="133"/>
      <c r="K160" s="134"/>
      <c r="L160" s="134"/>
      <c r="M160" s="131"/>
      <c r="N160" s="131"/>
      <c r="O160" s="132"/>
      <c r="P160" s="132"/>
      <c r="Q160" s="131"/>
      <c r="R160" s="131"/>
      <c r="S160" s="131"/>
      <c r="T160" s="135"/>
      <c r="U160" s="135"/>
      <c r="V160" s="135" t="s">
        <v>0</v>
      </c>
      <c r="W160" s="131"/>
      <c r="X160" s="136"/>
    </row>
    <row r="161" spans="4:24">
      <c r="D161" s="130" t="s">
        <v>407</v>
      </c>
      <c r="E161" s="131"/>
      <c r="F161" s="132"/>
      <c r="G161" s="133"/>
      <c r="H161" s="133"/>
      <c r="I161" s="133"/>
      <c r="J161" s="133"/>
      <c r="K161" s="134"/>
      <c r="L161" s="134"/>
      <c r="M161" s="131"/>
      <c r="N161" s="131"/>
      <c r="O161" s="132"/>
      <c r="P161" s="132"/>
      <c r="Q161" s="131"/>
      <c r="R161" s="131"/>
      <c r="S161" s="131"/>
      <c r="T161" s="135"/>
      <c r="U161" s="135"/>
      <c r="V161" s="135" t="s">
        <v>0</v>
      </c>
      <c r="W161" s="131"/>
      <c r="X161" s="136"/>
    </row>
    <row r="162" spans="4:24">
      <c r="D162" s="130" t="s">
        <v>408</v>
      </c>
      <c r="E162" s="131"/>
      <c r="F162" s="132"/>
      <c r="G162" s="133"/>
      <c r="H162" s="133"/>
      <c r="I162" s="133"/>
      <c r="J162" s="133"/>
      <c r="K162" s="134"/>
      <c r="L162" s="134"/>
      <c r="M162" s="131"/>
      <c r="N162" s="131"/>
      <c r="O162" s="132"/>
      <c r="P162" s="132"/>
      <c r="Q162" s="131"/>
      <c r="R162" s="131"/>
      <c r="S162" s="131"/>
      <c r="T162" s="135"/>
      <c r="U162" s="135"/>
      <c r="V162" s="135" t="s">
        <v>0</v>
      </c>
      <c r="W162" s="131"/>
      <c r="X162" s="136"/>
    </row>
    <row r="163" spans="4:24">
      <c r="D163" s="130" t="s">
        <v>409</v>
      </c>
      <c r="E163" s="131"/>
      <c r="F163" s="132"/>
      <c r="G163" s="133"/>
      <c r="H163" s="133"/>
      <c r="I163" s="133"/>
      <c r="J163" s="133"/>
      <c r="K163" s="134"/>
      <c r="L163" s="134"/>
      <c r="M163" s="131"/>
      <c r="N163" s="131"/>
      <c r="O163" s="132"/>
      <c r="P163" s="132"/>
      <c r="Q163" s="131"/>
      <c r="R163" s="131"/>
      <c r="S163" s="131"/>
      <c r="T163" s="135"/>
      <c r="U163" s="135"/>
      <c r="V163" s="135" t="s">
        <v>0</v>
      </c>
      <c r="W163" s="131"/>
      <c r="X163" s="136"/>
    </row>
    <row r="164" spans="4:24">
      <c r="D164" s="130" t="s">
        <v>410</v>
      </c>
      <c r="E164" s="131"/>
      <c r="F164" s="132"/>
      <c r="G164" s="133"/>
      <c r="H164" s="133"/>
      <c r="I164" s="133"/>
      <c r="J164" s="133"/>
      <c r="K164" s="134"/>
      <c r="L164" s="134"/>
      <c r="M164" s="131"/>
      <c r="N164" s="131"/>
      <c r="O164" s="132"/>
      <c r="P164" s="132"/>
      <c r="Q164" s="131"/>
      <c r="R164" s="131"/>
      <c r="S164" s="131"/>
      <c r="T164" s="135"/>
      <c r="U164" s="135"/>
      <c r="V164" s="135" t="s">
        <v>0</v>
      </c>
      <c r="W164" s="131"/>
      <c r="X164" s="136"/>
    </row>
    <row r="165" spans="4:24">
      <c r="D165" s="130" t="s">
        <v>411</v>
      </c>
      <c r="E165" s="131"/>
      <c r="F165" s="132"/>
      <c r="G165" s="133"/>
      <c r="H165" s="133"/>
      <c r="I165" s="133"/>
      <c r="J165" s="133"/>
      <c r="K165" s="134"/>
      <c r="L165" s="134"/>
      <c r="M165" s="131"/>
      <c r="N165" s="131"/>
      <c r="O165" s="132"/>
      <c r="P165" s="132"/>
      <c r="Q165" s="131"/>
      <c r="R165" s="131"/>
      <c r="S165" s="131"/>
      <c r="T165" s="135"/>
      <c r="U165" s="135"/>
      <c r="V165" s="135" t="s">
        <v>0</v>
      </c>
      <c r="W165" s="131"/>
      <c r="X165" s="136"/>
    </row>
    <row r="166" spans="4:24" ht="38.25">
      <c r="D166" s="130" t="s">
        <v>412</v>
      </c>
      <c r="E166" s="131"/>
      <c r="F166" s="132"/>
      <c r="G166" s="133"/>
      <c r="H166" s="133"/>
      <c r="I166" s="133"/>
      <c r="J166" s="133"/>
      <c r="K166" s="134"/>
      <c r="L166" s="134"/>
      <c r="M166" s="131"/>
      <c r="N166" s="131"/>
      <c r="O166" s="132"/>
      <c r="P166" s="132"/>
      <c r="Q166" s="131"/>
      <c r="R166" s="131"/>
      <c r="S166" s="131"/>
      <c r="T166" s="135"/>
      <c r="U166" s="135"/>
      <c r="V166" s="135" t="s">
        <v>0</v>
      </c>
      <c r="W166" s="131"/>
      <c r="X166" s="136"/>
    </row>
    <row r="167" spans="4:24">
      <c r="D167" s="130" t="s">
        <v>413</v>
      </c>
      <c r="E167" s="131"/>
      <c r="F167" s="132"/>
      <c r="G167" s="133"/>
      <c r="H167" s="133"/>
      <c r="I167" s="133"/>
      <c r="J167" s="133"/>
      <c r="K167" s="134"/>
      <c r="L167" s="134"/>
      <c r="M167" s="131"/>
      <c r="N167" s="131"/>
      <c r="O167" s="132"/>
      <c r="P167" s="132"/>
      <c r="Q167" s="131"/>
      <c r="R167" s="131"/>
      <c r="S167" s="131"/>
      <c r="T167" s="135"/>
      <c r="U167" s="135"/>
      <c r="V167" s="135" t="s">
        <v>0</v>
      </c>
      <c r="W167" s="131"/>
      <c r="X167" s="136"/>
    </row>
    <row r="168" spans="4:24" ht="38.25">
      <c r="D168" s="130" t="s">
        <v>414</v>
      </c>
      <c r="E168" s="131"/>
      <c r="F168" s="132"/>
      <c r="G168" s="133"/>
      <c r="H168" s="133"/>
      <c r="I168" s="133"/>
      <c r="J168" s="133"/>
      <c r="K168" s="134"/>
      <c r="L168" s="134"/>
      <c r="M168" s="131"/>
      <c r="N168" s="131"/>
      <c r="O168" s="132"/>
      <c r="P168" s="132"/>
      <c r="Q168" s="131"/>
      <c r="R168" s="131"/>
      <c r="S168" s="131"/>
      <c r="T168" s="135"/>
      <c r="U168" s="135"/>
      <c r="V168" s="135" t="s">
        <v>0</v>
      </c>
      <c r="W168" s="131"/>
      <c r="X168" s="136"/>
    </row>
    <row r="169" spans="4:24">
      <c r="D169" s="130" t="s">
        <v>415</v>
      </c>
      <c r="E169" s="131"/>
      <c r="F169" s="132"/>
      <c r="G169" s="133"/>
      <c r="H169" s="133"/>
      <c r="I169" s="133"/>
      <c r="J169" s="133"/>
      <c r="K169" s="134"/>
      <c r="L169" s="134"/>
      <c r="M169" s="131"/>
      <c r="N169" s="131"/>
      <c r="O169" s="132"/>
      <c r="P169" s="132"/>
      <c r="Q169" s="131"/>
      <c r="R169" s="131"/>
      <c r="S169" s="131"/>
      <c r="T169" s="135"/>
      <c r="U169" s="135"/>
      <c r="V169" s="135" t="s">
        <v>0</v>
      </c>
      <c r="W169" s="131"/>
      <c r="X169" s="136"/>
    </row>
    <row r="170" spans="4:24" ht="38.25">
      <c r="D170" s="130" t="s">
        <v>416</v>
      </c>
      <c r="E170" s="131"/>
      <c r="F170" s="132"/>
      <c r="G170" s="133"/>
      <c r="H170" s="133"/>
      <c r="I170" s="133"/>
      <c r="J170" s="133"/>
      <c r="K170" s="134"/>
      <c r="L170" s="134"/>
      <c r="M170" s="131"/>
      <c r="N170" s="131"/>
      <c r="O170" s="132"/>
      <c r="P170" s="132"/>
      <c r="Q170" s="131"/>
      <c r="R170" s="131"/>
      <c r="S170" s="131"/>
      <c r="T170" s="135"/>
      <c r="U170" s="135"/>
      <c r="V170" s="135" t="s">
        <v>0</v>
      </c>
      <c r="W170" s="131"/>
      <c r="X170" s="136"/>
    </row>
    <row r="171" spans="4:24">
      <c r="D171" s="130" t="s">
        <v>417</v>
      </c>
      <c r="E171" s="131"/>
      <c r="F171" s="132"/>
      <c r="G171" s="133"/>
      <c r="H171" s="133"/>
      <c r="I171" s="133"/>
      <c r="J171" s="133"/>
      <c r="K171" s="134"/>
      <c r="L171" s="134"/>
      <c r="M171" s="131"/>
      <c r="N171" s="131"/>
      <c r="O171" s="132"/>
      <c r="P171" s="132"/>
      <c r="Q171" s="131"/>
      <c r="R171" s="131"/>
      <c r="S171" s="131"/>
      <c r="T171" s="135"/>
      <c r="U171" s="135"/>
      <c r="V171" s="135" t="s">
        <v>0</v>
      </c>
      <c r="W171" s="131"/>
      <c r="X171" s="136"/>
    </row>
    <row r="172" spans="4:24" ht="38.25">
      <c r="D172" s="130" t="s">
        <v>418</v>
      </c>
      <c r="E172" s="131"/>
      <c r="F172" s="132"/>
      <c r="G172" s="133"/>
      <c r="H172" s="133"/>
      <c r="I172" s="133"/>
      <c r="J172" s="133"/>
      <c r="K172" s="134"/>
      <c r="L172" s="134"/>
      <c r="M172" s="131"/>
      <c r="N172" s="131"/>
      <c r="O172" s="132"/>
      <c r="P172" s="132"/>
      <c r="Q172" s="131"/>
      <c r="R172" s="131"/>
      <c r="S172" s="131"/>
      <c r="T172" s="135"/>
      <c r="U172" s="135"/>
      <c r="V172" s="135" t="s">
        <v>0</v>
      </c>
      <c r="W172" s="131"/>
      <c r="X172" s="136"/>
    </row>
    <row r="173" spans="4:24">
      <c r="D173" s="130" t="s">
        <v>419</v>
      </c>
      <c r="E173" s="131"/>
      <c r="F173" s="132"/>
      <c r="G173" s="133"/>
      <c r="H173" s="133"/>
      <c r="I173" s="133"/>
      <c r="J173" s="133"/>
      <c r="K173" s="134"/>
      <c r="L173" s="134"/>
      <c r="M173" s="131"/>
      <c r="N173" s="131"/>
      <c r="O173" s="132"/>
      <c r="P173" s="132"/>
      <c r="Q173" s="131"/>
      <c r="R173" s="131"/>
      <c r="S173" s="131"/>
      <c r="T173" s="135"/>
      <c r="U173" s="135"/>
      <c r="V173" s="135" t="s">
        <v>0</v>
      </c>
      <c r="W173" s="131"/>
      <c r="X173" s="136"/>
    </row>
    <row r="174" spans="4:24">
      <c r="D174" s="130" t="s">
        <v>420</v>
      </c>
      <c r="E174" s="131"/>
      <c r="F174" s="132"/>
      <c r="G174" s="133"/>
      <c r="H174" s="133"/>
      <c r="I174" s="133"/>
      <c r="J174" s="133"/>
      <c r="K174" s="134"/>
      <c r="L174" s="134"/>
      <c r="M174" s="131"/>
      <c r="N174" s="131"/>
      <c r="O174" s="132"/>
      <c r="P174" s="132"/>
      <c r="Q174" s="131"/>
      <c r="R174" s="131"/>
      <c r="S174" s="131"/>
      <c r="T174" s="135"/>
      <c r="U174" s="135"/>
      <c r="V174" s="135" t="s">
        <v>0</v>
      </c>
      <c r="W174" s="131"/>
      <c r="X174" s="136"/>
    </row>
    <row r="175" spans="4:24">
      <c r="D175" s="130" t="s">
        <v>421</v>
      </c>
      <c r="E175" s="131"/>
      <c r="F175" s="132"/>
      <c r="G175" s="133"/>
      <c r="H175" s="133"/>
      <c r="I175" s="133"/>
      <c r="J175" s="133"/>
      <c r="K175" s="134"/>
      <c r="L175" s="134"/>
      <c r="M175" s="131"/>
      <c r="N175" s="131"/>
      <c r="O175" s="132"/>
      <c r="P175" s="132"/>
      <c r="Q175" s="131"/>
      <c r="R175" s="131"/>
      <c r="S175" s="131"/>
      <c r="T175" s="135"/>
      <c r="U175" s="135"/>
      <c r="V175" s="135" t="s">
        <v>0</v>
      </c>
      <c r="W175" s="131"/>
      <c r="X175" s="136"/>
    </row>
    <row r="176" spans="4:24" ht="25.5">
      <c r="D176" s="130" t="s">
        <v>422</v>
      </c>
      <c r="E176" s="131"/>
      <c r="F176" s="132"/>
      <c r="G176" s="133"/>
      <c r="H176" s="133"/>
      <c r="I176" s="133"/>
      <c r="J176" s="133"/>
      <c r="K176" s="134"/>
      <c r="L176" s="134"/>
      <c r="M176" s="131"/>
      <c r="N176" s="131"/>
      <c r="O176" s="132"/>
      <c r="P176" s="132"/>
      <c r="Q176" s="131"/>
      <c r="R176" s="131"/>
      <c r="S176" s="131"/>
      <c r="T176" s="135"/>
      <c r="U176" s="135"/>
      <c r="V176" s="135" t="s">
        <v>0</v>
      </c>
      <c r="W176" s="131"/>
      <c r="X176" s="136"/>
    </row>
    <row r="177" spans="1:37">
      <c r="D177" s="130" t="s">
        <v>423</v>
      </c>
      <c r="E177" s="131"/>
      <c r="F177" s="132"/>
      <c r="G177" s="133"/>
      <c r="H177" s="133"/>
      <c r="I177" s="133"/>
      <c r="J177" s="133"/>
      <c r="K177" s="134"/>
      <c r="L177" s="134"/>
      <c r="M177" s="131"/>
      <c r="N177" s="131"/>
      <c r="O177" s="132"/>
      <c r="P177" s="132"/>
      <c r="Q177" s="131"/>
      <c r="R177" s="131"/>
      <c r="S177" s="131"/>
      <c r="T177" s="135"/>
      <c r="U177" s="135"/>
      <c r="V177" s="135" t="s">
        <v>0</v>
      </c>
      <c r="W177" s="131"/>
      <c r="X177" s="136"/>
    </row>
    <row r="178" spans="1:37">
      <c r="D178" s="130" t="s">
        <v>424</v>
      </c>
      <c r="E178" s="131"/>
      <c r="F178" s="132"/>
      <c r="G178" s="133"/>
      <c r="H178" s="133"/>
      <c r="I178" s="133"/>
      <c r="J178" s="133"/>
      <c r="K178" s="134"/>
      <c r="L178" s="134"/>
      <c r="M178" s="131"/>
      <c r="N178" s="131"/>
      <c r="O178" s="132"/>
      <c r="P178" s="132"/>
      <c r="Q178" s="131"/>
      <c r="R178" s="131"/>
      <c r="S178" s="131"/>
      <c r="T178" s="135"/>
      <c r="U178" s="135"/>
      <c r="V178" s="135" t="s">
        <v>0</v>
      </c>
      <c r="W178" s="131"/>
      <c r="X178" s="136"/>
    </row>
    <row r="179" spans="1:37">
      <c r="D179" s="130" t="s">
        <v>425</v>
      </c>
      <c r="E179" s="131"/>
      <c r="F179" s="132"/>
      <c r="G179" s="133"/>
      <c r="H179" s="133"/>
      <c r="I179" s="133"/>
      <c r="J179" s="133"/>
      <c r="K179" s="134"/>
      <c r="L179" s="134"/>
      <c r="M179" s="131"/>
      <c r="N179" s="131"/>
      <c r="O179" s="132"/>
      <c r="P179" s="132"/>
      <c r="Q179" s="131"/>
      <c r="R179" s="131"/>
      <c r="S179" s="131"/>
      <c r="T179" s="135"/>
      <c r="U179" s="135"/>
      <c r="V179" s="135" t="s">
        <v>0</v>
      </c>
      <c r="W179" s="131"/>
      <c r="X179" s="136"/>
    </row>
    <row r="180" spans="1:37">
      <c r="D180" s="130" t="s">
        <v>426</v>
      </c>
      <c r="E180" s="131"/>
      <c r="F180" s="132"/>
      <c r="G180" s="133"/>
      <c r="H180" s="133"/>
      <c r="I180" s="133"/>
      <c r="J180" s="133"/>
      <c r="K180" s="134"/>
      <c r="L180" s="134"/>
      <c r="M180" s="131"/>
      <c r="N180" s="131"/>
      <c r="O180" s="132"/>
      <c r="P180" s="132"/>
      <c r="Q180" s="131"/>
      <c r="R180" s="131"/>
      <c r="S180" s="131"/>
      <c r="T180" s="135"/>
      <c r="U180" s="135"/>
      <c r="V180" s="135" t="s">
        <v>0</v>
      </c>
      <c r="W180" s="131"/>
      <c r="X180" s="136"/>
    </row>
    <row r="181" spans="1:37">
      <c r="A181" s="80">
        <v>52</v>
      </c>
      <c r="B181" s="81" t="s">
        <v>227</v>
      </c>
      <c r="C181" s="82" t="s">
        <v>427</v>
      </c>
      <c r="D181" s="83" t="s">
        <v>428</v>
      </c>
      <c r="E181" s="84">
        <v>164.64599999999999</v>
      </c>
      <c r="F181" s="85" t="s">
        <v>148</v>
      </c>
      <c r="H181" s="86">
        <f>ROUND(E181*G181,2)</f>
        <v>0</v>
      </c>
      <c r="J181" s="86">
        <f>ROUND(E181*G181,2)</f>
        <v>0</v>
      </c>
      <c r="K181" s="87">
        <v>3.9199999999999999E-3</v>
      </c>
      <c r="L181" s="87">
        <f>E181*K181</f>
        <v>0.64541231999999993</v>
      </c>
      <c r="N181" s="84">
        <f>E181*M181</f>
        <v>0</v>
      </c>
      <c r="O181" s="85">
        <v>20</v>
      </c>
      <c r="P181" s="85" t="s">
        <v>149</v>
      </c>
      <c r="V181" s="88" t="s">
        <v>106</v>
      </c>
      <c r="W181" s="84">
        <v>117.557</v>
      </c>
      <c r="X181" s="129" t="s">
        <v>429</v>
      </c>
      <c r="Y181" s="129" t="s">
        <v>427</v>
      </c>
      <c r="Z181" s="82" t="s">
        <v>231</v>
      </c>
      <c r="AB181" s="85">
        <v>7</v>
      </c>
      <c r="AJ181" s="71" t="s">
        <v>152</v>
      </c>
      <c r="AK181" s="71" t="s">
        <v>153</v>
      </c>
    </row>
    <row r="182" spans="1:37">
      <c r="D182" s="130" t="s">
        <v>430</v>
      </c>
      <c r="E182" s="131"/>
      <c r="F182" s="132"/>
      <c r="G182" s="133"/>
      <c r="H182" s="133"/>
      <c r="I182" s="133"/>
      <c r="J182" s="133"/>
      <c r="K182" s="134"/>
      <c r="L182" s="134"/>
      <c r="M182" s="131"/>
      <c r="N182" s="131"/>
      <c r="O182" s="132"/>
      <c r="P182" s="132"/>
      <c r="Q182" s="131"/>
      <c r="R182" s="131"/>
      <c r="S182" s="131"/>
      <c r="T182" s="135"/>
      <c r="U182" s="135"/>
      <c r="V182" s="135" t="s">
        <v>0</v>
      </c>
      <c r="W182" s="131"/>
      <c r="X182" s="136"/>
    </row>
    <row r="183" spans="1:37">
      <c r="D183" s="130" t="s">
        <v>431</v>
      </c>
      <c r="E183" s="131"/>
      <c r="F183" s="132"/>
      <c r="G183" s="133"/>
      <c r="H183" s="133"/>
      <c r="I183" s="133"/>
      <c r="J183" s="133"/>
      <c r="K183" s="134"/>
      <c r="L183" s="134"/>
      <c r="M183" s="131"/>
      <c r="N183" s="131"/>
      <c r="O183" s="132"/>
      <c r="P183" s="132"/>
      <c r="Q183" s="131"/>
      <c r="R183" s="131"/>
      <c r="S183" s="131"/>
      <c r="T183" s="135"/>
      <c r="U183" s="135"/>
      <c r="V183" s="135" t="s">
        <v>0</v>
      </c>
      <c r="W183" s="131"/>
      <c r="X183" s="136"/>
    </row>
    <row r="184" spans="1:37">
      <c r="D184" s="130" t="s">
        <v>432</v>
      </c>
      <c r="E184" s="131"/>
      <c r="F184" s="132"/>
      <c r="G184" s="133"/>
      <c r="H184" s="133"/>
      <c r="I184" s="133"/>
      <c r="J184" s="133"/>
      <c r="K184" s="134"/>
      <c r="L184" s="134"/>
      <c r="M184" s="131"/>
      <c r="N184" s="131"/>
      <c r="O184" s="132"/>
      <c r="P184" s="132"/>
      <c r="Q184" s="131"/>
      <c r="R184" s="131"/>
      <c r="S184" s="131"/>
      <c r="T184" s="135"/>
      <c r="U184" s="135"/>
      <c r="V184" s="135" t="s">
        <v>0</v>
      </c>
      <c r="W184" s="131"/>
      <c r="X184" s="136"/>
    </row>
    <row r="185" spans="1:37">
      <c r="D185" s="130" t="s">
        <v>433</v>
      </c>
      <c r="E185" s="131"/>
      <c r="F185" s="132"/>
      <c r="G185" s="133"/>
      <c r="H185" s="133"/>
      <c r="I185" s="133"/>
      <c r="J185" s="133"/>
      <c r="K185" s="134"/>
      <c r="L185" s="134"/>
      <c r="M185" s="131"/>
      <c r="N185" s="131"/>
      <c r="O185" s="132"/>
      <c r="P185" s="132"/>
      <c r="Q185" s="131"/>
      <c r="R185" s="131"/>
      <c r="S185" s="131"/>
      <c r="T185" s="135"/>
      <c r="U185" s="135"/>
      <c r="V185" s="135" t="s">
        <v>0</v>
      </c>
      <c r="W185" s="131"/>
      <c r="X185" s="136"/>
    </row>
    <row r="186" spans="1:37">
      <c r="D186" s="130" t="s">
        <v>434</v>
      </c>
      <c r="E186" s="131"/>
      <c r="F186" s="132"/>
      <c r="G186" s="133"/>
      <c r="H186" s="133"/>
      <c r="I186" s="133"/>
      <c r="J186" s="133"/>
      <c r="K186" s="134"/>
      <c r="L186" s="134"/>
      <c r="M186" s="131"/>
      <c r="N186" s="131"/>
      <c r="O186" s="132"/>
      <c r="P186" s="132"/>
      <c r="Q186" s="131"/>
      <c r="R186" s="131"/>
      <c r="S186" s="131"/>
      <c r="T186" s="135"/>
      <c r="U186" s="135"/>
      <c r="V186" s="135" t="s">
        <v>0</v>
      </c>
      <c r="W186" s="131"/>
      <c r="X186" s="136"/>
    </row>
    <row r="187" spans="1:37">
      <c r="D187" s="130" t="s">
        <v>435</v>
      </c>
      <c r="E187" s="131"/>
      <c r="F187" s="132"/>
      <c r="G187" s="133"/>
      <c r="H187" s="133"/>
      <c r="I187" s="133"/>
      <c r="J187" s="133"/>
      <c r="K187" s="134"/>
      <c r="L187" s="134"/>
      <c r="M187" s="131"/>
      <c r="N187" s="131"/>
      <c r="O187" s="132"/>
      <c r="P187" s="132"/>
      <c r="Q187" s="131"/>
      <c r="R187" s="131"/>
      <c r="S187" s="131"/>
      <c r="T187" s="135"/>
      <c r="U187" s="135"/>
      <c r="V187" s="135" t="s">
        <v>0</v>
      </c>
      <c r="W187" s="131"/>
      <c r="X187" s="136"/>
    </row>
    <row r="188" spans="1:37">
      <c r="D188" s="130" t="s">
        <v>436</v>
      </c>
      <c r="E188" s="131"/>
      <c r="F188" s="132"/>
      <c r="G188" s="133"/>
      <c r="H188" s="133"/>
      <c r="I188" s="133"/>
      <c r="J188" s="133"/>
      <c r="K188" s="134"/>
      <c r="L188" s="134"/>
      <c r="M188" s="131"/>
      <c r="N188" s="131"/>
      <c r="O188" s="132"/>
      <c r="P188" s="132"/>
      <c r="Q188" s="131"/>
      <c r="R188" s="131"/>
      <c r="S188" s="131"/>
      <c r="T188" s="135"/>
      <c r="U188" s="135"/>
      <c r="V188" s="135" t="s">
        <v>0</v>
      </c>
      <c r="W188" s="131"/>
      <c r="X188" s="136"/>
    </row>
    <row r="189" spans="1:37">
      <c r="D189" s="130" t="s">
        <v>437</v>
      </c>
      <c r="E189" s="131"/>
      <c r="F189" s="132"/>
      <c r="G189" s="133"/>
      <c r="H189" s="133"/>
      <c r="I189" s="133"/>
      <c r="J189" s="133"/>
      <c r="K189" s="134"/>
      <c r="L189" s="134"/>
      <c r="M189" s="131"/>
      <c r="N189" s="131"/>
      <c r="O189" s="132"/>
      <c r="P189" s="132"/>
      <c r="Q189" s="131"/>
      <c r="R189" s="131"/>
      <c r="S189" s="131"/>
      <c r="T189" s="135"/>
      <c r="U189" s="135"/>
      <c r="V189" s="135" t="s">
        <v>0</v>
      </c>
      <c r="W189" s="131"/>
      <c r="X189" s="136"/>
    </row>
    <row r="190" spans="1:37">
      <c r="D190" s="130" t="s">
        <v>438</v>
      </c>
      <c r="E190" s="131"/>
      <c r="F190" s="132"/>
      <c r="G190" s="133"/>
      <c r="H190" s="133"/>
      <c r="I190" s="133"/>
      <c r="J190" s="133"/>
      <c r="K190" s="134"/>
      <c r="L190" s="134"/>
      <c r="M190" s="131"/>
      <c r="N190" s="131"/>
      <c r="O190" s="132"/>
      <c r="P190" s="132"/>
      <c r="Q190" s="131"/>
      <c r="R190" s="131"/>
      <c r="S190" s="131"/>
      <c r="T190" s="135"/>
      <c r="U190" s="135"/>
      <c r="V190" s="135" t="s">
        <v>0</v>
      </c>
      <c r="W190" s="131"/>
      <c r="X190" s="136"/>
    </row>
    <row r="191" spans="1:37">
      <c r="D191" s="130" t="s">
        <v>439</v>
      </c>
      <c r="E191" s="131"/>
      <c r="F191" s="132"/>
      <c r="G191" s="133"/>
      <c r="H191" s="133"/>
      <c r="I191" s="133"/>
      <c r="J191" s="133"/>
      <c r="K191" s="134"/>
      <c r="L191" s="134"/>
      <c r="M191" s="131"/>
      <c r="N191" s="131"/>
      <c r="O191" s="132"/>
      <c r="P191" s="132"/>
      <c r="Q191" s="131"/>
      <c r="R191" s="131"/>
      <c r="S191" s="131"/>
      <c r="T191" s="135"/>
      <c r="U191" s="135"/>
      <c r="V191" s="135" t="s">
        <v>0</v>
      </c>
      <c r="W191" s="131"/>
      <c r="X191" s="136"/>
    </row>
    <row r="192" spans="1:37" ht="25.5">
      <c r="D192" s="130" t="s">
        <v>440</v>
      </c>
      <c r="E192" s="131"/>
      <c r="F192" s="132"/>
      <c r="G192" s="133"/>
      <c r="H192" s="133"/>
      <c r="I192" s="133"/>
      <c r="J192" s="133"/>
      <c r="K192" s="134"/>
      <c r="L192" s="134"/>
      <c r="M192" s="131"/>
      <c r="N192" s="131"/>
      <c r="O192" s="132"/>
      <c r="P192" s="132"/>
      <c r="Q192" s="131"/>
      <c r="R192" s="131"/>
      <c r="S192" s="131"/>
      <c r="T192" s="135"/>
      <c r="U192" s="135"/>
      <c r="V192" s="135" t="s">
        <v>0</v>
      </c>
      <c r="W192" s="131"/>
      <c r="X192" s="136"/>
    </row>
    <row r="193" spans="4:24">
      <c r="D193" s="130" t="s">
        <v>441</v>
      </c>
      <c r="E193" s="131"/>
      <c r="F193" s="132"/>
      <c r="G193" s="133"/>
      <c r="H193" s="133"/>
      <c r="I193" s="133"/>
      <c r="J193" s="133"/>
      <c r="K193" s="134"/>
      <c r="L193" s="134"/>
      <c r="M193" s="131"/>
      <c r="N193" s="131"/>
      <c r="O193" s="132"/>
      <c r="P193" s="132"/>
      <c r="Q193" s="131"/>
      <c r="R193" s="131"/>
      <c r="S193" s="131"/>
      <c r="T193" s="135"/>
      <c r="U193" s="135"/>
      <c r="V193" s="135" t="s">
        <v>0</v>
      </c>
      <c r="W193" s="131"/>
      <c r="X193" s="136"/>
    </row>
    <row r="194" spans="4:24">
      <c r="D194" s="130" t="s">
        <v>442</v>
      </c>
      <c r="E194" s="131"/>
      <c r="F194" s="132"/>
      <c r="G194" s="133"/>
      <c r="H194" s="133"/>
      <c r="I194" s="133"/>
      <c r="J194" s="133"/>
      <c r="K194" s="134"/>
      <c r="L194" s="134"/>
      <c r="M194" s="131"/>
      <c r="N194" s="131"/>
      <c r="O194" s="132"/>
      <c r="P194" s="132"/>
      <c r="Q194" s="131"/>
      <c r="R194" s="131"/>
      <c r="S194" s="131"/>
      <c r="T194" s="135"/>
      <c r="U194" s="135"/>
      <c r="V194" s="135" t="s">
        <v>0</v>
      </c>
      <c r="W194" s="131"/>
      <c r="X194" s="136"/>
    </row>
    <row r="195" spans="4:24">
      <c r="D195" s="130" t="s">
        <v>443</v>
      </c>
      <c r="E195" s="131"/>
      <c r="F195" s="132"/>
      <c r="G195" s="133"/>
      <c r="H195" s="133"/>
      <c r="I195" s="133"/>
      <c r="J195" s="133"/>
      <c r="K195" s="134"/>
      <c r="L195" s="134"/>
      <c r="M195" s="131"/>
      <c r="N195" s="131"/>
      <c r="O195" s="132"/>
      <c r="P195" s="132"/>
      <c r="Q195" s="131"/>
      <c r="R195" s="131"/>
      <c r="S195" s="131"/>
      <c r="T195" s="135"/>
      <c r="U195" s="135"/>
      <c r="V195" s="135" t="s">
        <v>0</v>
      </c>
      <c r="W195" s="131"/>
      <c r="X195" s="136"/>
    </row>
    <row r="196" spans="4:24">
      <c r="D196" s="130" t="s">
        <v>444</v>
      </c>
      <c r="E196" s="131"/>
      <c r="F196" s="132"/>
      <c r="G196" s="133"/>
      <c r="H196" s="133"/>
      <c r="I196" s="133"/>
      <c r="J196" s="133"/>
      <c r="K196" s="134"/>
      <c r="L196" s="134"/>
      <c r="M196" s="131"/>
      <c r="N196" s="131"/>
      <c r="O196" s="132"/>
      <c r="P196" s="132"/>
      <c r="Q196" s="131"/>
      <c r="R196" s="131"/>
      <c r="S196" s="131"/>
      <c r="T196" s="135"/>
      <c r="U196" s="135"/>
      <c r="V196" s="135" t="s">
        <v>0</v>
      </c>
      <c r="W196" s="131"/>
      <c r="X196" s="136"/>
    </row>
    <row r="197" spans="4:24">
      <c r="D197" s="130" t="s">
        <v>445</v>
      </c>
      <c r="E197" s="131"/>
      <c r="F197" s="132"/>
      <c r="G197" s="133"/>
      <c r="H197" s="133"/>
      <c r="I197" s="133"/>
      <c r="J197" s="133"/>
      <c r="K197" s="134"/>
      <c r="L197" s="134"/>
      <c r="M197" s="131"/>
      <c r="N197" s="131"/>
      <c r="O197" s="132"/>
      <c r="P197" s="132"/>
      <c r="Q197" s="131"/>
      <c r="R197" s="131"/>
      <c r="S197" s="131"/>
      <c r="T197" s="135"/>
      <c r="U197" s="135"/>
      <c r="V197" s="135" t="s">
        <v>0</v>
      </c>
      <c r="W197" s="131"/>
      <c r="X197" s="136"/>
    </row>
    <row r="198" spans="4:24">
      <c r="D198" s="130" t="s">
        <v>446</v>
      </c>
      <c r="E198" s="131"/>
      <c r="F198" s="132"/>
      <c r="G198" s="133"/>
      <c r="H198" s="133"/>
      <c r="I198" s="133"/>
      <c r="J198" s="133"/>
      <c r="K198" s="134"/>
      <c r="L198" s="134"/>
      <c r="M198" s="131"/>
      <c r="N198" s="131"/>
      <c r="O198" s="132"/>
      <c r="P198" s="132"/>
      <c r="Q198" s="131"/>
      <c r="R198" s="131"/>
      <c r="S198" s="131"/>
      <c r="T198" s="135"/>
      <c r="U198" s="135"/>
      <c r="V198" s="135" t="s">
        <v>0</v>
      </c>
      <c r="W198" s="131"/>
      <c r="X198" s="136"/>
    </row>
    <row r="199" spans="4:24">
      <c r="D199" s="130" t="s">
        <v>447</v>
      </c>
      <c r="E199" s="131"/>
      <c r="F199" s="132"/>
      <c r="G199" s="133"/>
      <c r="H199" s="133"/>
      <c r="I199" s="133"/>
      <c r="J199" s="133"/>
      <c r="K199" s="134"/>
      <c r="L199" s="134"/>
      <c r="M199" s="131"/>
      <c r="N199" s="131"/>
      <c r="O199" s="132"/>
      <c r="P199" s="132"/>
      <c r="Q199" s="131"/>
      <c r="R199" s="131"/>
      <c r="S199" s="131"/>
      <c r="T199" s="135"/>
      <c r="U199" s="135"/>
      <c r="V199" s="135" t="s">
        <v>0</v>
      </c>
      <c r="W199" s="131"/>
      <c r="X199" s="136"/>
    </row>
    <row r="200" spans="4:24" ht="38.25">
      <c r="D200" s="130" t="s">
        <v>448</v>
      </c>
      <c r="E200" s="131"/>
      <c r="F200" s="132"/>
      <c r="G200" s="133"/>
      <c r="H200" s="133"/>
      <c r="I200" s="133"/>
      <c r="J200" s="133"/>
      <c r="K200" s="134"/>
      <c r="L200" s="134"/>
      <c r="M200" s="131"/>
      <c r="N200" s="131"/>
      <c r="O200" s="132"/>
      <c r="P200" s="132"/>
      <c r="Q200" s="131"/>
      <c r="R200" s="131"/>
      <c r="S200" s="131"/>
      <c r="T200" s="135"/>
      <c r="U200" s="135"/>
      <c r="V200" s="135" t="s">
        <v>0</v>
      </c>
      <c r="W200" s="131"/>
      <c r="X200" s="136"/>
    </row>
    <row r="201" spans="4:24">
      <c r="D201" s="130" t="s">
        <v>449</v>
      </c>
      <c r="E201" s="131"/>
      <c r="F201" s="132"/>
      <c r="G201" s="133"/>
      <c r="H201" s="133"/>
      <c r="I201" s="133"/>
      <c r="J201" s="133"/>
      <c r="K201" s="134"/>
      <c r="L201" s="134"/>
      <c r="M201" s="131"/>
      <c r="N201" s="131"/>
      <c r="O201" s="132"/>
      <c r="P201" s="132"/>
      <c r="Q201" s="131"/>
      <c r="R201" s="131"/>
      <c r="S201" s="131"/>
      <c r="T201" s="135"/>
      <c r="U201" s="135"/>
      <c r="V201" s="135" t="s">
        <v>0</v>
      </c>
      <c r="W201" s="131"/>
      <c r="X201" s="136"/>
    </row>
    <row r="202" spans="4:24" ht="38.25">
      <c r="D202" s="130" t="s">
        <v>450</v>
      </c>
      <c r="E202" s="131"/>
      <c r="F202" s="132"/>
      <c r="G202" s="133"/>
      <c r="H202" s="133"/>
      <c r="I202" s="133"/>
      <c r="J202" s="133"/>
      <c r="K202" s="134"/>
      <c r="L202" s="134"/>
      <c r="M202" s="131"/>
      <c r="N202" s="131"/>
      <c r="O202" s="132"/>
      <c r="P202" s="132"/>
      <c r="Q202" s="131"/>
      <c r="R202" s="131"/>
      <c r="S202" s="131"/>
      <c r="T202" s="135"/>
      <c r="U202" s="135"/>
      <c r="V202" s="135" t="s">
        <v>0</v>
      </c>
      <c r="W202" s="131"/>
      <c r="X202" s="136"/>
    </row>
    <row r="203" spans="4:24">
      <c r="D203" s="130" t="s">
        <v>451</v>
      </c>
      <c r="E203" s="131"/>
      <c r="F203" s="132"/>
      <c r="G203" s="133"/>
      <c r="H203" s="133"/>
      <c r="I203" s="133"/>
      <c r="J203" s="133"/>
      <c r="K203" s="134"/>
      <c r="L203" s="134"/>
      <c r="M203" s="131"/>
      <c r="N203" s="131"/>
      <c r="O203" s="132"/>
      <c r="P203" s="132"/>
      <c r="Q203" s="131"/>
      <c r="R203" s="131"/>
      <c r="S203" s="131"/>
      <c r="T203" s="135"/>
      <c r="U203" s="135"/>
      <c r="V203" s="135" t="s">
        <v>0</v>
      </c>
      <c r="W203" s="131"/>
      <c r="X203" s="136"/>
    </row>
    <row r="204" spans="4:24" ht="38.25">
      <c r="D204" s="130" t="s">
        <v>452</v>
      </c>
      <c r="E204" s="131"/>
      <c r="F204" s="132"/>
      <c r="G204" s="133"/>
      <c r="H204" s="133"/>
      <c r="I204" s="133"/>
      <c r="J204" s="133"/>
      <c r="K204" s="134"/>
      <c r="L204" s="134"/>
      <c r="M204" s="131"/>
      <c r="N204" s="131"/>
      <c r="O204" s="132"/>
      <c r="P204" s="132"/>
      <c r="Q204" s="131"/>
      <c r="R204" s="131"/>
      <c r="S204" s="131"/>
      <c r="T204" s="135"/>
      <c r="U204" s="135"/>
      <c r="V204" s="135" t="s">
        <v>0</v>
      </c>
      <c r="W204" s="131"/>
      <c r="X204" s="136"/>
    </row>
    <row r="205" spans="4:24">
      <c r="D205" s="130" t="s">
        <v>453</v>
      </c>
      <c r="E205" s="131"/>
      <c r="F205" s="132"/>
      <c r="G205" s="133"/>
      <c r="H205" s="133"/>
      <c r="I205" s="133"/>
      <c r="J205" s="133"/>
      <c r="K205" s="134"/>
      <c r="L205" s="134"/>
      <c r="M205" s="131"/>
      <c r="N205" s="131"/>
      <c r="O205" s="132"/>
      <c r="P205" s="132"/>
      <c r="Q205" s="131"/>
      <c r="R205" s="131"/>
      <c r="S205" s="131"/>
      <c r="T205" s="135"/>
      <c r="U205" s="135"/>
      <c r="V205" s="135" t="s">
        <v>0</v>
      </c>
      <c r="W205" s="131"/>
      <c r="X205" s="136"/>
    </row>
    <row r="206" spans="4:24" ht="38.25">
      <c r="D206" s="130" t="s">
        <v>454</v>
      </c>
      <c r="E206" s="131"/>
      <c r="F206" s="132"/>
      <c r="G206" s="133"/>
      <c r="H206" s="133"/>
      <c r="I206" s="133"/>
      <c r="J206" s="133"/>
      <c r="K206" s="134"/>
      <c r="L206" s="134"/>
      <c r="M206" s="131"/>
      <c r="N206" s="131"/>
      <c r="O206" s="132"/>
      <c r="P206" s="132"/>
      <c r="Q206" s="131"/>
      <c r="R206" s="131"/>
      <c r="S206" s="131"/>
      <c r="T206" s="135"/>
      <c r="U206" s="135"/>
      <c r="V206" s="135" t="s">
        <v>0</v>
      </c>
      <c r="W206" s="131"/>
      <c r="X206" s="136"/>
    </row>
    <row r="207" spans="4:24">
      <c r="D207" s="130" t="s">
        <v>455</v>
      </c>
      <c r="E207" s="131"/>
      <c r="F207" s="132"/>
      <c r="G207" s="133"/>
      <c r="H207" s="133"/>
      <c r="I207" s="133"/>
      <c r="J207" s="133"/>
      <c r="K207" s="134"/>
      <c r="L207" s="134"/>
      <c r="M207" s="131"/>
      <c r="N207" s="131"/>
      <c r="O207" s="132"/>
      <c r="P207" s="132"/>
      <c r="Q207" s="131"/>
      <c r="R207" s="131"/>
      <c r="S207" s="131"/>
      <c r="T207" s="135"/>
      <c r="U207" s="135"/>
      <c r="V207" s="135" t="s">
        <v>0</v>
      </c>
      <c r="W207" s="131"/>
      <c r="X207" s="136"/>
    </row>
    <row r="208" spans="4:24">
      <c r="D208" s="130" t="s">
        <v>456</v>
      </c>
      <c r="E208" s="131"/>
      <c r="F208" s="132"/>
      <c r="G208" s="133"/>
      <c r="H208" s="133"/>
      <c r="I208" s="133"/>
      <c r="J208" s="133"/>
      <c r="K208" s="134"/>
      <c r="L208" s="134"/>
      <c r="M208" s="131"/>
      <c r="N208" s="131"/>
      <c r="O208" s="132"/>
      <c r="P208" s="132"/>
      <c r="Q208" s="131"/>
      <c r="R208" s="131"/>
      <c r="S208" s="131"/>
      <c r="T208" s="135"/>
      <c r="U208" s="135"/>
      <c r="V208" s="135" t="s">
        <v>0</v>
      </c>
      <c r="W208" s="131"/>
      <c r="X208" s="136"/>
    </row>
    <row r="209" spans="1:37">
      <c r="D209" s="130" t="s">
        <v>457</v>
      </c>
      <c r="E209" s="131"/>
      <c r="F209" s="132"/>
      <c r="G209" s="133"/>
      <c r="H209" s="133"/>
      <c r="I209" s="133"/>
      <c r="J209" s="133"/>
      <c r="K209" s="134"/>
      <c r="L209" s="134"/>
      <c r="M209" s="131"/>
      <c r="N209" s="131"/>
      <c r="O209" s="132"/>
      <c r="P209" s="132"/>
      <c r="Q209" s="131"/>
      <c r="R209" s="131"/>
      <c r="S209" s="131"/>
      <c r="T209" s="135"/>
      <c r="U209" s="135"/>
      <c r="V209" s="135" t="s">
        <v>0</v>
      </c>
      <c r="W209" s="131"/>
      <c r="X209" s="136"/>
    </row>
    <row r="210" spans="1:37">
      <c r="D210" s="130" t="s">
        <v>458</v>
      </c>
      <c r="E210" s="131"/>
      <c r="F210" s="132"/>
      <c r="G210" s="133"/>
      <c r="H210" s="133"/>
      <c r="I210" s="133"/>
      <c r="J210" s="133"/>
      <c r="K210" s="134"/>
      <c r="L210" s="134"/>
      <c r="M210" s="131"/>
      <c r="N210" s="131"/>
      <c r="O210" s="132"/>
      <c r="P210" s="132"/>
      <c r="Q210" s="131"/>
      <c r="R210" s="131"/>
      <c r="S210" s="131"/>
      <c r="T210" s="135"/>
      <c r="U210" s="135"/>
      <c r="V210" s="135" t="s">
        <v>0</v>
      </c>
      <c r="W210" s="131"/>
      <c r="X210" s="136"/>
    </row>
    <row r="211" spans="1:37">
      <c r="D211" s="130" t="s">
        <v>459</v>
      </c>
      <c r="E211" s="131"/>
      <c r="F211" s="132"/>
      <c r="G211" s="133"/>
      <c r="H211" s="133"/>
      <c r="I211" s="133"/>
      <c r="J211" s="133"/>
      <c r="K211" s="134"/>
      <c r="L211" s="134"/>
      <c r="M211" s="131"/>
      <c r="N211" s="131"/>
      <c r="O211" s="132"/>
      <c r="P211" s="132"/>
      <c r="Q211" s="131"/>
      <c r="R211" s="131"/>
      <c r="S211" s="131"/>
      <c r="T211" s="135"/>
      <c r="U211" s="135"/>
      <c r="V211" s="135" t="s">
        <v>0</v>
      </c>
      <c r="W211" s="131"/>
      <c r="X211" s="136"/>
    </row>
    <row r="212" spans="1:37">
      <c r="D212" s="130" t="s">
        <v>460</v>
      </c>
      <c r="E212" s="131"/>
      <c r="F212" s="132"/>
      <c r="G212" s="133"/>
      <c r="H212" s="133"/>
      <c r="I212" s="133"/>
      <c r="J212" s="133"/>
      <c r="K212" s="134"/>
      <c r="L212" s="134"/>
      <c r="M212" s="131"/>
      <c r="N212" s="131"/>
      <c r="O212" s="132"/>
      <c r="P212" s="132"/>
      <c r="Q212" s="131"/>
      <c r="R212" s="131"/>
      <c r="S212" s="131"/>
      <c r="T212" s="135"/>
      <c r="U212" s="135"/>
      <c r="V212" s="135" t="s">
        <v>0</v>
      </c>
      <c r="W212" s="131"/>
      <c r="X212" s="136"/>
    </row>
    <row r="213" spans="1:37">
      <c r="D213" s="130" t="s">
        <v>461</v>
      </c>
      <c r="E213" s="131"/>
      <c r="F213" s="132"/>
      <c r="G213" s="133"/>
      <c r="H213" s="133"/>
      <c r="I213" s="133"/>
      <c r="J213" s="133"/>
      <c r="K213" s="134"/>
      <c r="L213" s="134"/>
      <c r="M213" s="131"/>
      <c r="N213" s="131"/>
      <c r="O213" s="132"/>
      <c r="P213" s="132"/>
      <c r="Q213" s="131"/>
      <c r="R213" s="131"/>
      <c r="S213" s="131"/>
      <c r="T213" s="135"/>
      <c r="U213" s="135"/>
      <c r="V213" s="135" t="s">
        <v>0</v>
      </c>
      <c r="W213" s="131"/>
      <c r="X213" s="136"/>
    </row>
    <row r="214" spans="1:37">
      <c r="D214" s="130" t="s">
        <v>462</v>
      </c>
      <c r="E214" s="131"/>
      <c r="F214" s="132"/>
      <c r="G214" s="133"/>
      <c r="H214" s="133"/>
      <c r="I214" s="133"/>
      <c r="J214" s="133"/>
      <c r="K214" s="134"/>
      <c r="L214" s="134"/>
      <c r="M214" s="131"/>
      <c r="N214" s="131"/>
      <c r="O214" s="132"/>
      <c r="P214" s="132"/>
      <c r="Q214" s="131"/>
      <c r="R214" s="131"/>
      <c r="S214" s="131"/>
      <c r="T214" s="135"/>
      <c r="U214" s="135"/>
      <c r="V214" s="135" t="s">
        <v>0</v>
      </c>
      <c r="W214" s="131"/>
      <c r="X214" s="136"/>
    </row>
    <row r="215" spans="1:37">
      <c r="D215" s="130" t="s">
        <v>463</v>
      </c>
      <c r="E215" s="131"/>
      <c r="F215" s="132"/>
      <c r="G215" s="133"/>
      <c r="H215" s="133"/>
      <c r="I215" s="133"/>
      <c r="J215" s="133"/>
      <c r="K215" s="134"/>
      <c r="L215" s="134"/>
      <c r="M215" s="131"/>
      <c r="N215" s="131"/>
      <c r="O215" s="132"/>
      <c r="P215" s="132"/>
      <c r="Q215" s="131"/>
      <c r="R215" s="131"/>
      <c r="S215" s="131"/>
      <c r="T215" s="135"/>
      <c r="U215" s="135"/>
      <c r="V215" s="135" t="s">
        <v>0</v>
      </c>
      <c r="W215" s="131"/>
      <c r="X215" s="136"/>
    </row>
    <row r="216" spans="1:37">
      <c r="A216" s="80">
        <v>53</v>
      </c>
      <c r="B216" s="81" t="s">
        <v>227</v>
      </c>
      <c r="C216" s="82" t="s">
        <v>464</v>
      </c>
      <c r="D216" s="83" t="s">
        <v>465</v>
      </c>
      <c r="E216" s="84">
        <v>164.64599999999999</v>
      </c>
      <c r="F216" s="85" t="s">
        <v>148</v>
      </c>
      <c r="H216" s="86">
        <f>ROUND(E216*G216,2)</f>
        <v>0</v>
      </c>
      <c r="J216" s="86">
        <f>ROUND(E216*G216,2)</f>
        <v>0</v>
      </c>
      <c r="L216" s="87">
        <f>E216*K216</f>
        <v>0</v>
      </c>
      <c r="N216" s="84">
        <f>E216*M216</f>
        <v>0</v>
      </c>
      <c r="O216" s="85">
        <v>20</v>
      </c>
      <c r="P216" s="85" t="s">
        <v>149</v>
      </c>
      <c r="V216" s="88" t="s">
        <v>106</v>
      </c>
      <c r="W216" s="84">
        <v>53.344999999999999</v>
      </c>
      <c r="X216" s="129" t="s">
        <v>466</v>
      </c>
      <c r="Y216" s="129" t="s">
        <v>464</v>
      </c>
      <c r="Z216" s="82" t="s">
        <v>231</v>
      </c>
      <c r="AB216" s="85">
        <v>7</v>
      </c>
      <c r="AJ216" s="71" t="s">
        <v>152</v>
      </c>
      <c r="AK216" s="71" t="s">
        <v>153</v>
      </c>
    </row>
    <row r="217" spans="1:37">
      <c r="A217" s="80">
        <v>54</v>
      </c>
      <c r="B217" s="81" t="s">
        <v>227</v>
      </c>
      <c r="C217" s="82" t="s">
        <v>467</v>
      </c>
      <c r="D217" s="83" t="s">
        <v>468</v>
      </c>
      <c r="E217" s="84">
        <v>15.831</v>
      </c>
      <c r="F217" s="85" t="s">
        <v>148</v>
      </c>
      <c r="H217" s="86">
        <f>ROUND(E217*G217,2)</f>
        <v>0</v>
      </c>
      <c r="J217" s="86">
        <f>ROUND(E217*G217,2)</f>
        <v>0</v>
      </c>
      <c r="K217" s="87">
        <v>5.3499999999999997E-3</v>
      </c>
      <c r="L217" s="87">
        <f>E217*K217</f>
        <v>8.4695849999999989E-2</v>
      </c>
      <c r="N217" s="84">
        <f>E217*M217</f>
        <v>0</v>
      </c>
      <c r="O217" s="85">
        <v>20</v>
      </c>
      <c r="P217" s="85" t="s">
        <v>149</v>
      </c>
      <c r="V217" s="88" t="s">
        <v>106</v>
      </c>
      <c r="W217" s="84">
        <v>17.841999999999999</v>
      </c>
      <c r="X217" s="129" t="s">
        <v>469</v>
      </c>
      <c r="Y217" s="129" t="s">
        <v>467</v>
      </c>
      <c r="Z217" s="82" t="s">
        <v>231</v>
      </c>
      <c r="AB217" s="85">
        <v>7</v>
      </c>
      <c r="AJ217" s="71" t="s">
        <v>152</v>
      </c>
      <c r="AK217" s="71" t="s">
        <v>153</v>
      </c>
    </row>
    <row r="218" spans="1:37">
      <c r="D218" s="130" t="s">
        <v>470</v>
      </c>
      <c r="E218" s="131"/>
      <c r="F218" s="132"/>
      <c r="G218" s="133"/>
      <c r="H218" s="133"/>
      <c r="I218" s="133"/>
      <c r="J218" s="133"/>
      <c r="K218" s="134"/>
      <c r="L218" s="134"/>
      <c r="M218" s="131"/>
      <c r="N218" s="131"/>
      <c r="O218" s="132"/>
      <c r="P218" s="132"/>
      <c r="Q218" s="131"/>
      <c r="R218" s="131"/>
      <c r="S218" s="131"/>
      <c r="T218" s="135"/>
      <c r="U218" s="135"/>
      <c r="V218" s="135" t="s">
        <v>0</v>
      </c>
      <c r="W218" s="131"/>
      <c r="X218" s="136"/>
    </row>
    <row r="219" spans="1:37">
      <c r="D219" s="130" t="s">
        <v>471</v>
      </c>
      <c r="E219" s="131"/>
      <c r="F219" s="132"/>
      <c r="G219" s="133"/>
      <c r="H219" s="133"/>
      <c r="I219" s="133"/>
      <c r="J219" s="133"/>
      <c r="K219" s="134"/>
      <c r="L219" s="134"/>
      <c r="M219" s="131"/>
      <c r="N219" s="131"/>
      <c r="O219" s="132"/>
      <c r="P219" s="132"/>
      <c r="Q219" s="131"/>
      <c r="R219" s="131"/>
      <c r="S219" s="131"/>
      <c r="T219" s="135"/>
      <c r="U219" s="135"/>
      <c r="V219" s="135" t="s">
        <v>0</v>
      </c>
      <c r="W219" s="131"/>
      <c r="X219" s="136"/>
    </row>
    <row r="220" spans="1:37">
      <c r="D220" s="130" t="s">
        <v>472</v>
      </c>
      <c r="E220" s="131"/>
      <c r="F220" s="132"/>
      <c r="G220" s="133"/>
      <c r="H220" s="133"/>
      <c r="I220" s="133"/>
      <c r="J220" s="133"/>
      <c r="K220" s="134"/>
      <c r="L220" s="134"/>
      <c r="M220" s="131"/>
      <c r="N220" s="131"/>
      <c r="O220" s="132"/>
      <c r="P220" s="132"/>
      <c r="Q220" s="131"/>
      <c r="R220" s="131"/>
      <c r="S220" s="131"/>
      <c r="T220" s="135"/>
      <c r="U220" s="135"/>
      <c r="V220" s="135" t="s">
        <v>0</v>
      </c>
      <c r="W220" s="131"/>
      <c r="X220" s="136"/>
    </row>
    <row r="221" spans="1:37">
      <c r="D221" s="130" t="s">
        <v>473</v>
      </c>
      <c r="E221" s="131"/>
      <c r="F221" s="132"/>
      <c r="G221" s="133"/>
      <c r="H221" s="133"/>
      <c r="I221" s="133"/>
      <c r="J221" s="133"/>
      <c r="K221" s="134"/>
      <c r="L221" s="134"/>
      <c r="M221" s="131"/>
      <c r="N221" s="131"/>
      <c r="O221" s="132"/>
      <c r="P221" s="132"/>
      <c r="Q221" s="131"/>
      <c r="R221" s="131"/>
      <c r="S221" s="131"/>
      <c r="T221" s="135"/>
      <c r="U221" s="135"/>
      <c r="V221" s="135" t="s">
        <v>0</v>
      </c>
      <c r="W221" s="131"/>
      <c r="X221" s="136"/>
    </row>
    <row r="222" spans="1:37">
      <c r="D222" s="130" t="s">
        <v>474</v>
      </c>
      <c r="E222" s="131"/>
      <c r="F222" s="132"/>
      <c r="G222" s="133"/>
      <c r="H222" s="133"/>
      <c r="I222" s="133"/>
      <c r="J222" s="133"/>
      <c r="K222" s="134"/>
      <c r="L222" s="134"/>
      <c r="M222" s="131"/>
      <c r="N222" s="131"/>
      <c r="O222" s="132"/>
      <c r="P222" s="132"/>
      <c r="Q222" s="131"/>
      <c r="R222" s="131"/>
      <c r="S222" s="131"/>
      <c r="T222" s="135"/>
      <c r="U222" s="135"/>
      <c r="V222" s="135" t="s">
        <v>0</v>
      </c>
      <c r="W222" s="131"/>
      <c r="X222" s="136"/>
    </row>
    <row r="223" spans="1:37">
      <c r="D223" s="130" t="s">
        <v>475</v>
      </c>
      <c r="E223" s="131"/>
      <c r="F223" s="132"/>
      <c r="G223" s="133"/>
      <c r="H223" s="133"/>
      <c r="I223" s="133"/>
      <c r="J223" s="133"/>
      <c r="K223" s="134"/>
      <c r="L223" s="134"/>
      <c r="M223" s="131"/>
      <c r="N223" s="131"/>
      <c r="O223" s="132"/>
      <c r="P223" s="132"/>
      <c r="Q223" s="131"/>
      <c r="R223" s="131"/>
      <c r="S223" s="131"/>
      <c r="T223" s="135"/>
      <c r="U223" s="135"/>
      <c r="V223" s="135" t="s">
        <v>0</v>
      </c>
      <c r="W223" s="131"/>
      <c r="X223" s="136"/>
    </row>
    <row r="224" spans="1:37">
      <c r="D224" s="130" t="s">
        <v>476</v>
      </c>
      <c r="E224" s="131"/>
      <c r="F224" s="132"/>
      <c r="G224" s="133"/>
      <c r="H224" s="133"/>
      <c r="I224" s="133"/>
      <c r="J224" s="133"/>
      <c r="K224" s="134"/>
      <c r="L224" s="134"/>
      <c r="M224" s="131"/>
      <c r="N224" s="131"/>
      <c r="O224" s="132"/>
      <c r="P224" s="132"/>
      <c r="Q224" s="131"/>
      <c r="R224" s="131"/>
      <c r="S224" s="131"/>
      <c r="T224" s="135"/>
      <c r="U224" s="135"/>
      <c r="V224" s="135" t="s">
        <v>0</v>
      </c>
      <c r="W224" s="131"/>
      <c r="X224" s="136"/>
    </row>
    <row r="225" spans="1:37">
      <c r="D225" s="130" t="s">
        <v>477</v>
      </c>
      <c r="E225" s="131"/>
      <c r="F225" s="132"/>
      <c r="G225" s="133"/>
      <c r="H225" s="133"/>
      <c r="I225" s="133"/>
      <c r="J225" s="133"/>
      <c r="K225" s="134"/>
      <c r="L225" s="134"/>
      <c r="M225" s="131"/>
      <c r="N225" s="131"/>
      <c r="O225" s="132"/>
      <c r="P225" s="132"/>
      <c r="Q225" s="131"/>
      <c r="R225" s="131"/>
      <c r="S225" s="131"/>
      <c r="T225" s="135"/>
      <c r="U225" s="135"/>
      <c r="V225" s="135" t="s">
        <v>0</v>
      </c>
      <c r="W225" s="131"/>
      <c r="X225" s="136"/>
    </row>
    <row r="226" spans="1:37">
      <c r="D226" s="130" t="s">
        <v>478</v>
      </c>
      <c r="E226" s="131"/>
      <c r="F226" s="132"/>
      <c r="G226" s="133"/>
      <c r="H226" s="133"/>
      <c r="I226" s="133"/>
      <c r="J226" s="133"/>
      <c r="K226" s="134"/>
      <c r="L226" s="134"/>
      <c r="M226" s="131"/>
      <c r="N226" s="131"/>
      <c r="O226" s="132"/>
      <c r="P226" s="132"/>
      <c r="Q226" s="131"/>
      <c r="R226" s="131"/>
      <c r="S226" s="131"/>
      <c r="T226" s="135"/>
      <c r="U226" s="135"/>
      <c r="V226" s="135" t="s">
        <v>0</v>
      </c>
      <c r="W226" s="131"/>
      <c r="X226" s="136"/>
    </row>
    <row r="227" spans="1:37">
      <c r="D227" s="130" t="s">
        <v>479</v>
      </c>
      <c r="E227" s="131"/>
      <c r="F227" s="132"/>
      <c r="G227" s="133"/>
      <c r="H227" s="133"/>
      <c r="I227" s="133"/>
      <c r="J227" s="133"/>
      <c r="K227" s="134"/>
      <c r="L227" s="134"/>
      <c r="M227" s="131"/>
      <c r="N227" s="131"/>
      <c r="O227" s="132"/>
      <c r="P227" s="132"/>
      <c r="Q227" s="131"/>
      <c r="R227" s="131"/>
      <c r="S227" s="131"/>
      <c r="T227" s="135"/>
      <c r="U227" s="135"/>
      <c r="V227" s="135" t="s">
        <v>0</v>
      </c>
      <c r="W227" s="131"/>
      <c r="X227" s="136"/>
    </row>
    <row r="228" spans="1:37">
      <c r="D228" s="130" t="s">
        <v>456</v>
      </c>
      <c r="E228" s="131"/>
      <c r="F228" s="132"/>
      <c r="G228" s="133"/>
      <c r="H228" s="133"/>
      <c r="I228" s="133"/>
      <c r="J228" s="133"/>
      <c r="K228" s="134"/>
      <c r="L228" s="134"/>
      <c r="M228" s="131"/>
      <c r="N228" s="131"/>
      <c r="O228" s="132"/>
      <c r="P228" s="132"/>
      <c r="Q228" s="131"/>
      <c r="R228" s="131"/>
      <c r="S228" s="131"/>
      <c r="T228" s="135"/>
      <c r="U228" s="135"/>
      <c r="V228" s="135" t="s">
        <v>0</v>
      </c>
      <c r="W228" s="131"/>
      <c r="X228" s="136"/>
    </row>
    <row r="229" spans="1:37">
      <c r="D229" s="130" t="s">
        <v>480</v>
      </c>
      <c r="E229" s="131"/>
      <c r="F229" s="132"/>
      <c r="G229" s="133"/>
      <c r="H229" s="133"/>
      <c r="I229" s="133"/>
      <c r="J229" s="133"/>
      <c r="K229" s="134"/>
      <c r="L229" s="134"/>
      <c r="M229" s="131"/>
      <c r="N229" s="131"/>
      <c r="O229" s="132"/>
      <c r="P229" s="132"/>
      <c r="Q229" s="131"/>
      <c r="R229" s="131"/>
      <c r="S229" s="131"/>
      <c r="T229" s="135"/>
      <c r="U229" s="135"/>
      <c r="V229" s="135" t="s">
        <v>0</v>
      </c>
      <c r="W229" s="131"/>
      <c r="X229" s="136"/>
    </row>
    <row r="230" spans="1:37">
      <c r="D230" s="130" t="s">
        <v>481</v>
      </c>
      <c r="E230" s="131"/>
      <c r="F230" s="132"/>
      <c r="G230" s="133"/>
      <c r="H230" s="133"/>
      <c r="I230" s="133"/>
      <c r="J230" s="133"/>
      <c r="K230" s="134"/>
      <c r="L230" s="134"/>
      <c r="M230" s="131"/>
      <c r="N230" s="131"/>
      <c r="O230" s="132"/>
      <c r="P230" s="132"/>
      <c r="Q230" s="131"/>
      <c r="R230" s="131"/>
      <c r="S230" s="131"/>
      <c r="T230" s="135"/>
      <c r="U230" s="135"/>
      <c r="V230" s="135" t="s">
        <v>0</v>
      </c>
      <c r="W230" s="131"/>
      <c r="X230" s="136"/>
    </row>
    <row r="231" spans="1:37">
      <c r="A231" s="80">
        <v>55</v>
      </c>
      <c r="B231" s="81" t="s">
        <v>227</v>
      </c>
      <c r="C231" s="82" t="s">
        <v>482</v>
      </c>
      <c r="D231" s="83" t="s">
        <v>483</v>
      </c>
      <c r="E231" s="84">
        <v>15.831</v>
      </c>
      <c r="F231" s="85" t="s">
        <v>148</v>
      </c>
      <c r="H231" s="86">
        <f>ROUND(E231*G231,2)</f>
        <v>0</v>
      </c>
      <c r="J231" s="86">
        <f>ROUND(E231*G231,2)</f>
        <v>0</v>
      </c>
      <c r="L231" s="87">
        <f>E231*K231</f>
        <v>0</v>
      </c>
      <c r="N231" s="84">
        <f>E231*M231</f>
        <v>0</v>
      </c>
      <c r="O231" s="85">
        <v>20</v>
      </c>
      <c r="P231" s="85" t="s">
        <v>149</v>
      </c>
      <c r="V231" s="88" t="s">
        <v>106</v>
      </c>
      <c r="W231" s="84">
        <v>6.7910000000000004</v>
      </c>
      <c r="X231" s="129" t="s">
        <v>484</v>
      </c>
      <c r="Y231" s="129" t="s">
        <v>482</v>
      </c>
      <c r="Z231" s="82" t="s">
        <v>231</v>
      </c>
      <c r="AB231" s="85">
        <v>7</v>
      </c>
      <c r="AJ231" s="71" t="s">
        <v>152</v>
      </c>
      <c r="AK231" s="71" t="s">
        <v>153</v>
      </c>
    </row>
    <row r="232" spans="1:37">
      <c r="A232" s="80">
        <v>56</v>
      </c>
      <c r="B232" s="81" t="s">
        <v>227</v>
      </c>
      <c r="C232" s="82" t="s">
        <v>485</v>
      </c>
      <c r="D232" s="83" t="s">
        <v>486</v>
      </c>
      <c r="E232" s="84">
        <v>1.9139999999999999</v>
      </c>
      <c r="F232" s="85" t="s">
        <v>255</v>
      </c>
      <c r="H232" s="86">
        <f>ROUND(E232*G232,2)</f>
        <v>0</v>
      </c>
      <c r="J232" s="86">
        <f>ROUND(E232*G232,2)</f>
        <v>0</v>
      </c>
      <c r="K232" s="87">
        <v>1.04674</v>
      </c>
      <c r="L232" s="87">
        <f>E232*K232</f>
        <v>2.0034603600000001</v>
      </c>
      <c r="N232" s="84">
        <f>E232*M232</f>
        <v>0</v>
      </c>
      <c r="O232" s="85">
        <v>20</v>
      </c>
      <c r="P232" s="85" t="s">
        <v>149</v>
      </c>
      <c r="V232" s="88" t="s">
        <v>106</v>
      </c>
      <c r="W232" s="84">
        <v>100.28400000000001</v>
      </c>
      <c r="X232" s="129" t="s">
        <v>487</v>
      </c>
      <c r="Y232" s="129" t="s">
        <v>485</v>
      </c>
      <c r="Z232" s="82" t="s">
        <v>231</v>
      </c>
      <c r="AB232" s="85">
        <v>7</v>
      </c>
      <c r="AJ232" s="71" t="s">
        <v>152</v>
      </c>
      <c r="AK232" s="71" t="s">
        <v>153</v>
      </c>
    </row>
    <row r="233" spans="1:37">
      <c r="D233" s="130" t="s">
        <v>488</v>
      </c>
      <c r="E233" s="131"/>
      <c r="F233" s="132"/>
      <c r="G233" s="133"/>
      <c r="H233" s="133"/>
      <c r="I233" s="133"/>
      <c r="J233" s="133"/>
      <c r="K233" s="134"/>
      <c r="L233" s="134"/>
      <c r="M233" s="131"/>
      <c r="N233" s="131"/>
      <c r="O233" s="132"/>
      <c r="P233" s="132"/>
      <c r="Q233" s="131"/>
      <c r="R233" s="131"/>
      <c r="S233" s="131"/>
      <c r="T233" s="135"/>
      <c r="U233" s="135"/>
      <c r="V233" s="135" t="s">
        <v>0</v>
      </c>
      <c r="W233" s="131"/>
      <c r="X233" s="136"/>
    </row>
    <row r="234" spans="1:37">
      <c r="A234" s="80">
        <v>57</v>
      </c>
      <c r="B234" s="81" t="s">
        <v>227</v>
      </c>
      <c r="C234" s="82" t="s">
        <v>489</v>
      </c>
      <c r="D234" s="83" t="s">
        <v>490</v>
      </c>
      <c r="E234" s="84">
        <v>1.5289999999999999</v>
      </c>
      <c r="F234" s="85" t="s">
        <v>156</v>
      </c>
      <c r="H234" s="86">
        <f>ROUND(E234*G234,2)</f>
        <v>0</v>
      </c>
      <c r="J234" s="86">
        <f>ROUND(E234*G234,2)</f>
        <v>0</v>
      </c>
      <c r="K234" s="87">
        <v>2.6165400000000001</v>
      </c>
      <c r="L234" s="87">
        <f>E234*K234</f>
        <v>4.0006896599999999</v>
      </c>
      <c r="N234" s="84">
        <f>E234*M234</f>
        <v>0</v>
      </c>
      <c r="O234" s="85">
        <v>20</v>
      </c>
      <c r="P234" s="85" t="s">
        <v>149</v>
      </c>
      <c r="V234" s="88" t="s">
        <v>106</v>
      </c>
      <c r="W234" s="84">
        <v>3.9260000000000002</v>
      </c>
      <c r="X234" s="129" t="s">
        <v>491</v>
      </c>
      <c r="Y234" s="129" t="s">
        <v>489</v>
      </c>
      <c r="Z234" s="82" t="s">
        <v>231</v>
      </c>
      <c r="AB234" s="85">
        <v>7</v>
      </c>
      <c r="AJ234" s="71" t="s">
        <v>152</v>
      </c>
      <c r="AK234" s="71" t="s">
        <v>153</v>
      </c>
    </row>
    <row r="235" spans="1:37">
      <c r="D235" s="130" t="s">
        <v>492</v>
      </c>
      <c r="E235" s="131"/>
      <c r="F235" s="132"/>
      <c r="G235" s="133"/>
      <c r="H235" s="133"/>
      <c r="I235" s="133"/>
      <c r="J235" s="133"/>
      <c r="K235" s="134"/>
      <c r="L235" s="134"/>
      <c r="M235" s="131"/>
      <c r="N235" s="131"/>
      <c r="O235" s="132"/>
      <c r="P235" s="132"/>
      <c r="Q235" s="131"/>
      <c r="R235" s="131"/>
      <c r="S235" s="131"/>
      <c r="T235" s="135"/>
      <c r="U235" s="135"/>
      <c r="V235" s="135" t="s">
        <v>0</v>
      </c>
      <c r="W235" s="131"/>
      <c r="X235" s="136"/>
    </row>
    <row r="236" spans="1:37">
      <c r="A236" s="80">
        <v>58</v>
      </c>
      <c r="B236" s="81" t="s">
        <v>227</v>
      </c>
      <c r="C236" s="82" t="s">
        <v>493</v>
      </c>
      <c r="D236" s="83" t="s">
        <v>494</v>
      </c>
      <c r="E236" s="84">
        <v>0.154</v>
      </c>
      <c r="F236" s="85" t="s">
        <v>255</v>
      </c>
      <c r="H236" s="86">
        <f>ROUND(E236*G236,2)</f>
        <v>0</v>
      </c>
      <c r="J236" s="86">
        <f>ROUND(E236*G236,2)</f>
        <v>0</v>
      </c>
      <c r="K236" s="87">
        <v>1.0463100000000001</v>
      </c>
      <c r="L236" s="87">
        <f>E236*K236</f>
        <v>0.16113174</v>
      </c>
      <c r="N236" s="84">
        <f>E236*M236</f>
        <v>0</v>
      </c>
      <c r="O236" s="85">
        <v>20</v>
      </c>
      <c r="P236" s="85" t="s">
        <v>149</v>
      </c>
      <c r="V236" s="88" t="s">
        <v>106</v>
      </c>
      <c r="W236" s="84">
        <v>12.013999999999999</v>
      </c>
      <c r="X236" s="129" t="s">
        <v>495</v>
      </c>
      <c r="Y236" s="129" t="s">
        <v>493</v>
      </c>
      <c r="Z236" s="82" t="s">
        <v>231</v>
      </c>
      <c r="AB236" s="85">
        <v>7</v>
      </c>
      <c r="AJ236" s="71" t="s">
        <v>152</v>
      </c>
      <c r="AK236" s="71" t="s">
        <v>153</v>
      </c>
    </row>
    <row r="237" spans="1:37">
      <c r="D237" s="130" t="s">
        <v>496</v>
      </c>
      <c r="E237" s="131"/>
      <c r="F237" s="132"/>
      <c r="G237" s="133"/>
      <c r="H237" s="133"/>
      <c r="I237" s="133"/>
      <c r="J237" s="133"/>
      <c r="K237" s="134"/>
      <c r="L237" s="134"/>
      <c r="M237" s="131"/>
      <c r="N237" s="131"/>
      <c r="O237" s="132"/>
      <c r="P237" s="132"/>
      <c r="Q237" s="131"/>
      <c r="R237" s="131"/>
      <c r="S237" s="131"/>
      <c r="T237" s="135"/>
      <c r="U237" s="135"/>
      <c r="V237" s="135" t="s">
        <v>0</v>
      </c>
      <c r="W237" s="131"/>
      <c r="X237" s="136"/>
    </row>
    <row r="238" spans="1:37">
      <c r="A238" s="80">
        <v>59</v>
      </c>
      <c r="B238" s="81" t="s">
        <v>227</v>
      </c>
      <c r="C238" s="82" t="s">
        <v>497</v>
      </c>
      <c r="D238" s="83" t="s">
        <v>498</v>
      </c>
      <c r="E238" s="84">
        <v>14.128</v>
      </c>
      <c r="F238" s="85" t="s">
        <v>148</v>
      </c>
      <c r="H238" s="86">
        <f>ROUND(E238*G238,2)</f>
        <v>0</v>
      </c>
      <c r="J238" s="86">
        <f>ROUND(E238*G238,2)</f>
        <v>0</v>
      </c>
      <c r="K238" s="87">
        <v>7.7299999999999999E-3</v>
      </c>
      <c r="L238" s="87">
        <f>E238*K238</f>
        <v>0.10920944</v>
      </c>
      <c r="N238" s="84">
        <f>E238*M238</f>
        <v>0</v>
      </c>
      <c r="O238" s="85">
        <v>20</v>
      </c>
      <c r="P238" s="85" t="s">
        <v>149</v>
      </c>
      <c r="V238" s="88" t="s">
        <v>106</v>
      </c>
      <c r="W238" s="84">
        <v>22.152999999999999</v>
      </c>
      <c r="X238" s="129" t="s">
        <v>499</v>
      </c>
      <c r="Y238" s="129" t="s">
        <v>497</v>
      </c>
      <c r="Z238" s="82" t="s">
        <v>231</v>
      </c>
      <c r="AB238" s="85">
        <v>7</v>
      </c>
      <c r="AJ238" s="71" t="s">
        <v>152</v>
      </c>
      <c r="AK238" s="71" t="s">
        <v>153</v>
      </c>
    </row>
    <row r="239" spans="1:37">
      <c r="D239" s="130" t="s">
        <v>500</v>
      </c>
      <c r="E239" s="131"/>
      <c r="F239" s="132"/>
      <c r="G239" s="133"/>
      <c r="H239" s="133"/>
      <c r="I239" s="133"/>
      <c r="J239" s="133"/>
      <c r="K239" s="134"/>
      <c r="L239" s="134"/>
      <c r="M239" s="131"/>
      <c r="N239" s="131"/>
      <c r="O239" s="132"/>
      <c r="P239" s="132"/>
      <c r="Q239" s="131"/>
      <c r="R239" s="131"/>
      <c r="S239" s="131"/>
      <c r="T239" s="135"/>
      <c r="U239" s="135"/>
      <c r="V239" s="135" t="s">
        <v>0</v>
      </c>
      <c r="W239" s="131"/>
      <c r="X239" s="136"/>
    </row>
    <row r="240" spans="1:37">
      <c r="D240" s="130" t="s">
        <v>501</v>
      </c>
      <c r="E240" s="131"/>
      <c r="F240" s="132"/>
      <c r="G240" s="133"/>
      <c r="H240" s="133"/>
      <c r="I240" s="133"/>
      <c r="J240" s="133"/>
      <c r="K240" s="134"/>
      <c r="L240" s="134"/>
      <c r="M240" s="131"/>
      <c r="N240" s="131"/>
      <c r="O240" s="132"/>
      <c r="P240" s="132"/>
      <c r="Q240" s="131"/>
      <c r="R240" s="131"/>
      <c r="S240" s="131"/>
      <c r="T240" s="135"/>
      <c r="U240" s="135"/>
      <c r="V240" s="135" t="s">
        <v>0</v>
      </c>
      <c r="W240" s="131"/>
      <c r="X240" s="136"/>
    </row>
    <row r="241" spans="1:37">
      <c r="A241" s="80">
        <v>60</v>
      </c>
      <c r="B241" s="81" t="s">
        <v>227</v>
      </c>
      <c r="C241" s="82" t="s">
        <v>502</v>
      </c>
      <c r="D241" s="83" t="s">
        <v>503</v>
      </c>
      <c r="E241" s="84">
        <v>14.128</v>
      </c>
      <c r="F241" s="85" t="s">
        <v>148</v>
      </c>
      <c r="H241" s="86">
        <f>ROUND(E241*G241,2)</f>
        <v>0</v>
      </c>
      <c r="J241" s="86">
        <f>ROUND(E241*G241,2)</f>
        <v>0</v>
      </c>
      <c r="L241" s="87">
        <f>E241*K241</f>
        <v>0</v>
      </c>
      <c r="N241" s="84">
        <f>E241*M241</f>
        <v>0</v>
      </c>
      <c r="O241" s="85">
        <v>20</v>
      </c>
      <c r="P241" s="85" t="s">
        <v>149</v>
      </c>
      <c r="V241" s="88" t="s">
        <v>106</v>
      </c>
      <c r="W241" s="84">
        <v>4.6900000000000004</v>
      </c>
      <c r="X241" s="129" t="s">
        <v>504</v>
      </c>
      <c r="Y241" s="129" t="s">
        <v>502</v>
      </c>
      <c r="Z241" s="82" t="s">
        <v>231</v>
      </c>
      <c r="AB241" s="85">
        <v>7</v>
      </c>
      <c r="AJ241" s="71" t="s">
        <v>152</v>
      </c>
      <c r="AK241" s="71" t="s">
        <v>153</v>
      </c>
    </row>
    <row r="242" spans="1:37">
      <c r="A242" s="80">
        <v>61</v>
      </c>
      <c r="B242" s="81" t="s">
        <v>227</v>
      </c>
      <c r="C242" s="82" t="s">
        <v>505</v>
      </c>
      <c r="D242" s="83" t="s">
        <v>506</v>
      </c>
      <c r="E242" s="84">
        <v>19.8</v>
      </c>
      <c r="F242" s="85" t="s">
        <v>212</v>
      </c>
      <c r="H242" s="86">
        <f>ROUND(E242*G242,2)</f>
        <v>0</v>
      </c>
      <c r="J242" s="86">
        <f>ROUND(E242*G242,2)</f>
        <v>0</v>
      </c>
      <c r="K242" s="87">
        <v>0.10889</v>
      </c>
      <c r="L242" s="87">
        <f>E242*K242</f>
        <v>2.1560220000000001</v>
      </c>
      <c r="N242" s="84">
        <f>E242*M242</f>
        <v>0</v>
      </c>
      <c r="O242" s="85">
        <v>20</v>
      </c>
      <c r="P242" s="85" t="s">
        <v>149</v>
      </c>
      <c r="V242" s="88" t="s">
        <v>106</v>
      </c>
      <c r="W242" s="84">
        <v>7.4450000000000003</v>
      </c>
      <c r="X242" s="129" t="s">
        <v>507</v>
      </c>
      <c r="Y242" s="129" t="s">
        <v>505</v>
      </c>
      <c r="Z242" s="82" t="s">
        <v>231</v>
      </c>
      <c r="AB242" s="85">
        <v>7</v>
      </c>
      <c r="AJ242" s="71" t="s">
        <v>152</v>
      </c>
      <c r="AK242" s="71" t="s">
        <v>153</v>
      </c>
    </row>
    <row r="243" spans="1:37">
      <c r="D243" s="130" t="s">
        <v>508</v>
      </c>
      <c r="E243" s="131"/>
      <c r="F243" s="132"/>
      <c r="G243" s="133"/>
      <c r="H243" s="133"/>
      <c r="I243" s="133"/>
      <c r="J243" s="133"/>
      <c r="K243" s="134"/>
      <c r="L243" s="134"/>
      <c r="M243" s="131"/>
      <c r="N243" s="131"/>
      <c r="O243" s="132"/>
      <c r="P243" s="132"/>
      <c r="Q243" s="131"/>
      <c r="R243" s="131"/>
      <c r="S243" s="131"/>
      <c r="T243" s="135"/>
      <c r="U243" s="135"/>
      <c r="V243" s="135" t="s">
        <v>0</v>
      </c>
      <c r="W243" s="131"/>
      <c r="X243" s="136"/>
    </row>
    <row r="244" spans="1:37">
      <c r="A244" s="80">
        <v>62</v>
      </c>
      <c r="B244" s="81" t="s">
        <v>227</v>
      </c>
      <c r="C244" s="82" t="s">
        <v>509</v>
      </c>
      <c r="D244" s="83" t="s">
        <v>510</v>
      </c>
      <c r="E244" s="84">
        <v>3.96</v>
      </c>
      <c r="F244" s="85" t="s">
        <v>148</v>
      </c>
      <c r="H244" s="86">
        <f>ROUND(E244*G244,2)</f>
        <v>0</v>
      </c>
      <c r="J244" s="86">
        <f>ROUND(E244*G244,2)</f>
        <v>0</v>
      </c>
      <c r="K244" s="87">
        <v>5.28E-3</v>
      </c>
      <c r="L244" s="87">
        <f>E244*K244</f>
        <v>2.0908799999999998E-2</v>
      </c>
      <c r="N244" s="84">
        <f>E244*M244</f>
        <v>0</v>
      </c>
      <c r="O244" s="85">
        <v>20</v>
      </c>
      <c r="P244" s="85" t="s">
        <v>149</v>
      </c>
      <c r="V244" s="88" t="s">
        <v>106</v>
      </c>
      <c r="W244" s="84">
        <v>5.8959999999999999</v>
      </c>
      <c r="X244" s="129" t="s">
        <v>511</v>
      </c>
      <c r="Y244" s="129" t="s">
        <v>509</v>
      </c>
      <c r="Z244" s="82" t="s">
        <v>231</v>
      </c>
      <c r="AB244" s="85">
        <v>7</v>
      </c>
      <c r="AJ244" s="71" t="s">
        <v>152</v>
      </c>
      <c r="AK244" s="71" t="s">
        <v>153</v>
      </c>
    </row>
    <row r="245" spans="1:37">
      <c r="D245" s="130" t="s">
        <v>512</v>
      </c>
      <c r="E245" s="131"/>
      <c r="F245" s="132"/>
      <c r="G245" s="133"/>
      <c r="H245" s="133"/>
      <c r="I245" s="133"/>
      <c r="J245" s="133"/>
      <c r="K245" s="134"/>
      <c r="L245" s="134"/>
      <c r="M245" s="131"/>
      <c r="N245" s="131"/>
      <c r="O245" s="132"/>
      <c r="P245" s="132"/>
      <c r="Q245" s="131"/>
      <c r="R245" s="131"/>
      <c r="S245" s="131"/>
      <c r="T245" s="135"/>
      <c r="U245" s="135"/>
      <c r="V245" s="135" t="s">
        <v>0</v>
      </c>
      <c r="W245" s="131"/>
      <c r="X245" s="136"/>
    </row>
    <row r="246" spans="1:37">
      <c r="A246" s="80">
        <v>63</v>
      </c>
      <c r="B246" s="81" t="s">
        <v>227</v>
      </c>
      <c r="C246" s="82" t="s">
        <v>513</v>
      </c>
      <c r="D246" s="83" t="s">
        <v>514</v>
      </c>
      <c r="E246" s="84">
        <v>3.96</v>
      </c>
      <c r="F246" s="85" t="s">
        <v>148</v>
      </c>
      <c r="H246" s="86">
        <f>ROUND(E246*G246,2)</f>
        <v>0</v>
      </c>
      <c r="J246" s="86">
        <f>ROUND(E246*G246,2)</f>
        <v>0</v>
      </c>
      <c r="L246" s="87">
        <f>E246*K246</f>
        <v>0</v>
      </c>
      <c r="N246" s="84">
        <f>E246*M246</f>
        <v>0</v>
      </c>
      <c r="O246" s="85">
        <v>20</v>
      </c>
      <c r="P246" s="85" t="s">
        <v>149</v>
      </c>
      <c r="V246" s="88" t="s">
        <v>106</v>
      </c>
      <c r="W246" s="84">
        <v>1.204</v>
      </c>
      <c r="X246" s="129" t="s">
        <v>515</v>
      </c>
      <c r="Y246" s="129" t="s">
        <v>513</v>
      </c>
      <c r="Z246" s="82" t="s">
        <v>231</v>
      </c>
      <c r="AB246" s="85">
        <v>7</v>
      </c>
      <c r="AJ246" s="71" t="s">
        <v>152</v>
      </c>
      <c r="AK246" s="71" t="s">
        <v>153</v>
      </c>
    </row>
    <row r="247" spans="1:37">
      <c r="D247" s="137" t="s">
        <v>516</v>
      </c>
      <c r="E247" s="138">
        <f>J247</f>
        <v>0</v>
      </c>
      <c r="H247" s="138">
        <f>SUM(H127:H246)</f>
        <v>0</v>
      </c>
      <c r="I247" s="138">
        <f>SUM(I127:I246)</f>
        <v>0</v>
      </c>
      <c r="J247" s="138">
        <f>SUM(J127:J246)</f>
        <v>0</v>
      </c>
      <c r="L247" s="139">
        <f>SUM(L127:L246)</f>
        <v>281.6360582399999</v>
      </c>
      <c r="N247" s="140">
        <f>SUM(N127:N246)</f>
        <v>0</v>
      </c>
      <c r="W247" s="84">
        <f>SUM(W127:W246)</f>
        <v>1537.0909999999999</v>
      </c>
    </row>
    <row r="249" spans="1:37">
      <c r="B249" s="82" t="s">
        <v>517</v>
      </c>
    </row>
    <row r="250" spans="1:37">
      <c r="A250" s="80">
        <v>64</v>
      </c>
      <c r="B250" s="81" t="s">
        <v>518</v>
      </c>
      <c r="C250" s="82" t="s">
        <v>519</v>
      </c>
      <c r="D250" s="83" t="s">
        <v>520</v>
      </c>
      <c r="E250" s="84">
        <v>113.23099999999999</v>
      </c>
      <c r="F250" s="85" t="s">
        <v>148</v>
      </c>
      <c r="H250" s="86">
        <f>ROUND(E250*G250,2)</f>
        <v>0</v>
      </c>
      <c r="J250" s="86">
        <f>ROUND(E250*G250,2)</f>
        <v>0</v>
      </c>
      <c r="K250" s="87">
        <v>0.27994000000000002</v>
      </c>
      <c r="L250" s="87">
        <f>E250*K250</f>
        <v>31.697886140000001</v>
      </c>
      <c r="N250" s="84">
        <f>E250*M250</f>
        <v>0</v>
      </c>
      <c r="O250" s="85">
        <v>20</v>
      </c>
      <c r="P250" s="85" t="s">
        <v>149</v>
      </c>
      <c r="V250" s="88" t="s">
        <v>106</v>
      </c>
      <c r="W250" s="84">
        <v>2.831</v>
      </c>
      <c r="X250" s="129" t="s">
        <v>521</v>
      </c>
      <c r="Y250" s="129" t="s">
        <v>519</v>
      </c>
      <c r="Z250" s="82" t="s">
        <v>522</v>
      </c>
      <c r="AB250" s="85">
        <v>7</v>
      </c>
      <c r="AJ250" s="71" t="s">
        <v>152</v>
      </c>
      <c r="AK250" s="71" t="s">
        <v>153</v>
      </c>
    </row>
    <row r="251" spans="1:37">
      <c r="A251" s="80">
        <v>65</v>
      </c>
      <c r="B251" s="81" t="s">
        <v>518</v>
      </c>
      <c r="C251" s="82" t="s">
        <v>523</v>
      </c>
      <c r="D251" s="83" t="s">
        <v>524</v>
      </c>
      <c r="E251" s="84">
        <v>586.899</v>
      </c>
      <c r="F251" s="85" t="s">
        <v>148</v>
      </c>
      <c r="H251" s="86">
        <f>ROUND(E251*G251,2)</f>
        <v>0</v>
      </c>
      <c r="J251" s="86">
        <f>ROUND(E251*G251,2)</f>
        <v>0</v>
      </c>
      <c r="K251" s="87">
        <v>0.55986000000000002</v>
      </c>
      <c r="L251" s="87">
        <f>E251*K251</f>
        <v>328.58127414</v>
      </c>
      <c r="N251" s="84">
        <f>E251*M251</f>
        <v>0</v>
      </c>
      <c r="O251" s="85">
        <v>20</v>
      </c>
      <c r="P251" s="85" t="s">
        <v>149</v>
      </c>
      <c r="V251" s="88" t="s">
        <v>106</v>
      </c>
      <c r="W251" s="84">
        <v>17.606999999999999</v>
      </c>
      <c r="X251" s="129" t="s">
        <v>525</v>
      </c>
      <c r="Y251" s="129" t="s">
        <v>523</v>
      </c>
      <c r="Z251" s="82" t="s">
        <v>522</v>
      </c>
      <c r="AB251" s="85">
        <v>7</v>
      </c>
      <c r="AJ251" s="71" t="s">
        <v>152</v>
      </c>
      <c r="AK251" s="71" t="s">
        <v>153</v>
      </c>
    </row>
    <row r="252" spans="1:37" ht="25.5">
      <c r="A252" s="80">
        <v>66</v>
      </c>
      <c r="B252" s="81" t="s">
        <v>215</v>
      </c>
      <c r="C252" s="82" t="s">
        <v>526</v>
      </c>
      <c r="D252" s="83" t="s">
        <v>527</v>
      </c>
      <c r="E252" s="84">
        <v>586.899</v>
      </c>
      <c r="F252" s="85" t="s">
        <v>148</v>
      </c>
      <c r="H252" s="86">
        <f>ROUND(E252*G252,2)</f>
        <v>0</v>
      </c>
      <c r="J252" s="86">
        <f>ROUND(E252*G252,2)</f>
        <v>0</v>
      </c>
      <c r="K252" s="87">
        <v>8.3500000000000005E-2</v>
      </c>
      <c r="L252" s="87">
        <f>E252*K252</f>
        <v>49.006066500000003</v>
      </c>
      <c r="N252" s="84">
        <f>E252*M252</f>
        <v>0</v>
      </c>
      <c r="O252" s="85">
        <v>20</v>
      </c>
      <c r="P252" s="85" t="s">
        <v>149</v>
      </c>
      <c r="V252" s="88" t="s">
        <v>106</v>
      </c>
      <c r="W252" s="84">
        <v>71.015000000000001</v>
      </c>
      <c r="X252" s="129" t="s">
        <v>528</v>
      </c>
      <c r="Y252" s="129" t="s">
        <v>526</v>
      </c>
      <c r="Z252" s="82" t="s">
        <v>529</v>
      </c>
      <c r="AB252" s="85">
        <v>7</v>
      </c>
      <c r="AJ252" s="71" t="s">
        <v>152</v>
      </c>
      <c r="AK252" s="71" t="s">
        <v>153</v>
      </c>
    </row>
    <row r="253" spans="1:37">
      <c r="D253" s="130" t="s">
        <v>530</v>
      </c>
      <c r="E253" s="131"/>
      <c r="F253" s="132"/>
      <c r="G253" s="133"/>
      <c r="H253" s="133"/>
      <c r="I253" s="133"/>
      <c r="J253" s="133"/>
      <c r="K253" s="134"/>
      <c r="L253" s="134"/>
      <c r="M253" s="131"/>
      <c r="N253" s="131"/>
      <c r="O253" s="132"/>
      <c r="P253" s="132"/>
      <c r="Q253" s="131"/>
      <c r="R253" s="131"/>
      <c r="S253" s="131"/>
      <c r="T253" s="135"/>
      <c r="U253" s="135"/>
      <c r="V253" s="135" t="s">
        <v>0</v>
      </c>
      <c r="W253" s="131"/>
      <c r="X253" s="136"/>
    </row>
    <row r="254" spans="1:37">
      <c r="A254" s="80">
        <v>67</v>
      </c>
      <c r="B254" s="81" t="s">
        <v>531</v>
      </c>
      <c r="C254" s="82" t="s">
        <v>532</v>
      </c>
      <c r="D254" s="83" t="s">
        <v>533</v>
      </c>
      <c r="E254" s="84">
        <v>166.28800000000001</v>
      </c>
      <c r="F254" s="85" t="s">
        <v>290</v>
      </c>
      <c r="I254" s="86">
        <f>ROUND(E254*G254,2)</f>
        <v>0</v>
      </c>
      <c r="J254" s="86">
        <f>ROUND(E254*G254,2)</f>
        <v>0</v>
      </c>
      <c r="K254" s="87">
        <v>1.9079999999999999</v>
      </c>
      <c r="L254" s="87">
        <f>E254*K254</f>
        <v>317.27750400000002</v>
      </c>
      <c r="N254" s="84">
        <f>E254*M254</f>
        <v>0</v>
      </c>
      <c r="O254" s="85">
        <v>20</v>
      </c>
      <c r="P254" s="85" t="s">
        <v>149</v>
      </c>
      <c r="V254" s="88" t="s">
        <v>98</v>
      </c>
      <c r="X254" s="129" t="s">
        <v>532</v>
      </c>
      <c r="Y254" s="129" t="s">
        <v>532</v>
      </c>
      <c r="Z254" s="82" t="s">
        <v>534</v>
      </c>
      <c r="AA254" s="82" t="s">
        <v>149</v>
      </c>
      <c r="AB254" s="85">
        <v>8</v>
      </c>
      <c r="AJ254" s="71" t="s">
        <v>535</v>
      </c>
      <c r="AK254" s="71" t="s">
        <v>153</v>
      </c>
    </row>
    <row r="255" spans="1:37">
      <c r="D255" s="130" t="s">
        <v>536</v>
      </c>
      <c r="E255" s="131"/>
      <c r="F255" s="132"/>
      <c r="G255" s="133"/>
      <c r="H255" s="133"/>
      <c r="I255" s="133"/>
      <c r="J255" s="133"/>
      <c r="K255" s="134"/>
      <c r="L255" s="134"/>
      <c r="M255" s="131"/>
      <c r="N255" s="131"/>
      <c r="O255" s="132"/>
      <c r="P255" s="132"/>
      <c r="Q255" s="131"/>
      <c r="R255" s="131"/>
      <c r="S255" s="131"/>
      <c r="T255" s="135"/>
      <c r="U255" s="135"/>
      <c r="V255" s="135" t="s">
        <v>0</v>
      </c>
      <c r="W255" s="131"/>
      <c r="X255" s="136"/>
    </row>
    <row r="256" spans="1:37" ht="25.5">
      <c r="A256" s="80">
        <v>68</v>
      </c>
      <c r="B256" s="81" t="s">
        <v>518</v>
      </c>
      <c r="C256" s="82" t="s">
        <v>537</v>
      </c>
      <c r="D256" s="83" t="s">
        <v>538</v>
      </c>
      <c r="E256" s="84">
        <v>113.23099999999999</v>
      </c>
      <c r="F256" s="85" t="s">
        <v>148</v>
      </c>
      <c r="H256" s="86">
        <f>ROUND(E256*G256,2)</f>
        <v>0</v>
      </c>
      <c r="J256" s="86">
        <f>ROUND(E256*G256,2)</f>
        <v>0</v>
      </c>
      <c r="K256" s="87">
        <v>0.10100000000000001</v>
      </c>
      <c r="L256" s="87">
        <f>E256*K256</f>
        <v>11.436331000000001</v>
      </c>
      <c r="N256" s="84">
        <f>E256*M256</f>
        <v>0</v>
      </c>
      <c r="O256" s="85">
        <v>20</v>
      </c>
      <c r="P256" s="85" t="s">
        <v>149</v>
      </c>
      <c r="V256" s="88" t="s">
        <v>106</v>
      </c>
      <c r="W256" s="84">
        <v>87.98</v>
      </c>
      <c r="X256" s="129" t="s">
        <v>539</v>
      </c>
      <c r="Y256" s="129" t="s">
        <v>537</v>
      </c>
      <c r="Z256" s="82" t="s">
        <v>529</v>
      </c>
      <c r="AB256" s="85">
        <v>7</v>
      </c>
      <c r="AJ256" s="71" t="s">
        <v>152</v>
      </c>
      <c r="AK256" s="71" t="s">
        <v>153</v>
      </c>
    </row>
    <row r="257" spans="1:37">
      <c r="D257" s="130" t="s">
        <v>540</v>
      </c>
      <c r="E257" s="131"/>
      <c r="F257" s="132"/>
      <c r="G257" s="133"/>
      <c r="H257" s="133"/>
      <c r="I257" s="133"/>
      <c r="J257" s="133"/>
      <c r="K257" s="134"/>
      <c r="L257" s="134"/>
      <c r="M257" s="131"/>
      <c r="N257" s="131"/>
      <c r="O257" s="132"/>
      <c r="P257" s="132"/>
      <c r="Q257" s="131"/>
      <c r="R257" s="131"/>
      <c r="S257" s="131"/>
      <c r="T257" s="135"/>
      <c r="U257" s="135"/>
      <c r="V257" s="135" t="s">
        <v>0</v>
      </c>
      <c r="W257" s="131"/>
      <c r="X257" s="136"/>
    </row>
    <row r="258" spans="1:37">
      <c r="A258" s="80">
        <v>69</v>
      </c>
      <c r="B258" s="81" t="s">
        <v>531</v>
      </c>
      <c r="C258" s="82" t="s">
        <v>541</v>
      </c>
      <c r="D258" s="83" t="s">
        <v>542</v>
      </c>
      <c r="E258" s="84">
        <v>118.893</v>
      </c>
      <c r="F258" s="85" t="s">
        <v>148</v>
      </c>
      <c r="I258" s="86">
        <f>ROUND(E258*G258,2)</f>
        <v>0</v>
      </c>
      <c r="J258" s="86">
        <f>ROUND(E258*G258,2)</f>
        <v>0</v>
      </c>
      <c r="K258" s="87">
        <v>0.14000000000000001</v>
      </c>
      <c r="L258" s="87">
        <f>E258*K258</f>
        <v>16.645020000000002</v>
      </c>
      <c r="N258" s="84">
        <f>E258*M258</f>
        <v>0</v>
      </c>
      <c r="O258" s="85">
        <v>20</v>
      </c>
      <c r="P258" s="85" t="s">
        <v>149</v>
      </c>
      <c r="V258" s="88" t="s">
        <v>98</v>
      </c>
      <c r="X258" s="129" t="s">
        <v>543</v>
      </c>
      <c r="Y258" s="129" t="s">
        <v>541</v>
      </c>
      <c r="Z258" s="82" t="s">
        <v>544</v>
      </c>
      <c r="AA258" s="82" t="s">
        <v>149</v>
      </c>
      <c r="AB258" s="85">
        <v>8</v>
      </c>
      <c r="AJ258" s="71" t="s">
        <v>535</v>
      </c>
      <c r="AK258" s="71" t="s">
        <v>153</v>
      </c>
    </row>
    <row r="259" spans="1:37">
      <c r="D259" s="130" t="s">
        <v>545</v>
      </c>
      <c r="E259" s="131"/>
      <c r="F259" s="132"/>
      <c r="G259" s="133"/>
      <c r="H259" s="133"/>
      <c r="I259" s="133"/>
      <c r="J259" s="133"/>
      <c r="K259" s="134"/>
      <c r="L259" s="134"/>
      <c r="M259" s="131"/>
      <c r="N259" s="131"/>
      <c r="O259" s="132"/>
      <c r="P259" s="132"/>
      <c r="Q259" s="131"/>
      <c r="R259" s="131"/>
      <c r="S259" s="131"/>
      <c r="T259" s="135"/>
      <c r="U259" s="135"/>
      <c r="V259" s="135" t="s">
        <v>0</v>
      </c>
      <c r="W259" s="131"/>
      <c r="X259" s="136"/>
    </row>
    <row r="260" spans="1:37">
      <c r="D260" s="137" t="s">
        <v>546</v>
      </c>
      <c r="E260" s="138">
        <f>J260</f>
        <v>0</v>
      </c>
      <c r="H260" s="138">
        <f>SUM(H249:H259)</f>
        <v>0</v>
      </c>
      <c r="I260" s="138">
        <f>SUM(I249:I259)</f>
        <v>0</v>
      </c>
      <c r="J260" s="138">
        <f>SUM(J249:J259)</f>
        <v>0</v>
      </c>
      <c r="L260" s="139">
        <f>SUM(L249:L259)</f>
        <v>754.64408178000008</v>
      </c>
      <c r="N260" s="140">
        <f>SUM(N249:N259)</f>
        <v>0</v>
      </c>
      <c r="W260" s="84">
        <f>SUM(W249:W259)</f>
        <v>179.43299999999999</v>
      </c>
    </row>
    <row r="262" spans="1:37">
      <c r="B262" s="82" t="s">
        <v>547</v>
      </c>
    </row>
    <row r="263" spans="1:37">
      <c r="A263" s="80">
        <v>70</v>
      </c>
      <c r="B263" s="81" t="s">
        <v>227</v>
      </c>
      <c r="C263" s="82" t="s">
        <v>548</v>
      </c>
      <c r="D263" s="83" t="s">
        <v>549</v>
      </c>
      <c r="E263" s="84">
        <v>604.68299999999999</v>
      </c>
      <c r="F263" s="85" t="s">
        <v>148</v>
      </c>
      <c r="H263" s="86">
        <f>ROUND(E263*G263,2)</f>
        <v>0</v>
      </c>
      <c r="J263" s="86">
        <f>ROUND(E263*G263,2)</f>
        <v>0</v>
      </c>
      <c r="K263" s="87">
        <v>1.0000000000000001E-5</v>
      </c>
      <c r="L263" s="87">
        <f>E263*K263</f>
        <v>6.0468300000000004E-3</v>
      </c>
      <c r="N263" s="84">
        <f>E263*M263</f>
        <v>0</v>
      </c>
      <c r="O263" s="85">
        <v>20</v>
      </c>
      <c r="P263" s="85" t="s">
        <v>149</v>
      </c>
      <c r="V263" s="88" t="s">
        <v>106</v>
      </c>
      <c r="W263" s="84">
        <v>47.164999999999999</v>
      </c>
      <c r="X263" s="129" t="s">
        <v>550</v>
      </c>
      <c r="Y263" s="129" t="s">
        <v>548</v>
      </c>
      <c r="Z263" s="82" t="s">
        <v>551</v>
      </c>
      <c r="AB263" s="85">
        <v>7</v>
      </c>
      <c r="AJ263" s="71" t="s">
        <v>152</v>
      </c>
      <c r="AK263" s="71" t="s">
        <v>153</v>
      </c>
    </row>
    <row r="264" spans="1:37" ht="25.5">
      <c r="D264" s="130" t="s">
        <v>552</v>
      </c>
      <c r="E264" s="131"/>
      <c r="F264" s="132"/>
      <c r="G264" s="133"/>
      <c r="H264" s="133"/>
      <c r="I264" s="133"/>
      <c r="J264" s="133"/>
      <c r="K264" s="134"/>
      <c r="L264" s="134"/>
      <c r="M264" s="131"/>
      <c r="N264" s="131"/>
      <c r="O264" s="132"/>
      <c r="P264" s="132"/>
      <c r="Q264" s="131"/>
      <c r="R264" s="131"/>
      <c r="S264" s="131"/>
      <c r="T264" s="135"/>
      <c r="U264" s="135"/>
      <c r="V264" s="135" t="s">
        <v>0</v>
      </c>
      <c r="W264" s="131"/>
      <c r="X264" s="136"/>
    </row>
    <row r="265" spans="1:37">
      <c r="D265" s="130" t="s">
        <v>553</v>
      </c>
      <c r="E265" s="131"/>
      <c r="F265" s="132"/>
      <c r="G265" s="133"/>
      <c r="H265" s="133"/>
      <c r="I265" s="133"/>
      <c r="J265" s="133"/>
      <c r="K265" s="134"/>
      <c r="L265" s="134"/>
      <c r="M265" s="131"/>
      <c r="N265" s="131"/>
      <c r="O265" s="132"/>
      <c r="P265" s="132"/>
      <c r="Q265" s="131"/>
      <c r="R265" s="131"/>
      <c r="S265" s="131"/>
      <c r="T265" s="135"/>
      <c r="U265" s="135"/>
      <c r="V265" s="135" t="s">
        <v>0</v>
      </c>
      <c r="W265" s="131"/>
      <c r="X265" s="136"/>
    </row>
    <row r="266" spans="1:37">
      <c r="D266" s="130" t="s">
        <v>554</v>
      </c>
      <c r="E266" s="131"/>
      <c r="F266" s="132"/>
      <c r="G266" s="133"/>
      <c r="H266" s="133"/>
      <c r="I266" s="133"/>
      <c r="J266" s="133"/>
      <c r="K266" s="134"/>
      <c r="L266" s="134"/>
      <c r="M266" s="131"/>
      <c r="N266" s="131"/>
      <c r="O266" s="132"/>
      <c r="P266" s="132"/>
      <c r="Q266" s="131"/>
      <c r="R266" s="131"/>
      <c r="S266" s="131"/>
      <c r="T266" s="135"/>
      <c r="U266" s="135"/>
      <c r="V266" s="135" t="s">
        <v>0</v>
      </c>
      <c r="W266" s="131"/>
      <c r="X266" s="136"/>
    </row>
    <row r="267" spans="1:37">
      <c r="D267" s="130" t="s">
        <v>555</v>
      </c>
      <c r="E267" s="131"/>
      <c r="F267" s="132"/>
      <c r="G267" s="133"/>
      <c r="H267" s="133"/>
      <c r="I267" s="133"/>
      <c r="J267" s="133"/>
      <c r="K267" s="134"/>
      <c r="L267" s="134"/>
      <c r="M267" s="131"/>
      <c r="N267" s="131"/>
      <c r="O267" s="132"/>
      <c r="P267" s="132"/>
      <c r="Q267" s="131"/>
      <c r="R267" s="131"/>
      <c r="S267" s="131"/>
      <c r="T267" s="135"/>
      <c r="U267" s="135"/>
      <c r="V267" s="135" t="s">
        <v>0</v>
      </c>
      <c r="W267" s="131"/>
      <c r="X267" s="136"/>
    </row>
    <row r="268" spans="1:37" ht="25.5">
      <c r="A268" s="80">
        <v>71</v>
      </c>
      <c r="B268" s="81" t="s">
        <v>227</v>
      </c>
      <c r="C268" s="82" t="s">
        <v>556</v>
      </c>
      <c r="D268" s="83" t="s">
        <v>557</v>
      </c>
      <c r="E268" s="84">
        <v>365.745</v>
      </c>
      <c r="F268" s="85" t="s">
        <v>148</v>
      </c>
      <c r="H268" s="86">
        <f>ROUND(E268*G268,2)</f>
        <v>0</v>
      </c>
      <c r="J268" s="86">
        <f>ROUND(E268*G268,2)</f>
        <v>0</v>
      </c>
      <c r="K268" s="87">
        <v>2.649E-2</v>
      </c>
      <c r="L268" s="87">
        <f>E268*K268</f>
        <v>9.6885850500000004</v>
      </c>
      <c r="N268" s="84">
        <f>E268*M268</f>
        <v>0</v>
      </c>
      <c r="O268" s="85">
        <v>20</v>
      </c>
      <c r="P268" s="85" t="s">
        <v>149</v>
      </c>
      <c r="V268" s="88" t="s">
        <v>106</v>
      </c>
      <c r="W268" s="84">
        <v>181.77500000000001</v>
      </c>
      <c r="X268" s="129" t="s">
        <v>558</v>
      </c>
      <c r="Y268" s="129" t="s">
        <v>556</v>
      </c>
      <c r="Z268" s="82" t="s">
        <v>551</v>
      </c>
      <c r="AB268" s="85">
        <v>7</v>
      </c>
      <c r="AJ268" s="71" t="s">
        <v>152</v>
      </c>
      <c r="AK268" s="71" t="s">
        <v>153</v>
      </c>
    </row>
    <row r="269" spans="1:37" ht="25.5">
      <c r="D269" s="130" t="s">
        <v>559</v>
      </c>
      <c r="E269" s="131"/>
      <c r="F269" s="132"/>
      <c r="G269" s="133"/>
      <c r="H269" s="133"/>
      <c r="I269" s="133"/>
      <c r="J269" s="133"/>
      <c r="K269" s="134"/>
      <c r="L269" s="134"/>
      <c r="M269" s="131"/>
      <c r="N269" s="131"/>
      <c r="O269" s="132"/>
      <c r="P269" s="132"/>
      <c r="Q269" s="131"/>
      <c r="R269" s="131"/>
      <c r="S269" s="131"/>
      <c r="T269" s="135"/>
      <c r="U269" s="135"/>
      <c r="V269" s="135" t="s">
        <v>0</v>
      </c>
      <c r="W269" s="131"/>
      <c r="X269" s="136"/>
    </row>
    <row r="270" spans="1:37" ht="25.5">
      <c r="D270" s="130" t="s">
        <v>560</v>
      </c>
      <c r="E270" s="131"/>
      <c r="F270" s="132"/>
      <c r="G270" s="133"/>
      <c r="H270" s="133"/>
      <c r="I270" s="133"/>
      <c r="J270" s="133"/>
      <c r="K270" s="134"/>
      <c r="L270" s="134"/>
      <c r="M270" s="131"/>
      <c r="N270" s="131"/>
      <c r="O270" s="132"/>
      <c r="P270" s="132"/>
      <c r="Q270" s="131"/>
      <c r="R270" s="131"/>
      <c r="S270" s="131"/>
      <c r="T270" s="135"/>
      <c r="U270" s="135"/>
      <c r="V270" s="135" t="s">
        <v>0</v>
      </c>
      <c r="W270" s="131"/>
      <c r="X270" s="136"/>
    </row>
    <row r="271" spans="1:37">
      <c r="D271" s="130" t="s">
        <v>561</v>
      </c>
      <c r="E271" s="131"/>
      <c r="F271" s="132"/>
      <c r="G271" s="133"/>
      <c r="H271" s="133"/>
      <c r="I271" s="133"/>
      <c r="J271" s="133"/>
      <c r="K271" s="134"/>
      <c r="L271" s="134"/>
      <c r="M271" s="131"/>
      <c r="N271" s="131"/>
      <c r="O271" s="132"/>
      <c r="P271" s="132"/>
      <c r="Q271" s="131"/>
      <c r="R271" s="131"/>
      <c r="S271" s="131"/>
      <c r="T271" s="135"/>
      <c r="U271" s="135"/>
      <c r="V271" s="135" t="s">
        <v>0</v>
      </c>
      <c r="W271" s="131"/>
      <c r="X271" s="136"/>
    </row>
    <row r="272" spans="1:37" ht="25.5">
      <c r="A272" s="80">
        <v>72</v>
      </c>
      <c r="B272" s="81" t="s">
        <v>227</v>
      </c>
      <c r="C272" s="82" t="s">
        <v>562</v>
      </c>
      <c r="D272" s="83" t="s">
        <v>563</v>
      </c>
      <c r="E272" s="150">
        <v>271.267</v>
      </c>
      <c r="F272" s="85" t="s">
        <v>148</v>
      </c>
      <c r="H272" s="86">
        <f>ROUND(E272*G272,2)</f>
        <v>0</v>
      </c>
      <c r="J272" s="86">
        <f>ROUND(E272*G272,2)</f>
        <v>0</v>
      </c>
      <c r="K272" s="87">
        <v>3.0630000000000001E-2</v>
      </c>
      <c r="L272" s="87">
        <f>E272*K272</f>
        <v>8.3089082100000002</v>
      </c>
      <c r="N272" s="84">
        <f>E272*M272</f>
        <v>0</v>
      </c>
      <c r="O272" s="85">
        <v>20</v>
      </c>
      <c r="P272" s="85" t="s">
        <v>149</v>
      </c>
      <c r="V272" s="88" t="s">
        <v>106</v>
      </c>
      <c r="W272" s="84">
        <v>101.45399999999999</v>
      </c>
      <c r="X272" s="129" t="s">
        <v>564</v>
      </c>
      <c r="Y272" s="129" t="s">
        <v>562</v>
      </c>
      <c r="Z272" s="82" t="s">
        <v>551</v>
      </c>
      <c r="AB272" s="85">
        <v>7</v>
      </c>
      <c r="AJ272" s="71" t="s">
        <v>152</v>
      </c>
      <c r="AK272" s="71" t="s">
        <v>153</v>
      </c>
    </row>
    <row r="273" spans="1:37">
      <c r="D273" s="130" t="s">
        <v>565</v>
      </c>
      <c r="E273" s="131"/>
      <c r="F273" s="132"/>
      <c r="G273" s="133"/>
      <c r="H273" s="133"/>
      <c r="I273" s="133"/>
      <c r="J273" s="133"/>
      <c r="K273" s="134"/>
      <c r="L273" s="134"/>
      <c r="M273" s="131"/>
      <c r="N273" s="131"/>
      <c r="O273" s="132"/>
      <c r="P273" s="132"/>
      <c r="Q273" s="131"/>
      <c r="R273" s="131"/>
      <c r="S273" s="131"/>
      <c r="T273" s="135"/>
      <c r="U273" s="135"/>
      <c r="V273" s="135" t="s">
        <v>0</v>
      </c>
      <c r="W273" s="131"/>
      <c r="X273" s="136"/>
    </row>
    <row r="274" spans="1:37" ht="25.5">
      <c r="D274" s="130" t="s">
        <v>566</v>
      </c>
      <c r="E274" s="131"/>
      <c r="F274" s="132"/>
      <c r="G274" s="133"/>
      <c r="H274" s="133"/>
      <c r="I274" s="133"/>
      <c r="J274" s="133"/>
      <c r="K274" s="134"/>
      <c r="L274" s="134"/>
      <c r="M274" s="131"/>
      <c r="N274" s="131"/>
      <c r="O274" s="132"/>
      <c r="P274" s="132"/>
      <c r="Q274" s="131"/>
      <c r="R274" s="131"/>
      <c r="S274" s="131"/>
      <c r="T274" s="135"/>
      <c r="U274" s="135"/>
      <c r="V274" s="135" t="s">
        <v>0</v>
      </c>
      <c r="W274" s="131"/>
      <c r="X274" s="136"/>
    </row>
    <row r="275" spans="1:37">
      <c r="D275" s="149" t="s">
        <v>1464</v>
      </c>
      <c r="E275" s="131"/>
      <c r="F275" s="132"/>
      <c r="G275" s="133"/>
      <c r="H275" s="133"/>
      <c r="I275" s="133"/>
      <c r="J275" s="133"/>
      <c r="K275" s="134"/>
      <c r="L275" s="134"/>
      <c r="M275" s="131"/>
      <c r="N275" s="131"/>
      <c r="O275" s="132"/>
      <c r="P275" s="132"/>
      <c r="Q275" s="131"/>
      <c r="R275" s="131"/>
      <c r="S275" s="131"/>
      <c r="T275" s="135"/>
      <c r="U275" s="135"/>
      <c r="V275" s="135" t="s">
        <v>0</v>
      </c>
      <c r="W275" s="131"/>
      <c r="X275" s="136"/>
    </row>
    <row r="276" spans="1:37">
      <c r="A276" s="80">
        <v>73</v>
      </c>
      <c r="B276" s="81" t="s">
        <v>227</v>
      </c>
      <c r="C276" s="82" t="s">
        <v>567</v>
      </c>
      <c r="D276" s="83" t="s">
        <v>568</v>
      </c>
      <c r="E276" s="150">
        <v>909.67</v>
      </c>
      <c r="F276" s="85" t="s">
        <v>148</v>
      </c>
      <c r="H276" s="86">
        <f>ROUND(E276*G276,2)</f>
        <v>0</v>
      </c>
      <c r="J276" s="86">
        <f>ROUND(E276*G276,2)</f>
        <v>0</v>
      </c>
      <c r="K276" s="87">
        <v>3.6749999999999998E-2</v>
      </c>
      <c r="L276" s="87">
        <f>E276*K276</f>
        <v>33.430372499999997</v>
      </c>
      <c r="N276" s="84">
        <f>E276*M276</f>
        <v>0</v>
      </c>
      <c r="O276" s="85">
        <v>20</v>
      </c>
      <c r="P276" s="85" t="s">
        <v>149</v>
      </c>
      <c r="V276" s="88" t="s">
        <v>106</v>
      </c>
      <c r="W276" s="84">
        <v>432.09300000000002</v>
      </c>
      <c r="X276" s="129" t="s">
        <v>569</v>
      </c>
      <c r="Y276" s="129" t="s">
        <v>567</v>
      </c>
      <c r="Z276" s="82" t="s">
        <v>551</v>
      </c>
      <c r="AB276" s="85">
        <v>7</v>
      </c>
      <c r="AJ276" s="71" t="s">
        <v>152</v>
      </c>
      <c r="AK276" s="71" t="s">
        <v>153</v>
      </c>
    </row>
    <row r="277" spans="1:37" ht="25.5">
      <c r="D277" s="130" t="s">
        <v>570</v>
      </c>
      <c r="E277" s="131"/>
      <c r="F277" s="132"/>
      <c r="G277" s="133"/>
      <c r="H277" s="133"/>
      <c r="I277" s="133"/>
      <c r="J277" s="133"/>
      <c r="K277" s="134"/>
      <c r="L277" s="134"/>
      <c r="M277" s="131"/>
      <c r="N277" s="131"/>
      <c r="O277" s="132"/>
      <c r="P277" s="132"/>
      <c r="Q277" s="131"/>
      <c r="R277" s="131"/>
      <c r="S277" s="131"/>
      <c r="T277" s="135"/>
      <c r="U277" s="135"/>
      <c r="V277" s="135" t="s">
        <v>0</v>
      </c>
      <c r="W277" s="131"/>
      <c r="X277" s="136"/>
    </row>
    <row r="278" spans="1:37" ht="25.5">
      <c r="D278" s="130" t="s">
        <v>571</v>
      </c>
      <c r="E278" s="131"/>
      <c r="F278" s="132"/>
      <c r="G278" s="133"/>
      <c r="H278" s="133"/>
      <c r="I278" s="133"/>
      <c r="J278" s="133"/>
      <c r="K278" s="134"/>
      <c r="L278" s="134"/>
      <c r="M278" s="131"/>
      <c r="N278" s="131"/>
      <c r="O278" s="132"/>
      <c r="P278" s="132"/>
      <c r="Q278" s="131"/>
      <c r="R278" s="131"/>
      <c r="S278" s="131"/>
      <c r="T278" s="135"/>
      <c r="U278" s="135"/>
      <c r="V278" s="135" t="s">
        <v>0</v>
      </c>
      <c r="W278" s="131"/>
      <c r="X278" s="136"/>
    </row>
    <row r="279" spans="1:37" ht="25.5">
      <c r="D279" s="130" t="s">
        <v>572</v>
      </c>
      <c r="E279" s="131"/>
      <c r="F279" s="132"/>
      <c r="G279" s="133"/>
      <c r="H279" s="133"/>
      <c r="I279" s="133"/>
      <c r="J279" s="133"/>
      <c r="K279" s="134"/>
      <c r="L279" s="134"/>
      <c r="M279" s="131"/>
      <c r="N279" s="131"/>
      <c r="O279" s="132"/>
      <c r="P279" s="132"/>
      <c r="Q279" s="131"/>
      <c r="R279" s="131"/>
      <c r="S279" s="131"/>
      <c r="T279" s="135"/>
      <c r="U279" s="135"/>
      <c r="V279" s="135" t="s">
        <v>0</v>
      </c>
      <c r="W279" s="131"/>
      <c r="X279" s="136"/>
    </row>
    <row r="280" spans="1:37" ht="25.5">
      <c r="D280" s="130" t="s">
        <v>573</v>
      </c>
      <c r="E280" s="131"/>
      <c r="F280" s="132"/>
      <c r="G280" s="133"/>
      <c r="H280" s="133"/>
      <c r="I280" s="133"/>
      <c r="J280" s="133"/>
      <c r="K280" s="134"/>
      <c r="L280" s="134"/>
      <c r="M280" s="131"/>
      <c r="N280" s="131"/>
      <c r="O280" s="132"/>
      <c r="P280" s="132"/>
      <c r="Q280" s="131"/>
      <c r="R280" s="131"/>
      <c r="S280" s="131"/>
      <c r="T280" s="135"/>
      <c r="U280" s="135"/>
      <c r="V280" s="135" t="s">
        <v>0</v>
      </c>
      <c r="W280" s="131"/>
      <c r="X280" s="136"/>
    </row>
    <row r="281" spans="1:37" ht="25.5">
      <c r="D281" s="130" t="s">
        <v>574</v>
      </c>
      <c r="E281" s="131"/>
      <c r="F281" s="132"/>
      <c r="G281" s="133"/>
      <c r="H281" s="133"/>
      <c r="I281" s="133"/>
      <c r="J281" s="133"/>
      <c r="K281" s="134"/>
      <c r="L281" s="134"/>
      <c r="M281" s="131"/>
      <c r="N281" s="131"/>
      <c r="O281" s="132"/>
      <c r="P281" s="132"/>
      <c r="Q281" s="131"/>
      <c r="R281" s="131"/>
      <c r="S281" s="131"/>
      <c r="T281" s="135"/>
      <c r="U281" s="135"/>
      <c r="V281" s="135" t="s">
        <v>0</v>
      </c>
      <c r="W281" s="131"/>
      <c r="X281" s="136"/>
    </row>
    <row r="282" spans="1:37" ht="25.5">
      <c r="D282" s="130" t="s">
        <v>575</v>
      </c>
      <c r="E282" s="131"/>
      <c r="F282" s="132"/>
      <c r="G282" s="133"/>
      <c r="H282" s="133"/>
      <c r="I282" s="133"/>
      <c r="J282" s="133"/>
      <c r="K282" s="134"/>
      <c r="L282" s="134"/>
      <c r="M282" s="131"/>
      <c r="N282" s="131"/>
      <c r="O282" s="132"/>
      <c r="P282" s="132"/>
      <c r="Q282" s="131"/>
      <c r="R282" s="131"/>
      <c r="S282" s="131"/>
      <c r="T282" s="135"/>
      <c r="U282" s="135"/>
      <c r="V282" s="135" t="s">
        <v>0</v>
      </c>
      <c r="W282" s="131"/>
      <c r="X282" s="136"/>
    </row>
    <row r="283" spans="1:37" ht="25.5">
      <c r="D283" s="130" t="s">
        <v>576</v>
      </c>
      <c r="E283" s="131"/>
      <c r="F283" s="132"/>
      <c r="G283" s="133"/>
      <c r="H283" s="133"/>
      <c r="I283" s="133"/>
      <c r="J283" s="133"/>
      <c r="K283" s="134"/>
      <c r="L283" s="134"/>
      <c r="M283" s="131"/>
      <c r="N283" s="131"/>
      <c r="O283" s="132"/>
      <c r="P283" s="132"/>
      <c r="Q283" s="131"/>
      <c r="R283" s="131"/>
      <c r="S283" s="131"/>
      <c r="T283" s="135"/>
      <c r="U283" s="135"/>
      <c r="V283" s="135" t="s">
        <v>0</v>
      </c>
      <c r="W283" s="131"/>
      <c r="X283" s="136"/>
    </row>
    <row r="284" spans="1:37">
      <c r="D284" s="130" t="s">
        <v>577</v>
      </c>
      <c r="E284" s="131"/>
      <c r="F284" s="132"/>
      <c r="G284" s="133"/>
      <c r="H284" s="133"/>
      <c r="I284" s="133"/>
      <c r="J284" s="133"/>
      <c r="K284" s="134"/>
      <c r="L284" s="134"/>
      <c r="M284" s="131"/>
      <c r="N284" s="131"/>
      <c r="O284" s="132"/>
      <c r="P284" s="132"/>
      <c r="Q284" s="131"/>
      <c r="R284" s="131"/>
      <c r="S284" s="131"/>
      <c r="T284" s="135"/>
      <c r="U284" s="135"/>
      <c r="V284" s="135" t="s">
        <v>0</v>
      </c>
      <c r="W284" s="131"/>
      <c r="X284" s="136"/>
    </row>
    <row r="285" spans="1:37" ht="25.5">
      <c r="D285" s="130" t="s">
        <v>578</v>
      </c>
      <c r="E285" s="131"/>
      <c r="F285" s="132"/>
      <c r="G285" s="133"/>
      <c r="H285" s="133"/>
      <c r="I285" s="133"/>
      <c r="J285" s="133"/>
      <c r="K285" s="134"/>
      <c r="L285" s="134"/>
      <c r="M285" s="131"/>
      <c r="N285" s="131"/>
      <c r="O285" s="132"/>
      <c r="P285" s="132"/>
      <c r="Q285" s="131"/>
      <c r="R285" s="131"/>
      <c r="S285" s="131"/>
      <c r="T285" s="135"/>
      <c r="U285" s="135"/>
      <c r="V285" s="135" t="s">
        <v>0</v>
      </c>
      <c r="W285" s="131"/>
      <c r="X285" s="136"/>
    </row>
    <row r="286" spans="1:37" ht="25.5">
      <c r="D286" s="130" t="s">
        <v>579</v>
      </c>
      <c r="E286" s="131"/>
      <c r="F286" s="132"/>
      <c r="G286" s="133"/>
      <c r="H286" s="133"/>
      <c r="I286" s="133"/>
      <c r="J286" s="133"/>
      <c r="K286" s="134"/>
      <c r="L286" s="134"/>
      <c r="M286" s="131"/>
      <c r="N286" s="131"/>
      <c r="O286" s="132"/>
      <c r="P286" s="132"/>
      <c r="Q286" s="131"/>
      <c r="R286" s="131"/>
      <c r="S286" s="131"/>
      <c r="T286" s="135"/>
      <c r="U286" s="135"/>
      <c r="V286" s="135" t="s">
        <v>0</v>
      </c>
      <c r="W286" s="131"/>
      <c r="X286" s="136"/>
    </row>
    <row r="287" spans="1:37" ht="38.25">
      <c r="D287" s="130" t="s">
        <v>580</v>
      </c>
      <c r="E287" s="131"/>
      <c r="F287" s="132"/>
      <c r="G287" s="133"/>
      <c r="H287" s="133"/>
      <c r="I287" s="133"/>
      <c r="J287" s="133"/>
      <c r="K287" s="134"/>
      <c r="L287" s="134"/>
      <c r="M287" s="131"/>
      <c r="N287" s="131"/>
      <c r="O287" s="132"/>
      <c r="P287" s="132"/>
      <c r="Q287" s="131"/>
      <c r="R287" s="131"/>
      <c r="S287" s="131"/>
      <c r="T287" s="135"/>
      <c r="U287" s="135"/>
      <c r="V287" s="135" t="s">
        <v>0</v>
      </c>
      <c r="W287" s="131"/>
      <c r="X287" s="136"/>
    </row>
    <row r="288" spans="1:37">
      <c r="D288" s="130" t="s">
        <v>581</v>
      </c>
      <c r="E288" s="131"/>
      <c r="F288" s="132"/>
      <c r="G288" s="133"/>
      <c r="H288" s="133"/>
      <c r="I288" s="133"/>
      <c r="J288" s="133"/>
      <c r="K288" s="134"/>
      <c r="L288" s="134"/>
      <c r="M288" s="131"/>
      <c r="N288" s="131"/>
      <c r="O288" s="132"/>
      <c r="P288" s="132"/>
      <c r="Q288" s="131"/>
      <c r="R288" s="131"/>
      <c r="S288" s="131"/>
      <c r="T288" s="135"/>
      <c r="U288" s="135"/>
      <c r="V288" s="135" t="s">
        <v>0</v>
      </c>
      <c r="W288" s="131"/>
      <c r="X288" s="136"/>
    </row>
    <row r="289" spans="1:37" ht="25.5">
      <c r="D289" s="130" t="s">
        <v>582</v>
      </c>
      <c r="E289" s="131"/>
      <c r="F289" s="132"/>
      <c r="G289" s="133"/>
      <c r="H289" s="133"/>
      <c r="I289" s="133"/>
      <c r="J289" s="133"/>
      <c r="K289" s="134"/>
      <c r="L289" s="134"/>
      <c r="M289" s="131"/>
      <c r="N289" s="131"/>
      <c r="O289" s="132"/>
      <c r="P289" s="132"/>
      <c r="Q289" s="131"/>
      <c r="R289" s="131"/>
      <c r="S289" s="131"/>
      <c r="T289" s="135"/>
      <c r="U289" s="135"/>
      <c r="V289" s="135" t="s">
        <v>0</v>
      </c>
      <c r="W289" s="131"/>
      <c r="X289" s="136"/>
    </row>
    <row r="290" spans="1:37">
      <c r="D290" s="149" t="s">
        <v>1465</v>
      </c>
      <c r="E290" s="131"/>
      <c r="F290" s="132"/>
      <c r="G290" s="133"/>
      <c r="H290" s="133"/>
      <c r="I290" s="133"/>
      <c r="J290" s="133"/>
      <c r="K290" s="134"/>
      <c r="L290" s="134"/>
      <c r="M290" s="131"/>
      <c r="N290" s="131"/>
      <c r="O290" s="132"/>
      <c r="P290" s="132"/>
      <c r="Q290" s="131"/>
      <c r="R290" s="131"/>
      <c r="S290" s="131"/>
      <c r="T290" s="135"/>
      <c r="U290" s="135"/>
      <c r="V290" s="135" t="s">
        <v>0</v>
      </c>
      <c r="W290" s="131"/>
      <c r="X290" s="136"/>
    </row>
    <row r="291" spans="1:37">
      <c r="D291" s="141" t="s">
        <v>583</v>
      </c>
      <c r="E291" s="142"/>
      <c r="F291" s="143"/>
      <c r="G291" s="144"/>
      <c r="H291" s="144"/>
      <c r="I291" s="144"/>
      <c r="J291" s="144"/>
      <c r="K291" s="145"/>
      <c r="L291" s="145"/>
      <c r="M291" s="142"/>
      <c r="N291" s="142"/>
      <c r="O291" s="143"/>
      <c r="P291" s="143"/>
      <c r="Q291" s="142"/>
      <c r="R291" s="142"/>
      <c r="S291" s="142"/>
      <c r="T291" s="146"/>
      <c r="U291" s="146"/>
      <c r="V291" s="146" t="s">
        <v>1</v>
      </c>
      <c r="W291" s="142"/>
      <c r="X291" s="147"/>
    </row>
    <row r="292" spans="1:37" ht="25.5">
      <c r="A292" s="80">
        <v>74</v>
      </c>
      <c r="B292" s="81" t="s">
        <v>227</v>
      </c>
      <c r="C292" s="82" t="s">
        <v>584</v>
      </c>
      <c r="D292" s="83" t="s">
        <v>585</v>
      </c>
      <c r="E292" s="150">
        <v>307.25700000000001</v>
      </c>
      <c r="F292" s="85" t="s">
        <v>148</v>
      </c>
      <c r="H292" s="86">
        <f>ROUND(E292*G292,2)</f>
        <v>0</v>
      </c>
      <c r="J292" s="86">
        <f>ROUND(E292*G292,2)</f>
        <v>0</v>
      </c>
      <c r="K292" s="87">
        <v>3.3E-4</v>
      </c>
      <c r="L292" s="87">
        <f>E292*K292</f>
        <v>0.10139481</v>
      </c>
      <c r="N292" s="84">
        <f>E292*M292</f>
        <v>0</v>
      </c>
      <c r="O292" s="85">
        <v>20</v>
      </c>
      <c r="P292" s="85" t="s">
        <v>149</v>
      </c>
      <c r="V292" s="88" t="s">
        <v>106</v>
      </c>
      <c r="W292" s="84">
        <v>55.305999999999997</v>
      </c>
      <c r="X292" s="129" t="s">
        <v>586</v>
      </c>
      <c r="Y292" s="129" t="s">
        <v>584</v>
      </c>
      <c r="Z292" s="82" t="s">
        <v>551</v>
      </c>
      <c r="AB292" s="85">
        <v>7</v>
      </c>
      <c r="AJ292" s="71" t="s">
        <v>152</v>
      </c>
      <c r="AK292" s="71" t="s">
        <v>153</v>
      </c>
    </row>
    <row r="293" spans="1:37">
      <c r="D293" s="130" t="s">
        <v>587</v>
      </c>
      <c r="E293" s="131"/>
      <c r="F293" s="132"/>
      <c r="G293" s="133"/>
      <c r="H293" s="133"/>
      <c r="I293" s="133"/>
      <c r="J293" s="133"/>
      <c r="K293" s="134"/>
      <c r="L293" s="134"/>
      <c r="M293" s="131"/>
      <c r="N293" s="131"/>
      <c r="O293" s="132"/>
      <c r="P293" s="132"/>
      <c r="Q293" s="131"/>
      <c r="R293" s="131"/>
      <c r="S293" s="131"/>
      <c r="T293" s="135"/>
      <c r="U293" s="135"/>
      <c r="V293" s="135" t="s">
        <v>0</v>
      </c>
      <c r="W293" s="131"/>
      <c r="X293" s="136"/>
    </row>
    <row r="294" spans="1:37">
      <c r="D294" s="149" t="s">
        <v>1464</v>
      </c>
      <c r="E294" s="131"/>
      <c r="F294" s="132"/>
      <c r="G294" s="133"/>
      <c r="H294" s="133"/>
      <c r="I294" s="133"/>
      <c r="J294" s="133"/>
      <c r="K294" s="134"/>
      <c r="L294" s="134"/>
      <c r="M294" s="131"/>
      <c r="N294" s="131"/>
      <c r="O294" s="132"/>
      <c r="P294" s="132"/>
      <c r="Q294" s="131"/>
      <c r="R294" s="131"/>
      <c r="S294" s="131"/>
      <c r="T294" s="135"/>
      <c r="U294" s="135"/>
      <c r="V294" s="135" t="s">
        <v>0</v>
      </c>
      <c r="W294" s="131"/>
      <c r="X294" s="136"/>
    </row>
    <row r="295" spans="1:37">
      <c r="A295" s="80">
        <v>75</v>
      </c>
      <c r="B295" s="81" t="s">
        <v>227</v>
      </c>
      <c r="C295" s="82" t="s">
        <v>588</v>
      </c>
      <c r="D295" s="83" t="s">
        <v>589</v>
      </c>
      <c r="E295" s="84">
        <v>81.102000000000004</v>
      </c>
      <c r="F295" s="85" t="s">
        <v>148</v>
      </c>
      <c r="H295" s="86">
        <f>ROUND(E295*G295,2)</f>
        <v>0</v>
      </c>
      <c r="J295" s="86">
        <f>ROUND(E295*G295,2)</f>
        <v>0</v>
      </c>
      <c r="K295" s="87">
        <v>1.0000000000000001E-5</v>
      </c>
      <c r="L295" s="87">
        <f>E295*K295</f>
        <v>8.1102000000000008E-4</v>
      </c>
      <c r="N295" s="84">
        <f>E295*M295</f>
        <v>0</v>
      </c>
      <c r="O295" s="85">
        <v>20</v>
      </c>
      <c r="P295" s="85" t="s">
        <v>149</v>
      </c>
      <c r="V295" s="88" t="s">
        <v>106</v>
      </c>
      <c r="W295" s="84">
        <v>6.3259999999999996</v>
      </c>
      <c r="X295" s="129" t="s">
        <v>590</v>
      </c>
      <c r="Y295" s="129" t="s">
        <v>588</v>
      </c>
      <c r="Z295" s="82" t="s">
        <v>551</v>
      </c>
      <c r="AB295" s="85">
        <v>7</v>
      </c>
      <c r="AJ295" s="71" t="s">
        <v>152</v>
      </c>
      <c r="AK295" s="71" t="s">
        <v>153</v>
      </c>
    </row>
    <row r="296" spans="1:37" ht="25.5">
      <c r="D296" s="130" t="s">
        <v>552</v>
      </c>
      <c r="E296" s="131"/>
      <c r="F296" s="132"/>
      <c r="G296" s="133"/>
      <c r="H296" s="133"/>
      <c r="I296" s="133"/>
      <c r="J296" s="133"/>
      <c r="K296" s="134"/>
      <c r="L296" s="134"/>
      <c r="M296" s="131"/>
      <c r="N296" s="131"/>
      <c r="O296" s="132"/>
      <c r="P296" s="132"/>
      <c r="Q296" s="131"/>
      <c r="R296" s="131"/>
      <c r="S296" s="131"/>
      <c r="T296" s="135"/>
      <c r="U296" s="135"/>
      <c r="V296" s="135" t="s">
        <v>0</v>
      </c>
      <c r="W296" s="131"/>
      <c r="X296" s="136"/>
    </row>
    <row r="297" spans="1:37">
      <c r="D297" s="130" t="s">
        <v>553</v>
      </c>
      <c r="E297" s="131"/>
      <c r="F297" s="132"/>
      <c r="G297" s="133"/>
      <c r="H297" s="133"/>
      <c r="I297" s="133"/>
      <c r="J297" s="133"/>
      <c r="K297" s="134"/>
      <c r="L297" s="134"/>
      <c r="M297" s="131"/>
      <c r="N297" s="131"/>
      <c r="O297" s="132"/>
      <c r="P297" s="132"/>
      <c r="Q297" s="131"/>
      <c r="R297" s="131"/>
      <c r="S297" s="131"/>
      <c r="T297" s="135"/>
      <c r="U297" s="135"/>
      <c r="V297" s="135" t="s">
        <v>0</v>
      </c>
      <c r="W297" s="131"/>
      <c r="X297" s="136"/>
    </row>
    <row r="298" spans="1:37" ht="25.5">
      <c r="A298" s="80">
        <v>76</v>
      </c>
      <c r="B298" s="81" t="s">
        <v>227</v>
      </c>
      <c r="C298" s="82" t="s">
        <v>591</v>
      </c>
      <c r="D298" s="83" t="s">
        <v>592</v>
      </c>
      <c r="E298" s="84">
        <v>252.04</v>
      </c>
      <c r="F298" s="85" t="s">
        <v>148</v>
      </c>
      <c r="H298" s="86">
        <f>ROUND(E298*G298,2)</f>
        <v>0</v>
      </c>
      <c r="J298" s="86">
        <f>ROUND(E298*G298,2)</f>
        <v>0</v>
      </c>
      <c r="K298" s="87">
        <v>3.2000000000000002E-3</v>
      </c>
      <c r="L298" s="87">
        <f>E298*K298</f>
        <v>0.80652800000000002</v>
      </c>
      <c r="N298" s="84">
        <f>E298*M298</f>
        <v>0</v>
      </c>
      <c r="O298" s="85">
        <v>20</v>
      </c>
      <c r="P298" s="85">
        <v>29</v>
      </c>
      <c r="V298" s="88" t="s">
        <v>106</v>
      </c>
      <c r="W298" s="84">
        <v>109.133</v>
      </c>
      <c r="X298" s="129" t="s">
        <v>593</v>
      </c>
      <c r="Y298" s="129" t="s">
        <v>591</v>
      </c>
      <c r="Z298" s="82" t="s">
        <v>594</v>
      </c>
      <c r="AB298" s="85">
        <v>7</v>
      </c>
      <c r="AJ298" s="71" t="s">
        <v>152</v>
      </c>
      <c r="AK298" s="71" t="s">
        <v>153</v>
      </c>
    </row>
    <row r="299" spans="1:37">
      <c r="D299" s="130" t="s">
        <v>595</v>
      </c>
      <c r="E299" s="131"/>
      <c r="F299" s="132"/>
      <c r="G299" s="133"/>
      <c r="H299" s="133"/>
      <c r="I299" s="133"/>
      <c r="J299" s="133"/>
      <c r="K299" s="134"/>
      <c r="L299" s="134"/>
      <c r="M299" s="131"/>
      <c r="N299" s="131"/>
      <c r="O299" s="132"/>
      <c r="P299" s="132"/>
      <c r="Q299" s="131"/>
      <c r="R299" s="131"/>
      <c r="S299" s="131"/>
      <c r="T299" s="135"/>
      <c r="U299" s="135"/>
      <c r="V299" s="135" t="s">
        <v>0</v>
      </c>
      <c r="W299" s="131"/>
      <c r="X299" s="136"/>
    </row>
    <row r="300" spans="1:37" ht="25.5">
      <c r="D300" s="130" t="s">
        <v>596</v>
      </c>
      <c r="E300" s="131"/>
      <c r="F300" s="132"/>
      <c r="G300" s="133"/>
      <c r="H300" s="133"/>
      <c r="I300" s="133"/>
      <c r="J300" s="133"/>
      <c r="K300" s="134"/>
      <c r="L300" s="134"/>
      <c r="M300" s="131"/>
      <c r="N300" s="131"/>
      <c r="O300" s="132"/>
      <c r="P300" s="132"/>
      <c r="Q300" s="131"/>
      <c r="R300" s="131"/>
      <c r="S300" s="131"/>
      <c r="T300" s="135"/>
      <c r="U300" s="135"/>
      <c r="V300" s="135" t="s">
        <v>0</v>
      </c>
      <c r="W300" s="131"/>
      <c r="X300" s="136"/>
    </row>
    <row r="301" spans="1:37">
      <c r="D301" s="130" t="s">
        <v>597</v>
      </c>
      <c r="E301" s="131"/>
      <c r="F301" s="132"/>
      <c r="G301" s="133"/>
      <c r="H301" s="133"/>
      <c r="I301" s="133"/>
      <c r="J301" s="133"/>
      <c r="K301" s="134"/>
      <c r="L301" s="134"/>
      <c r="M301" s="131"/>
      <c r="N301" s="131"/>
      <c r="O301" s="132"/>
      <c r="P301" s="132"/>
      <c r="Q301" s="131"/>
      <c r="R301" s="131"/>
      <c r="S301" s="131"/>
      <c r="T301" s="135"/>
      <c r="U301" s="135"/>
      <c r="V301" s="135" t="s">
        <v>0</v>
      </c>
      <c r="W301" s="131"/>
      <c r="X301" s="136"/>
    </row>
    <row r="302" spans="1:37" ht="25.5">
      <c r="D302" s="130" t="s">
        <v>598</v>
      </c>
      <c r="E302" s="131"/>
      <c r="F302" s="132"/>
      <c r="G302" s="133"/>
      <c r="H302" s="133"/>
      <c r="I302" s="133"/>
      <c r="J302" s="133"/>
      <c r="K302" s="134"/>
      <c r="L302" s="134"/>
      <c r="M302" s="131"/>
      <c r="N302" s="131"/>
      <c r="O302" s="132"/>
      <c r="P302" s="132"/>
      <c r="Q302" s="131"/>
      <c r="R302" s="131"/>
      <c r="S302" s="131"/>
      <c r="T302" s="135"/>
      <c r="U302" s="135"/>
      <c r="V302" s="135" t="s">
        <v>0</v>
      </c>
      <c r="W302" s="131"/>
      <c r="X302" s="136"/>
    </row>
    <row r="303" spans="1:37" ht="25.5">
      <c r="A303" s="80">
        <v>77</v>
      </c>
      <c r="B303" s="81" t="s">
        <v>227</v>
      </c>
      <c r="C303" s="82" t="s">
        <v>599</v>
      </c>
      <c r="D303" s="83" t="s">
        <v>600</v>
      </c>
      <c r="E303" s="84">
        <v>22.318000000000001</v>
      </c>
      <c r="F303" s="85" t="s">
        <v>148</v>
      </c>
      <c r="H303" s="86">
        <f>ROUND(E303*G303,2)</f>
        <v>0</v>
      </c>
      <c r="J303" s="86">
        <f>ROUND(E303*G303,2)</f>
        <v>0</v>
      </c>
      <c r="K303" s="87">
        <v>9.92E-3</v>
      </c>
      <c r="L303" s="87">
        <f>E303*K303</f>
        <v>0.22139456000000002</v>
      </c>
      <c r="N303" s="84">
        <f>E303*M303</f>
        <v>0</v>
      </c>
      <c r="O303" s="85">
        <v>20</v>
      </c>
      <c r="P303" s="85">
        <v>51</v>
      </c>
      <c r="V303" s="88" t="s">
        <v>106</v>
      </c>
      <c r="W303" s="84">
        <v>14.507</v>
      </c>
      <c r="X303" s="129" t="s">
        <v>601</v>
      </c>
      <c r="Y303" s="129" t="s">
        <v>599</v>
      </c>
      <c r="Z303" s="82" t="s">
        <v>551</v>
      </c>
      <c r="AB303" s="85">
        <v>7</v>
      </c>
      <c r="AJ303" s="71" t="s">
        <v>152</v>
      </c>
      <c r="AK303" s="71" t="s">
        <v>153</v>
      </c>
    </row>
    <row r="304" spans="1:37" ht="25.5">
      <c r="D304" s="130" t="s">
        <v>602</v>
      </c>
      <c r="E304" s="131"/>
      <c r="F304" s="132"/>
      <c r="G304" s="133"/>
      <c r="H304" s="133"/>
      <c r="I304" s="133"/>
      <c r="J304" s="133"/>
      <c r="K304" s="134"/>
      <c r="L304" s="134"/>
      <c r="M304" s="131"/>
      <c r="N304" s="131"/>
      <c r="O304" s="132"/>
      <c r="P304" s="132"/>
      <c r="Q304" s="131"/>
      <c r="R304" s="131"/>
      <c r="S304" s="131"/>
      <c r="T304" s="135"/>
      <c r="U304" s="135"/>
      <c r="V304" s="135" t="s">
        <v>0</v>
      </c>
      <c r="W304" s="131"/>
      <c r="X304" s="136"/>
    </row>
    <row r="305" spans="1:37" ht="25.5">
      <c r="A305" s="80">
        <v>78</v>
      </c>
      <c r="B305" s="81" t="s">
        <v>227</v>
      </c>
      <c r="C305" s="82" t="s">
        <v>603</v>
      </c>
      <c r="D305" s="83" t="s">
        <v>604</v>
      </c>
      <c r="E305" s="84">
        <v>405.274</v>
      </c>
      <c r="F305" s="85" t="s">
        <v>148</v>
      </c>
      <c r="H305" s="86">
        <f>ROUND(E305*G305,2)</f>
        <v>0</v>
      </c>
      <c r="J305" s="86">
        <f>ROUND(E305*G305,2)</f>
        <v>0</v>
      </c>
      <c r="K305" s="87">
        <v>1.0359999999999999E-2</v>
      </c>
      <c r="L305" s="87">
        <f>E305*K305</f>
        <v>4.1986386399999995</v>
      </c>
      <c r="N305" s="84">
        <f>E305*M305</f>
        <v>0</v>
      </c>
      <c r="O305" s="85">
        <v>20</v>
      </c>
      <c r="P305" s="85">
        <v>51</v>
      </c>
      <c r="V305" s="88" t="s">
        <v>106</v>
      </c>
      <c r="W305" s="84">
        <v>278.423</v>
      </c>
      <c r="X305" s="129" t="s">
        <v>605</v>
      </c>
      <c r="Y305" s="129" t="s">
        <v>603</v>
      </c>
      <c r="Z305" s="82" t="s">
        <v>551</v>
      </c>
      <c r="AB305" s="85">
        <v>7</v>
      </c>
      <c r="AJ305" s="71" t="s">
        <v>152</v>
      </c>
      <c r="AK305" s="71" t="s">
        <v>153</v>
      </c>
    </row>
    <row r="306" spans="1:37" ht="25.5">
      <c r="D306" s="130" t="s">
        <v>606</v>
      </c>
      <c r="E306" s="131"/>
      <c r="F306" s="132"/>
      <c r="G306" s="133"/>
      <c r="H306" s="133"/>
      <c r="I306" s="133"/>
      <c r="J306" s="133"/>
      <c r="K306" s="134"/>
      <c r="L306" s="134"/>
      <c r="M306" s="131"/>
      <c r="N306" s="131"/>
      <c r="O306" s="132"/>
      <c r="P306" s="132"/>
      <c r="Q306" s="131"/>
      <c r="R306" s="131"/>
      <c r="S306" s="131"/>
      <c r="T306" s="135"/>
      <c r="U306" s="135"/>
      <c r="V306" s="135" t="s">
        <v>0</v>
      </c>
      <c r="W306" s="131"/>
      <c r="X306" s="136"/>
    </row>
    <row r="307" spans="1:37">
      <c r="D307" s="130" t="s">
        <v>607</v>
      </c>
      <c r="E307" s="131"/>
      <c r="F307" s="132"/>
      <c r="G307" s="133"/>
      <c r="H307" s="133"/>
      <c r="I307" s="133"/>
      <c r="J307" s="133"/>
      <c r="K307" s="134"/>
      <c r="L307" s="134"/>
      <c r="M307" s="131"/>
      <c r="N307" s="131"/>
      <c r="O307" s="132"/>
      <c r="P307" s="132"/>
      <c r="Q307" s="131"/>
      <c r="R307" s="131"/>
      <c r="S307" s="131"/>
      <c r="T307" s="135"/>
      <c r="U307" s="135"/>
      <c r="V307" s="135" t="s">
        <v>0</v>
      </c>
      <c r="W307" s="131"/>
      <c r="X307" s="136"/>
    </row>
    <row r="308" spans="1:37" ht="25.5">
      <c r="D308" s="130" t="s">
        <v>608</v>
      </c>
      <c r="E308" s="131"/>
      <c r="F308" s="132"/>
      <c r="G308" s="133"/>
      <c r="H308" s="133"/>
      <c r="I308" s="133"/>
      <c r="J308" s="133"/>
      <c r="K308" s="134"/>
      <c r="L308" s="134"/>
      <c r="M308" s="131"/>
      <c r="N308" s="131"/>
      <c r="O308" s="132"/>
      <c r="P308" s="132"/>
      <c r="Q308" s="131"/>
      <c r="R308" s="131"/>
      <c r="S308" s="131"/>
      <c r="T308" s="135"/>
      <c r="U308" s="135"/>
      <c r="V308" s="135" t="s">
        <v>0</v>
      </c>
      <c r="W308" s="131"/>
      <c r="X308" s="136"/>
    </row>
    <row r="309" spans="1:37">
      <c r="D309" s="130" t="s">
        <v>609</v>
      </c>
      <c r="E309" s="131"/>
      <c r="F309" s="132"/>
      <c r="G309" s="133"/>
      <c r="H309" s="133"/>
      <c r="I309" s="133"/>
      <c r="J309" s="133"/>
      <c r="K309" s="134"/>
      <c r="L309" s="134"/>
      <c r="M309" s="131"/>
      <c r="N309" s="131"/>
      <c r="O309" s="132"/>
      <c r="P309" s="132"/>
      <c r="Q309" s="131"/>
      <c r="R309" s="131"/>
      <c r="S309" s="131"/>
      <c r="T309" s="135"/>
      <c r="U309" s="135"/>
      <c r="V309" s="135" t="s">
        <v>0</v>
      </c>
      <c r="W309" s="131"/>
      <c r="X309" s="136"/>
    </row>
    <row r="310" spans="1:37">
      <c r="A310" s="80">
        <v>79</v>
      </c>
      <c r="B310" s="81" t="s">
        <v>227</v>
      </c>
      <c r="C310" s="82" t="s">
        <v>610</v>
      </c>
      <c r="D310" s="83" t="s">
        <v>611</v>
      </c>
      <c r="E310" s="84">
        <v>72.260999999999996</v>
      </c>
      <c r="F310" s="85" t="s">
        <v>148</v>
      </c>
      <c r="H310" s="86">
        <f>ROUND(E310*G310,2)</f>
        <v>0</v>
      </c>
      <c r="J310" s="86">
        <f>ROUND(E310*G310,2)</f>
        <v>0</v>
      </c>
      <c r="K310" s="87">
        <v>1.3169999999999999E-2</v>
      </c>
      <c r="L310" s="87">
        <f>E310*K310</f>
        <v>0.95167736999999986</v>
      </c>
      <c r="N310" s="84">
        <f>E310*M310</f>
        <v>0</v>
      </c>
      <c r="O310" s="85">
        <v>20</v>
      </c>
      <c r="P310" s="85" t="s">
        <v>149</v>
      </c>
      <c r="V310" s="88" t="s">
        <v>106</v>
      </c>
      <c r="W310" s="84">
        <v>17.704000000000001</v>
      </c>
      <c r="X310" s="129" t="s">
        <v>612</v>
      </c>
      <c r="Y310" s="129" t="s">
        <v>610</v>
      </c>
      <c r="Z310" s="82" t="s">
        <v>551</v>
      </c>
      <c r="AB310" s="85">
        <v>7</v>
      </c>
      <c r="AJ310" s="71" t="s">
        <v>152</v>
      </c>
      <c r="AK310" s="71" t="s">
        <v>153</v>
      </c>
    </row>
    <row r="311" spans="1:37">
      <c r="D311" s="130" t="s">
        <v>613</v>
      </c>
      <c r="E311" s="131"/>
      <c r="F311" s="132"/>
      <c r="G311" s="133"/>
      <c r="H311" s="133"/>
      <c r="I311" s="133"/>
      <c r="J311" s="133"/>
      <c r="K311" s="134"/>
      <c r="L311" s="134"/>
      <c r="M311" s="131"/>
      <c r="N311" s="131"/>
      <c r="O311" s="132"/>
      <c r="P311" s="132"/>
      <c r="Q311" s="131"/>
      <c r="R311" s="131"/>
      <c r="S311" s="131"/>
      <c r="T311" s="135"/>
      <c r="U311" s="135"/>
      <c r="V311" s="135" t="s">
        <v>0</v>
      </c>
      <c r="W311" s="131"/>
      <c r="X311" s="136"/>
    </row>
    <row r="312" spans="1:37">
      <c r="D312" s="130" t="s">
        <v>614</v>
      </c>
      <c r="E312" s="131"/>
      <c r="F312" s="132"/>
      <c r="G312" s="133"/>
      <c r="H312" s="133"/>
      <c r="I312" s="133"/>
      <c r="J312" s="133"/>
      <c r="K312" s="134"/>
      <c r="L312" s="134"/>
      <c r="M312" s="131"/>
      <c r="N312" s="131"/>
      <c r="O312" s="132"/>
      <c r="P312" s="132"/>
      <c r="Q312" s="131"/>
      <c r="R312" s="131"/>
      <c r="S312" s="131"/>
      <c r="T312" s="135"/>
      <c r="U312" s="135"/>
      <c r="V312" s="135" t="s">
        <v>0</v>
      </c>
      <c r="W312" s="131"/>
      <c r="X312" s="136"/>
    </row>
    <row r="313" spans="1:37">
      <c r="D313" s="130" t="s">
        <v>615</v>
      </c>
      <c r="E313" s="131"/>
      <c r="F313" s="132"/>
      <c r="G313" s="133"/>
      <c r="H313" s="133"/>
      <c r="I313" s="133"/>
      <c r="J313" s="133"/>
      <c r="K313" s="134"/>
      <c r="L313" s="134"/>
      <c r="M313" s="131"/>
      <c r="N313" s="131"/>
      <c r="O313" s="132"/>
      <c r="P313" s="132"/>
      <c r="Q313" s="131"/>
      <c r="R313" s="131"/>
      <c r="S313" s="131"/>
      <c r="T313" s="135"/>
      <c r="U313" s="135"/>
      <c r="V313" s="135" t="s">
        <v>0</v>
      </c>
      <c r="W313" s="131"/>
      <c r="X313" s="136"/>
    </row>
    <row r="314" spans="1:37">
      <c r="D314" s="130" t="s">
        <v>616</v>
      </c>
      <c r="E314" s="131"/>
      <c r="F314" s="132"/>
      <c r="G314" s="133"/>
      <c r="H314" s="133"/>
      <c r="I314" s="133"/>
      <c r="J314" s="133"/>
      <c r="K314" s="134"/>
      <c r="L314" s="134"/>
      <c r="M314" s="131"/>
      <c r="N314" s="131"/>
      <c r="O314" s="132"/>
      <c r="P314" s="132"/>
      <c r="Q314" s="131"/>
      <c r="R314" s="131"/>
      <c r="S314" s="131"/>
      <c r="T314" s="135"/>
      <c r="U314" s="135"/>
      <c r="V314" s="135" t="s">
        <v>0</v>
      </c>
      <c r="W314" s="131"/>
      <c r="X314" s="136"/>
    </row>
    <row r="315" spans="1:37">
      <c r="D315" s="130" t="s">
        <v>617</v>
      </c>
      <c r="E315" s="131"/>
      <c r="F315" s="132"/>
      <c r="G315" s="133"/>
      <c r="H315" s="133"/>
      <c r="I315" s="133"/>
      <c r="J315" s="133"/>
      <c r="K315" s="134"/>
      <c r="L315" s="134"/>
      <c r="M315" s="131"/>
      <c r="N315" s="131"/>
      <c r="O315" s="132"/>
      <c r="P315" s="132"/>
      <c r="Q315" s="131"/>
      <c r="R315" s="131"/>
      <c r="S315" s="131"/>
      <c r="T315" s="135"/>
      <c r="U315" s="135"/>
      <c r="V315" s="135" t="s">
        <v>0</v>
      </c>
      <c r="W315" s="131"/>
      <c r="X315" s="136"/>
    </row>
    <row r="316" spans="1:37">
      <c r="D316" s="130" t="s">
        <v>618</v>
      </c>
      <c r="E316" s="131"/>
      <c r="F316" s="132"/>
      <c r="G316" s="133"/>
      <c r="H316" s="133"/>
      <c r="I316" s="133"/>
      <c r="J316" s="133"/>
      <c r="K316" s="134"/>
      <c r="L316" s="134"/>
      <c r="M316" s="131"/>
      <c r="N316" s="131"/>
      <c r="O316" s="132"/>
      <c r="P316" s="132"/>
      <c r="Q316" s="131"/>
      <c r="R316" s="131"/>
      <c r="S316" s="131"/>
      <c r="T316" s="135"/>
      <c r="U316" s="135"/>
      <c r="V316" s="135" t="s">
        <v>0</v>
      </c>
      <c r="W316" s="131"/>
      <c r="X316" s="136"/>
    </row>
    <row r="317" spans="1:37" ht="25.5">
      <c r="D317" s="130" t="s">
        <v>619</v>
      </c>
      <c r="E317" s="131"/>
      <c r="F317" s="132"/>
      <c r="G317" s="133"/>
      <c r="H317" s="133"/>
      <c r="I317" s="133"/>
      <c r="J317" s="133"/>
      <c r="K317" s="134"/>
      <c r="L317" s="134"/>
      <c r="M317" s="131"/>
      <c r="N317" s="131"/>
      <c r="O317" s="132"/>
      <c r="P317" s="132"/>
      <c r="Q317" s="131"/>
      <c r="R317" s="131"/>
      <c r="S317" s="131"/>
      <c r="T317" s="135"/>
      <c r="U317" s="135"/>
      <c r="V317" s="135" t="s">
        <v>0</v>
      </c>
      <c r="W317" s="131"/>
      <c r="X317" s="136"/>
    </row>
    <row r="318" spans="1:37">
      <c r="D318" s="130" t="s">
        <v>620</v>
      </c>
      <c r="E318" s="131"/>
      <c r="F318" s="132"/>
      <c r="G318" s="133"/>
      <c r="H318" s="133"/>
      <c r="I318" s="133"/>
      <c r="J318" s="133"/>
      <c r="K318" s="134"/>
      <c r="L318" s="134"/>
      <c r="M318" s="131"/>
      <c r="N318" s="131"/>
      <c r="O318" s="132"/>
      <c r="P318" s="132"/>
      <c r="Q318" s="131"/>
      <c r="R318" s="131"/>
      <c r="S318" s="131"/>
      <c r="T318" s="135"/>
      <c r="U318" s="135"/>
      <c r="V318" s="135" t="s">
        <v>0</v>
      </c>
      <c r="W318" s="131"/>
      <c r="X318" s="136"/>
    </row>
    <row r="319" spans="1:37">
      <c r="D319" s="130" t="s">
        <v>621</v>
      </c>
      <c r="E319" s="131"/>
      <c r="F319" s="132"/>
      <c r="G319" s="133"/>
      <c r="H319" s="133"/>
      <c r="I319" s="133"/>
      <c r="J319" s="133"/>
      <c r="K319" s="134"/>
      <c r="L319" s="134"/>
      <c r="M319" s="131"/>
      <c r="N319" s="131"/>
      <c r="O319" s="132"/>
      <c r="P319" s="132"/>
      <c r="Q319" s="131"/>
      <c r="R319" s="131"/>
      <c r="S319" s="131"/>
      <c r="T319" s="135"/>
      <c r="U319" s="135"/>
      <c r="V319" s="135" t="s">
        <v>0</v>
      </c>
      <c r="W319" s="131"/>
      <c r="X319" s="136"/>
    </row>
    <row r="320" spans="1:37" ht="38.25">
      <c r="D320" s="130" t="s">
        <v>622</v>
      </c>
      <c r="E320" s="131"/>
      <c r="F320" s="132"/>
      <c r="G320" s="133"/>
      <c r="H320" s="133"/>
      <c r="I320" s="133"/>
      <c r="J320" s="133"/>
      <c r="K320" s="134"/>
      <c r="L320" s="134"/>
      <c r="M320" s="131"/>
      <c r="N320" s="131"/>
      <c r="O320" s="132"/>
      <c r="P320" s="132"/>
      <c r="Q320" s="131"/>
      <c r="R320" s="131"/>
      <c r="S320" s="131"/>
      <c r="T320" s="135"/>
      <c r="U320" s="135"/>
      <c r="V320" s="135" t="s">
        <v>0</v>
      </c>
      <c r="W320" s="131"/>
      <c r="X320" s="136"/>
    </row>
    <row r="321" spans="1:37">
      <c r="D321" s="130" t="s">
        <v>623</v>
      </c>
      <c r="E321" s="131"/>
      <c r="F321" s="132"/>
      <c r="G321" s="133"/>
      <c r="H321" s="133"/>
      <c r="I321" s="133"/>
      <c r="J321" s="133"/>
      <c r="K321" s="134"/>
      <c r="L321" s="134"/>
      <c r="M321" s="131"/>
      <c r="N321" s="131"/>
      <c r="O321" s="132"/>
      <c r="P321" s="132"/>
      <c r="Q321" s="131"/>
      <c r="R321" s="131"/>
      <c r="S321" s="131"/>
      <c r="T321" s="135"/>
      <c r="U321" s="135"/>
      <c r="V321" s="135" t="s">
        <v>0</v>
      </c>
      <c r="W321" s="131"/>
      <c r="X321" s="136"/>
    </row>
    <row r="322" spans="1:37" ht="38.25">
      <c r="D322" s="130" t="s">
        <v>624</v>
      </c>
      <c r="E322" s="131"/>
      <c r="F322" s="132"/>
      <c r="G322" s="133"/>
      <c r="H322" s="133"/>
      <c r="I322" s="133"/>
      <c r="J322" s="133"/>
      <c r="K322" s="134"/>
      <c r="L322" s="134"/>
      <c r="M322" s="131"/>
      <c r="N322" s="131"/>
      <c r="O322" s="132"/>
      <c r="P322" s="132"/>
      <c r="Q322" s="131"/>
      <c r="R322" s="131"/>
      <c r="S322" s="131"/>
      <c r="T322" s="135"/>
      <c r="U322" s="135"/>
      <c r="V322" s="135" t="s">
        <v>0</v>
      </c>
      <c r="W322" s="131"/>
      <c r="X322" s="136"/>
    </row>
    <row r="323" spans="1:37">
      <c r="D323" s="130" t="s">
        <v>625</v>
      </c>
      <c r="E323" s="131"/>
      <c r="F323" s="132"/>
      <c r="G323" s="133"/>
      <c r="H323" s="133"/>
      <c r="I323" s="133"/>
      <c r="J323" s="133"/>
      <c r="K323" s="134"/>
      <c r="L323" s="134"/>
      <c r="M323" s="131"/>
      <c r="N323" s="131"/>
      <c r="O323" s="132"/>
      <c r="P323" s="132"/>
      <c r="Q323" s="131"/>
      <c r="R323" s="131"/>
      <c r="S323" s="131"/>
      <c r="T323" s="135"/>
      <c r="U323" s="135"/>
      <c r="V323" s="135" t="s">
        <v>0</v>
      </c>
      <c r="W323" s="131"/>
      <c r="X323" s="136"/>
    </row>
    <row r="324" spans="1:37" ht="38.25">
      <c r="D324" s="130" t="s">
        <v>626</v>
      </c>
      <c r="E324" s="131"/>
      <c r="F324" s="132"/>
      <c r="G324" s="133"/>
      <c r="H324" s="133"/>
      <c r="I324" s="133"/>
      <c r="J324" s="133"/>
      <c r="K324" s="134"/>
      <c r="L324" s="134"/>
      <c r="M324" s="131"/>
      <c r="N324" s="131"/>
      <c r="O324" s="132"/>
      <c r="P324" s="132"/>
      <c r="Q324" s="131"/>
      <c r="R324" s="131"/>
      <c r="S324" s="131"/>
      <c r="T324" s="135"/>
      <c r="U324" s="135"/>
      <c r="V324" s="135" t="s">
        <v>0</v>
      </c>
      <c r="W324" s="131"/>
      <c r="X324" s="136"/>
    </row>
    <row r="325" spans="1:37">
      <c r="D325" s="130" t="s">
        <v>627</v>
      </c>
      <c r="E325" s="131"/>
      <c r="F325" s="132"/>
      <c r="G325" s="133"/>
      <c r="H325" s="133"/>
      <c r="I325" s="133"/>
      <c r="J325" s="133"/>
      <c r="K325" s="134"/>
      <c r="L325" s="134"/>
      <c r="M325" s="131"/>
      <c r="N325" s="131"/>
      <c r="O325" s="132"/>
      <c r="P325" s="132"/>
      <c r="Q325" s="131"/>
      <c r="R325" s="131"/>
      <c r="S325" s="131"/>
      <c r="T325" s="135"/>
      <c r="U325" s="135"/>
      <c r="V325" s="135" t="s">
        <v>0</v>
      </c>
      <c r="W325" s="131"/>
      <c r="X325" s="136"/>
    </row>
    <row r="326" spans="1:37" ht="38.25">
      <c r="D326" s="130" t="s">
        <v>628</v>
      </c>
      <c r="E326" s="131"/>
      <c r="F326" s="132"/>
      <c r="G326" s="133"/>
      <c r="H326" s="133"/>
      <c r="I326" s="133"/>
      <c r="J326" s="133"/>
      <c r="K326" s="134"/>
      <c r="L326" s="134"/>
      <c r="M326" s="131"/>
      <c r="N326" s="131"/>
      <c r="O326" s="132"/>
      <c r="P326" s="132"/>
      <c r="Q326" s="131"/>
      <c r="R326" s="131"/>
      <c r="S326" s="131"/>
      <c r="T326" s="135"/>
      <c r="U326" s="135"/>
      <c r="V326" s="135" t="s">
        <v>0</v>
      </c>
      <c r="W326" s="131"/>
      <c r="X326" s="136"/>
    </row>
    <row r="327" spans="1:37">
      <c r="D327" s="130" t="s">
        <v>629</v>
      </c>
      <c r="E327" s="131"/>
      <c r="F327" s="132"/>
      <c r="G327" s="133"/>
      <c r="H327" s="133"/>
      <c r="I327" s="133"/>
      <c r="J327" s="133"/>
      <c r="K327" s="134"/>
      <c r="L327" s="134"/>
      <c r="M327" s="131"/>
      <c r="N327" s="131"/>
      <c r="O327" s="132"/>
      <c r="P327" s="132"/>
      <c r="Q327" s="131"/>
      <c r="R327" s="131"/>
      <c r="S327" s="131"/>
      <c r="T327" s="135"/>
      <c r="U327" s="135"/>
      <c r="V327" s="135" t="s">
        <v>0</v>
      </c>
      <c r="W327" s="131"/>
      <c r="X327" s="136"/>
    </row>
    <row r="328" spans="1:37">
      <c r="D328" s="130" t="s">
        <v>630</v>
      </c>
      <c r="E328" s="131"/>
      <c r="F328" s="132"/>
      <c r="G328" s="133"/>
      <c r="H328" s="133"/>
      <c r="I328" s="133"/>
      <c r="J328" s="133"/>
      <c r="K328" s="134"/>
      <c r="L328" s="134"/>
      <c r="M328" s="131"/>
      <c r="N328" s="131"/>
      <c r="O328" s="132"/>
      <c r="P328" s="132"/>
      <c r="Q328" s="131"/>
      <c r="R328" s="131"/>
      <c r="S328" s="131"/>
      <c r="T328" s="135"/>
      <c r="U328" s="135"/>
      <c r="V328" s="135" t="s">
        <v>0</v>
      </c>
      <c r="W328" s="131"/>
      <c r="X328" s="136"/>
    </row>
    <row r="329" spans="1:37">
      <c r="D329" s="130" t="s">
        <v>631</v>
      </c>
      <c r="E329" s="131"/>
      <c r="F329" s="132"/>
      <c r="G329" s="133"/>
      <c r="H329" s="133"/>
      <c r="I329" s="133"/>
      <c r="J329" s="133"/>
      <c r="K329" s="134"/>
      <c r="L329" s="134"/>
      <c r="M329" s="131"/>
      <c r="N329" s="131"/>
      <c r="O329" s="132"/>
      <c r="P329" s="132"/>
      <c r="Q329" s="131"/>
      <c r="R329" s="131"/>
      <c r="S329" s="131"/>
      <c r="T329" s="135"/>
      <c r="U329" s="135"/>
      <c r="V329" s="135" t="s">
        <v>0</v>
      </c>
      <c r="W329" s="131"/>
      <c r="X329" s="136"/>
    </row>
    <row r="330" spans="1:37">
      <c r="D330" s="130" t="s">
        <v>632</v>
      </c>
      <c r="E330" s="131"/>
      <c r="F330" s="132"/>
      <c r="G330" s="133"/>
      <c r="H330" s="133"/>
      <c r="I330" s="133"/>
      <c r="J330" s="133"/>
      <c r="K330" s="134"/>
      <c r="L330" s="134"/>
      <c r="M330" s="131"/>
      <c r="N330" s="131"/>
      <c r="O330" s="132"/>
      <c r="P330" s="132"/>
      <c r="Q330" s="131"/>
      <c r="R330" s="131"/>
      <c r="S330" s="131"/>
      <c r="T330" s="135"/>
      <c r="U330" s="135"/>
      <c r="V330" s="135" t="s">
        <v>0</v>
      </c>
      <c r="W330" s="131"/>
      <c r="X330" s="136"/>
    </row>
    <row r="331" spans="1:37">
      <c r="A331" s="80">
        <v>80</v>
      </c>
      <c r="B331" s="81" t="s">
        <v>227</v>
      </c>
      <c r="C331" s="82" t="s">
        <v>633</v>
      </c>
      <c r="D331" s="83" t="s">
        <v>634</v>
      </c>
      <c r="E331" s="84">
        <v>6.9329999999999998</v>
      </c>
      <c r="F331" s="85" t="s">
        <v>156</v>
      </c>
      <c r="H331" s="86">
        <f>ROUND(E331*G331,2)</f>
        <v>0</v>
      </c>
      <c r="J331" s="86">
        <f>ROUND(E331*G331,2)</f>
        <v>0</v>
      </c>
      <c r="K331" s="87">
        <v>2.3793099999999998</v>
      </c>
      <c r="L331" s="87">
        <f>E331*K331</f>
        <v>16.495756229999998</v>
      </c>
      <c r="N331" s="84">
        <f>E331*M331</f>
        <v>0</v>
      </c>
      <c r="O331" s="85">
        <v>20</v>
      </c>
      <c r="P331" s="85" t="s">
        <v>149</v>
      </c>
      <c r="V331" s="88" t="s">
        <v>106</v>
      </c>
      <c r="W331" s="84">
        <v>21.43</v>
      </c>
      <c r="X331" s="129" t="s">
        <v>635</v>
      </c>
      <c r="Y331" s="129" t="s">
        <v>633</v>
      </c>
      <c r="Z331" s="82" t="s">
        <v>231</v>
      </c>
      <c r="AB331" s="85">
        <v>7</v>
      </c>
      <c r="AJ331" s="71" t="s">
        <v>152</v>
      </c>
      <c r="AK331" s="71" t="s">
        <v>153</v>
      </c>
    </row>
    <row r="332" spans="1:37" ht="25.5">
      <c r="D332" s="130" t="s">
        <v>636</v>
      </c>
      <c r="E332" s="131"/>
      <c r="F332" s="132"/>
      <c r="G332" s="133"/>
      <c r="H332" s="133"/>
      <c r="I332" s="133"/>
      <c r="J332" s="133"/>
      <c r="K332" s="134"/>
      <c r="L332" s="134"/>
      <c r="M332" s="131"/>
      <c r="N332" s="131"/>
      <c r="O332" s="132"/>
      <c r="P332" s="132"/>
      <c r="Q332" s="131"/>
      <c r="R332" s="131"/>
      <c r="S332" s="131"/>
      <c r="T332" s="135"/>
      <c r="U332" s="135"/>
      <c r="V332" s="135" t="s">
        <v>0</v>
      </c>
      <c r="W332" s="131"/>
      <c r="X332" s="136"/>
    </row>
    <row r="333" spans="1:37">
      <c r="D333" s="130" t="s">
        <v>637</v>
      </c>
      <c r="E333" s="131"/>
      <c r="F333" s="132"/>
      <c r="G333" s="133"/>
      <c r="H333" s="133"/>
      <c r="I333" s="133"/>
      <c r="J333" s="133"/>
      <c r="K333" s="134"/>
      <c r="L333" s="134"/>
      <c r="M333" s="131"/>
      <c r="N333" s="131"/>
      <c r="O333" s="132"/>
      <c r="P333" s="132"/>
      <c r="Q333" s="131"/>
      <c r="R333" s="131"/>
      <c r="S333" s="131"/>
      <c r="T333" s="135"/>
      <c r="U333" s="135"/>
      <c r="V333" s="135" t="s">
        <v>0</v>
      </c>
      <c r="W333" s="131"/>
      <c r="X333" s="136"/>
    </row>
    <row r="334" spans="1:37">
      <c r="D334" s="130" t="s">
        <v>638</v>
      </c>
      <c r="E334" s="131"/>
      <c r="F334" s="132"/>
      <c r="G334" s="133"/>
      <c r="H334" s="133"/>
      <c r="I334" s="133"/>
      <c r="J334" s="133"/>
      <c r="K334" s="134"/>
      <c r="L334" s="134"/>
      <c r="M334" s="131"/>
      <c r="N334" s="131"/>
      <c r="O334" s="132"/>
      <c r="P334" s="132"/>
      <c r="Q334" s="131"/>
      <c r="R334" s="131"/>
      <c r="S334" s="131"/>
      <c r="T334" s="135"/>
      <c r="U334" s="135"/>
      <c r="V334" s="135" t="s">
        <v>0</v>
      </c>
      <c r="W334" s="131"/>
      <c r="X334" s="136"/>
    </row>
    <row r="335" spans="1:37">
      <c r="A335" s="80">
        <v>81</v>
      </c>
      <c r="B335" s="81" t="s">
        <v>227</v>
      </c>
      <c r="C335" s="82" t="s">
        <v>639</v>
      </c>
      <c r="D335" s="83" t="s">
        <v>640</v>
      </c>
      <c r="E335" s="84">
        <v>1.897</v>
      </c>
      <c r="F335" s="85" t="s">
        <v>156</v>
      </c>
      <c r="H335" s="86">
        <f>ROUND(E335*G335,2)</f>
        <v>0</v>
      </c>
      <c r="J335" s="86">
        <f>ROUND(E335*G335,2)</f>
        <v>0</v>
      </c>
      <c r="K335" s="87">
        <v>2.42103</v>
      </c>
      <c r="L335" s="87">
        <f>E335*K335</f>
        <v>4.5926939100000004</v>
      </c>
      <c r="N335" s="84">
        <f>E335*M335</f>
        <v>0</v>
      </c>
      <c r="O335" s="85">
        <v>20</v>
      </c>
      <c r="P335" s="85" t="s">
        <v>149</v>
      </c>
      <c r="V335" s="88" t="s">
        <v>106</v>
      </c>
      <c r="W335" s="84">
        <v>4.68</v>
      </c>
      <c r="X335" s="129" t="s">
        <v>641</v>
      </c>
      <c r="Y335" s="129" t="s">
        <v>639</v>
      </c>
      <c r="Z335" s="82" t="s">
        <v>231</v>
      </c>
      <c r="AB335" s="85">
        <v>7</v>
      </c>
      <c r="AJ335" s="71" t="s">
        <v>152</v>
      </c>
      <c r="AK335" s="71" t="s">
        <v>153</v>
      </c>
    </row>
    <row r="336" spans="1:37">
      <c r="D336" s="130" t="s">
        <v>642</v>
      </c>
      <c r="E336" s="131"/>
      <c r="F336" s="132"/>
      <c r="G336" s="133"/>
      <c r="H336" s="133"/>
      <c r="I336" s="133"/>
      <c r="J336" s="133"/>
      <c r="K336" s="134"/>
      <c r="L336" s="134"/>
      <c r="M336" s="131"/>
      <c r="N336" s="131"/>
      <c r="O336" s="132"/>
      <c r="P336" s="132"/>
      <c r="Q336" s="131"/>
      <c r="R336" s="131"/>
      <c r="S336" s="131"/>
      <c r="T336" s="135"/>
      <c r="U336" s="135"/>
      <c r="V336" s="135" t="s">
        <v>0</v>
      </c>
      <c r="W336" s="131"/>
      <c r="X336" s="136"/>
    </row>
    <row r="337" spans="1:37" ht="25.5">
      <c r="A337" s="80">
        <v>82</v>
      </c>
      <c r="B337" s="81" t="s">
        <v>227</v>
      </c>
      <c r="C337" s="82" t="s">
        <v>643</v>
      </c>
      <c r="D337" s="83" t="s">
        <v>644</v>
      </c>
      <c r="E337" s="84">
        <v>44.805999999999997</v>
      </c>
      <c r="F337" s="85" t="s">
        <v>156</v>
      </c>
      <c r="H337" s="86">
        <f>ROUND(E337*G337,2)</f>
        <v>0</v>
      </c>
      <c r="J337" s="86">
        <f>ROUND(E337*G337,2)</f>
        <v>0</v>
      </c>
      <c r="K337" s="87">
        <v>2.45329</v>
      </c>
      <c r="L337" s="87">
        <f>E337*K337</f>
        <v>109.92211173999999</v>
      </c>
      <c r="N337" s="84">
        <f>E337*M337</f>
        <v>0</v>
      </c>
      <c r="O337" s="85">
        <v>20</v>
      </c>
      <c r="P337" s="85" t="s">
        <v>149</v>
      </c>
      <c r="V337" s="88" t="s">
        <v>106</v>
      </c>
      <c r="W337" s="84">
        <v>100.724</v>
      </c>
      <c r="X337" s="129" t="s">
        <v>645</v>
      </c>
      <c r="Y337" s="129" t="s">
        <v>643</v>
      </c>
      <c r="Z337" s="82" t="s">
        <v>594</v>
      </c>
      <c r="AB337" s="85">
        <v>7</v>
      </c>
      <c r="AJ337" s="71" t="s">
        <v>152</v>
      </c>
      <c r="AK337" s="71" t="s">
        <v>153</v>
      </c>
    </row>
    <row r="338" spans="1:37">
      <c r="D338" s="130" t="s">
        <v>646</v>
      </c>
      <c r="E338" s="131"/>
      <c r="F338" s="132"/>
      <c r="G338" s="133"/>
      <c r="H338" s="133"/>
      <c r="I338" s="133"/>
      <c r="J338" s="133"/>
      <c r="K338" s="134"/>
      <c r="L338" s="134"/>
      <c r="M338" s="131"/>
      <c r="N338" s="131"/>
      <c r="O338" s="132"/>
      <c r="P338" s="132"/>
      <c r="Q338" s="131"/>
      <c r="R338" s="131"/>
      <c r="S338" s="131"/>
      <c r="T338" s="135"/>
      <c r="U338" s="135"/>
      <c r="V338" s="135" t="s">
        <v>0</v>
      </c>
      <c r="W338" s="131"/>
      <c r="X338" s="136"/>
    </row>
    <row r="339" spans="1:37">
      <c r="A339" s="80">
        <v>83</v>
      </c>
      <c r="B339" s="81" t="s">
        <v>227</v>
      </c>
      <c r="C339" s="82" t="s">
        <v>647</v>
      </c>
      <c r="D339" s="83" t="s">
        <v>648</v>
      </c>
      <c r="E339" s="84">
        <v>44.805999999999997</v>
      </c>
      <c r="F339" s="85" t="s">
        <v>156</v>
      </c>
      <c r="H339" s="86">
        <f>ROUND(E339*G339,2)</f>
        <v>0</v>
      </c>
      <c r="J339" s="86">
        <f>ROUND(E339*G339,2)</f>
        <v>0</v>
      </c>
      <c r="L339" s="87">
        <f>E339*K339</f>
        <v>0</v>
      </c>
      <c r="N339" s="84">
        <f>E339*M339</f>
        <v>0</v>
      </c>
      <c r="O339" s="85">
        <v>20</v>
      </c>
      <c r="P339" s="85" t="s">
        <v>149</v>
      </c>
      <c r="V339" s="88" t="s">
        <v>106</v>
      </c>
      <c r="W339" s="84">
        <v>9.1850000000000005</v>
      </c>
      <c r="X339" s="129" t="s">
        <v>649</v>
      </c>
      <c r="Y339" s="129" t="s">
        <v>647</v>
      </c>
      <c r="Z339" s="82" t="s">
        <v>231</v>
      </c>
      <c r="AB339" s="85">
        <v>7</v>
      </c>
      <c r="AJ339" s="71" t="s">
        <v>152</v>
      </c>
      <c r="AK339" s="71" t="s">
        <v>153</v>
      </c>
    </row>
    <row r="340" spans="1:37">
      <c r="D340" s="130" t="s">
        <v>646</v>
      </c>
      <c r="E340" s="131"/>
      <c r="F340" s="132"/>
      <c r="G340" s="133"/>
      <c r="H340" s="133"/>
      <c r="I340" s="133"/>
      <c r="J340" s="133"/>
      <c r="K340" s="134"/>
      <c r="L340" s="134"/>
      <c r="M340" s="131"/>
      <c r="N340" s="131"/>
      <c r="O340" s="132"/>
      <c r="P340" s="132"/>
      <c r="Q340" s="131"/>
      <c r="R340" s="131"/>
      <c r="S340" s="131"/>
      <c r="T340" s="135"/>
      <c r="U340" s="135"/>
      <c r="V340" s="135" t="s">
        <v>0</v>
      </c>
      <c r="W340" s="131"/>
      <c r="X340" s="136"/>
    </row>
    <row r="341" spans="1:37">
      <c r="A341" s="80">
        <v>84</v>
      </c>
      <c r="B341" s="81" t="s">
        <v>227</v>
      </c>
      <c r="C341" s="82" t="s">
        <v>650</v>
      </c>
      <c r="D341" s="83" t="s">
        <v>651</v>
      </c>
      <c r="E341" s="84">
        <v>1.897</v>
      </c>
      <c r="F341" s="85" t="s">
        <v>156</v>
      </c>
      <c r="H341" s="86">
        <f>ROUND(E341*G341,2)</f>
        <v>0</v>
      </c>
      <c r="J341" s="86">
        <f>ROUND(E341*G341,2)</f>
        <v>0</v>
      </c>
      <c r="L341" s="87">
        <f>E341*K341</f>
        <v>0</v>
      </c>
      <c r="N341" s="84">
        <f>E341*M341</f>
        <v>0</v>
      </c>
      <c r="O341" s="85">
        <v>20</v>
      </c>
      <c r="P341" s="85" t="s">
        <v>149</v>
      </c>
      <c r="V341" s="88" t="s">
        <v>106</v>
      </c>
      <c r="W341" s="84">
        <v>0.442</v>
      </c>
      <c r="X341" s="129" t="s">
        <v>652</v>
      </c>
      <c r="Y341" s="129" t="s">
        <v>650</v>
      </c>
      <c r="Z341" s="82" t="s">
        <v>231</v>
      </c>
      <c r="AB341" s="85">
        <v>7</v>
      </c>
      <c r="AJ341" s="71" t="s">
        <v>152</v>
      </c>
      <c r="AK341" s="71" t="s">
        <v>153</v>
      </c>
    </row>
    <row r="342" spans="1:37">
      <c r="D342" s="130" t="s">
        <v>642</v>
      </c>
      <c r="E342" s="131"/>
      <c r="F342" s="132"/>
      <c r="G342" s="133"/>
      <c r="H342" s="133"/>
      <c r="I342" s="133"/>
      <c r="J342" s="133"/>
      <c r="K342" s="134"/>
      <c r="L342" s="134"/>
      <c r="M342" s="131"/>
      <c r="N342" s="131"/>
      <c r="O342" s="132"/>
      <c r="P342" s="132"/>
      <c r="Q342" s="131"/>
      <c r="R342" s="131"/>
      <c r="S342" s="131"/>
      <c r="T342" s="135"/>
      <c r="U342" s="135"/>
      <c r="V342" s="135" t="s">
        <v>0</v>
      </c>
      <c r="W342" s="131"/>
      <c r="X342" s="136"/>
    </row>
    <row r="343" spans="1:37">
      <c r="A343" s="80">
        <v>85</v>
      </c>
      <c r="B343" s="81" t="s">
        <v>227</v>
      </c>
      <c r="C343" s="82" t="s">
        <v>653</v>
      </c>
      <c r="D343" s="83" t="s">
        <v>654</v>
      </c>
      <c r="E343" s="84">
        <v>19.236000000000001</v>
      </c>
      <c r="F343" s="85" t="s">
        <v>148</v>
      </c>
      <c r="H343" s="86">
        <f>ROUND(E343*G343,2)</f>
        <v>0</v>
      </c>
      <c r="J343" s="86">
        <f>ROUND(E343*G343,2)</f>
        <v>0</v>
      </c>
      <c r="K343" s="87">
        <v>8.6300000000000005E-3</v>
      </c>
      <c r="L343" s="87">
        <f>E343*K343</f>
        <v>0.16600668000000002</v>
      </c>
      <c r="N343" s="84">
        <f>E343*M343</f>
        <v>0</v>
      </c>
      <c r="O343" s="85">
        <v>20</v>
      </c>
      <c r="P343" s="85" t="s">
        <v>149</v>
      </c>
      <c r="V343" s="88" t="s">
        <v>106</v>
      </c>
      <c r="W343" s="84">
        <v>7.617</v>
      </c>
      <c r="X343" s="129" t="s">
        <v>655</v>
      </c>
      <c r="Y343" s="129" t="s">
        <v>653</v>
      </c>
      <c r="Z343" s="82" t="s">
        <v>231</v>
      </c>
      <c r="AB343" s="85">
        <v>7</v>
      </c>
      <c r="AJ343" s="71" t="s">
        <v>152</v>
      </c>
      <c r="AK343" s="71" t="s">
        <v>153</v>
      </c>
    </row>
    <row r="344" spans="1:37" ht="25.5">
      <c r="D344" s="130" t="s">
        <v>656</v>
      </c>
      <c r="E344" s="131"/>
      <c r="F344" s="132"/>
      <c r="G344" s="133"/>
      <c r="H344" s="133"/>
      <c r="I344" s="133"/>
      <c r="J344" s="133"/>
      <c r="K344" s="134"/>
      <c r="L344" s="134"/>
      <c r="M344" s="131"/>
      <c r="N344" s="131"/>
      <c r="O344" s="132"/>
      <c r="P344" s="132"/>
      <c r="Q344" s="131"/>
      <c r="R344" s="131"/>
      <c r="S344" s="131"/>
      <c r="T344" s="135"/>
      <c r="U344" s="135"/>
      <c r="V344" s="135" t="s">
        <v>0</v>
      </c>
      <c r="W344" s="131"/>
      <c r="X344" s="136"/>
    </row>
    <row r="345" spans="1:37">
      <c r="A345" s="80">
        <v>86</v>
      </c>
      <c r="B345" s="81" t="s">
        <v>227</v>
      </c>
      <c r="C345" s="82" t="s">
        <v>657</v>
      </c>
      <c r="D345" s="83" t="s">
        <v>658</v>
      </c>
      <c r="E345" s="84">
        <v>19.236000000000001</v>
      </c>
      <c r="F345" s="85" t="s">
        <v>148</v>
      </c>
      <c r="H345" s="86">
        <f>ROUND(E345*G345,2)</f>
        <v>0</v>
      </c>
      <c r="J345" s="86">
        <f>ROUND(E345*G345,2)</f>
        <v>0</v>
      </c>
      <c r="L345" s="87">
        <f>E345*K345</f>
        <v>0</v>
      </c>
      <c r="N345" s="84">
        <f>E345*M345</f>
        <v>0</v>
      </c>
      <c r="O345" s="85">
        <v>20</v>
      </c>
      <c r="P345" s="85" t="s">
        <v>149</v>
      </c>
      <c r="V345" s="88" t="s">
        <v>106</v>
      </c>
      <c r="W345" s="84">
        <v>4.617</v>
      </c>
      <c r="X345" s="129" t="s">
        <v>659</v>
      </c>
      <c r="Y345" s="129" t="s">
        <v>657</v>
      </c>
      <c r="Z345" s="82" t="s">
        <v>231</v>
      </c>
      <c r="AB345" s="85">
        <v>7</v>
      </c>
      <c r="AJ345" s="71" t="s">
        <v>152</v>
      </c>
      <c r="AK345" s="71" t="s">
        <v>153</v>
      </c>
    </row>
    <row r="346" spans="1:37" ht="25.5">
      <c r="A346" s="80">
        <v>87</v>
      </c>
      <c r="B346" s="81" t="s">
        <v>227</v>
      </c>
      <c r="C346" s="82" t="s">
        <v>660</v>
      </c>
      <c r="D346" s="83" t="s">
        <v>661</v>
      </c>
      <c r="E346" s="84">
        <v>290.58999999999997</v>
      </c>
      <c r="F346" s="85" t="s">
        <v>148</v>
      </c>
      <c r="H346" s="86">
        <f>ROUND(E346*G346,2)</f>
        <v>0</v>
      </c>
      <c r="J346" s="86">
        <f>ROUND(E346*G346,2)</f>
        <v>0</v>
      </c>
      <c r="K346" s="87">
        <v>6.2700000000000004E-3</v>
      </c>
      <c r="L346" s="87">
        <f>E346*K346</f>
        <v>1.8219992999999999</v>
      </c>
      <c r="N346" s="84">
        <f>E346*M346</f>
        <v>0</v>
      </c>
      <c r="O346" s="85">
        <v>20</v>
      </c>
      <c r="P346" s="85" t="s">
        <v>149</v>
      </c>
      <c r="V346" s="88" t="s">
        <v>106</v>
      </c>
      <c r="W346" s="84">
        <v>13.657999999999999</v>
      </c>
      <c r="X346" s="129" t="s">
        <v>662</v>
      </c>
      <c r="Y346" s="129" t="s">
        <v>660</v>
      </c>
      <c r="Z346" s="82" t="s">
        <v>594</v>
      </c>
      <c r="AB346" s="85">
        <v>7</v>
      </c>
      <c r="AJ346" s="71" t="s">
        <v>152</v>
      </c>
      <c r="AK346" s="71" t="s">
        <v>153</v>
      </c>
    </row>
    <row r="347" spans="1:37">
      <c r="D347" s="130" t="s">
        <v>663</v>
      </c>
      <c r="E347" s="131"/>
      <c r="F347" s="132"/>
      <c r="G347" s="133"/>
      <c r="H347" s="133"/>
      <c r="I347" s="133"/>
      <c r="J347" s="133"/>
      <c r="K347" s="134"/>
      <c r="L347" s="134"/>
      <c r="M347" s="131"/>
      <c r="N347" s="131"/>
      <c r="O347" s="132"/>
      <c r="P347" s="132"/>
      <c r="Q347" s="131"/>
      <c r="R347" s="131"/>
      <c r="S347" s="131"/>
      <c r="T347" s="135"/>
      <c r="U347" s="135"/>
      <c r="V347" s="135" t="s">
        <v>0</v>
      </c>
      <c r="W347" s="131"/>
      <c r="X347" s="136"/>
    </row>
    <row r="348" spans="1:37" ht="25.5">
      <c r="A348" s="80">
        <v>88</v>
      </c>
      <c r="B348" s="81" t="s">
        <v>227</v>
      </c>
      <c r="C348" s="82" t="s">
        <v>664</v>
      </c>
      <c r="D348" s="83" t="s">
        <v>665</v>
      </c>
      <c r="E348" s="84">
        <v>367.94</v>
      </c>
      <c r="F348" s="85" t="s">
        <v>148</v>
      </c>
      <c r="H348" s="86">
        <f>ROUND(E348*G348,2)</f>
        <v>0</v>
      </c>
      <c r="J348" s="86">
        <f>ROUND(E348*G348,2)</f>
        <v>0</v>
      </c>
      <c r="K348" s="87">
        <v>4.2000000000000003E-2</v>
      </c>
      <c r="L348" s="87">
        <f>E348*K348</f>
        <v>15.453480000000001</v>
      </c>
      <c r="N348" s="84">
        <f>E348*M348</f>
        <v>0</v>
      </c>
      <c r="O348" s="85">
        <v>20</v>
      </c>
      <c r="P348" s="85" t="s">
        <v>149</v>
      </c>
      <c r="V348" s="88" t="s">
        <v>106</v>
      </c>
      <c r="W348" s="84">
        <v>118.477</v>
      </c>
      <c r="X348" s="129" t="s">
        <v>666</v>
      </c>
      <c r="Y348" s="129" t="s">
        <v>664</v>
      </c>
      <c r="Z348" s="82" t="s">
        <v>231</v>
      </c>
      <c r="AB348" s="85">
        <v>7</v>
      </c>
      <c r="AJ348" s="71" t="s">
        <v>152</v>
      </c>
      <c r="AK348" s="71" t="s">
        <v>153</v>
      </c>
    </row>
    <row r="349" spans="1:37">
      <c r="D349" s="130" t="s">
        <v>667</v>
      </c>
      <c r="E349" s="131"/>
      <c r="F349" s="132"/>
      <c r="G349" s="133"/>
      <c r="H349" s="133"/>
      <c r="I349" s="133"/>
      <c r="J349" s="133"/>
      <c r="K349" s="134"/>
      <c r="L349" s="134"/>
      <c r="M349" s="131"/>
      <c r="N349" s="131"/>
      <c r="O349" s="132"/>
      <c r="P349" s="132"/>
      <c r="Q349" s="131"/>
      <c r="R349" s="131"/>
      <c r="S349" s="131"/>
      <c r="T349" s="135"/>
      <c r="U349" s="135"/>
      <c r="V349" s="135" t="s">
        <v>0</v>
      </c>
      <c r="W349" s="131"/>
      <c r="X349" s="136"/>
    </row>
    <row r="350" spans="1:37">
      <c r="D350" s="130" t="s">
        <v>668</v>
      </c>
      <c r="E350" s="131"/>
      <c r="F350" s="132"/>
      <c r="G350" s="133"/>
      <c r="H350" s="133"/>
      <c r="I350" s="133"/>
      <c r="J350" s="133"/>
      <c r="K350" s="134"/>
      <c r="L350" s="134"/>
      <c r="M350" s="131"/>
      <c r="N350" s="131"/>
      <c r="O350" s="132"/>
      <c r="P350" s="132"/>
      <c r="Q350" s="131"/>
      <c r="R350" s="131"/>
      <c r="S350" s="131"/>
      <c r="T350" s="135"/>
      <c r="U350" s="135"/>
      <c r="V350" s="135" t="s">
        <v>0</v>
      </c>
      <c r="W350" s="131"/>
      <c r="X350" s="136"/>
    </row>
    <row r="351" spans="1:37">
      <c r="D351" s="130" t="s">
        <v>669</v>
      </c>
      <c r="E351" s="131"/>
      <c r="F351" s="132"/>
      <c r="G351" s="133"/>
      <c r="H351" s="133"/>
      <c r="I351" s="133"/>
      <c r="J351" s="133"/>
      <c r="K351" s="134"/>
      <c r="L351" s="134"/>
      <c r="M351" s="131"/>
      <c r="N351" s="131"/>
      <c r="O351" s="132"/>
      <c r="P351" s="132"/>
      <c r="Q351" s="131"/>
      <c r="R351" s="131"/>
      <c r="S351" s="131"/>
      <c r="T351" s="135"/>
      <c r="U351" s="135"/>
      <c r="V351" s="135" t="s">
        <v>0</v>
      </c>
      <c r="W351" s="131"/>
      <c r="X351" s="136"/>
    </row>
    <row r="352" spans="1:37">
      <c r="D352" s="130" t="s">
        <v>670</v>
      </c>
      <c r="E352" s="131"/>
      <c r="F352" s="132"/>
      <c r="G352" s="133"/>
      <c r="H352" s="133"/>
      <c r="I352" s="133"/>
      <c r="J352" s="133"/>
      <c r="K352" s="134"/>
      <c r="L352" s="134"/>
      <c r="M352" s="131"/>
      <c r="N352" s="131"/>
      <c r="O352" s="132"/>
      <c r="P352" s="132"/>
      <c r="Q352" s="131"/>
      <c r="R352" s="131"/>
      <c r="S352" s="131"/>
      <c r="T352" s="135"/>
      <c r="U352" s="135"/>
      <c r="V352" s="135" t="s">
        <v>0</v>
      </c>
      <c r="W352" s="131"/>
      <c r="X352" s="136"/>
    </row>
    <row r="353" spans="1:37" ht="25.5">
      <c r="D353" s="130" t="s">
        <v>671</v>
      </c>
      <c r="E353" s="131"/>
      <c r="F353" s="132"/>
      <c r="G353" s="133"/>
      <c r="H353" s="133"/>
      <c r="I353" s="133"/>
      <c r="J353" s="133"/>
      <c r="K353" s="134"/>
      <c r="L353" s="134"/>
      <c r="M353" s="131"/>
      <c r="N353" s="131"/>
      <c r="O353" s="132"/>
      <c r="P353" s="132"/>
      <c r="Q353" s="131"/>
      <c r="R353" s="131"/>
      <c r="S353" s="131"/>
      <c r="T353" s="135"/>
      <c r="U353" s="135"/>
      <c r="V353" s="135" t="s">
        <v>0</v>
      </c>
      <c r="W353" s="131"/>
      <c r="X353" s="136"/>
    </row>
    <row r="354" spans="1:37">
      <c r="D354" s="130" t="s">
        <v>672</v>
      </c>
      <c r="E354" s="131"/>
      <c r="F354" s="132"/>
      <c r="G354" s="133"/>
      <c r="H354" s="133"/>
      <c r="I354" s="133"/>
      <c r="J354" s="133"/>
      <c r="K354" s="134"/>
      <c r="L354" s="134"/>
      <c r="M354" s="131"/>
      <c r="N354" s="131"/>
      <c r="O354" s="132"/>
      <c r="P354" s="132"/>
      <c r="Q354" s="131"/>
      <c r="R354" s="131"/>
      <c r="S354" s="131"/>
      <c r="T354" s="135"/>
      <c r="U354" s="135"/>
      <c r="V354" s="135" t="s">
        <v>0</v>
      </c>
      <c r="W354" s="131"/>
      <c r="X354" s="136"/>
    </row>
    <row r="355" spans="1:37">
      <c r="D355" s="130" t="s">
        <v>673</v>
      </c>
      <c r="E355" s="131"/>
      <c r="F355" s="132"/>
      <c r="G355" s="133"/>
      <c r="H355" s="133"/>
      <c r="I355" s="133"/>
      <c r="J355" s="133"/>
      <c r="K355" s="134"/>
      <c r="L355" s="134"/>
      <c r="M355" s="131"/>
      <c r="N355" s="131"/>
      <c r="O355" s="132"/>
      <c r="P355" s="132"/>
      <c r="Q355" s="131"/>
      <c r="R355" s="131"/>
      <c r="S355" s="131"/>
      <c r="T355" s="135"/>
      <c r="U355" s="135"/>
      <c r="V355" s="135" t="s">
        <v>0</v>
      </c>
      <c r="W355" s="131"/>
      <c r="X355" s="136"/>
    </row>
    <row r="356" spans="1:37" ht="25.5">
      <c r="A356" s="80">
        <v>89</v>
      </c>
      <c r="B356" s="81" t="s">
        <v>227</v>
      </c>
      <c r="C356" s="82" t="s">
        <v>674</v>
      </c>
      <c r="D356" s="83" t="s">
        <v>675</v>
      </c>
      <c r="E356" s="84">
        <v>17.428000000000001</v>
      </c>
      <c r="F356" s="85" t="s">
        <v>148</v>
      </c>
      <c r="H356" s="86">
        <f>ROUND(E356*G356,2)</f>
        <v>0</v>
      </c>
      <c r="J356" s="86">
        <f>ROUND(E356*G356,2)</f>
        <v>0</v>
      </c>
      <c r="K356" s="87">
        <v>8.4000000000000005E-2</v>
      </c>
      <c r="L356" s="87">
        <f>E356*K356</f>
        <v>1.4639520000000001</v>
      </c>
      <c r="N356" s="84">
        <f>E356*M356</f>
        <v>0</v>
      </c>
      <c r="O356" s="85">
        <v>20</v>
      </c>
      <c r="P356" s="85" t="s">
        <v>149</v>
      </c>
      <c r="V356" s="88" t="s">
        <v>106</v>
      </c>
      <c r="W356" s="84">
        <v>7.79</v>
      </c>
      <c r="X356" s="129" t="s">
        <v>676</v>
      </c>
      <c r="Y356" s="129" t="s">
        <v>674</v>
      </c>
      <c r="Z356" s="82" t="s">
        <v>231</v>
      </c>
      <c r="AB356" s="85">
        <v>1</v>
      </c>
      <c r="AJ356" s="71" t="s">
        <v>152</v>
      </c>
      <c r="AK356" s="71" t="s">
        <v>153</v>
      </c>
    </row>
    <row r="357" spans="1:37">
      <c r="D357" s="130" t="s">
        <v>677</v>
      </c>
      <c r="E357" s="131"/>
      <c r="F357" s="132"/>
      <c r="G357" s="133"/>
      <c r="H357" s="133"/>
      <c r="I357" s="133"/>
      <c r="J357" s="133"/>
      <c r="K357" s="134"/>
      <c r="L357" s="134"/>
      <c r="M357" s="131"/>
      <c r="N357" s="131"/>
      <c r="O357" s="132"/>
      <c r="P357" s="132"/>
      <c r="Q357" s="131"/>
      <c r="R357" s="131"/>
      <c r="S357" s="131"/>
      <c r="T357" s="135"/>
      <c r="U357" s="135"/>
      <c r="V357" s="135" t="s">
        <v>0</v>
      </c>
      <c r="W357" s="131"/>
      <c r="X357" s="136"/>
    </row>
    <row r="358" spans="1:37" ht="25.5">
      <c r="A358" s="80">
        <v>90</v>
      </c>
      <c r="B358" s="81" t="s">
        <v>227</v>
      </c>
      <c r="C358" s="82" t="s">
        <v>678</v>
      </c>
      <c r="D358" s="83" t="s">
        <v>679</v>
      </c>
      <c r="E358" s="84">
        <v>19.251000000000001</v>
      </c>
      <c r="F358" s="85" t="s">
        <v>148</v>
      </c>
      <c r="H358" s="86">
        <f>ROUND(E358*G358,2)</f>
        <v>0</v>
      </c>
      <c r="J358" s="86">
        <f>ROUND(E358*G358,2)</f>
        <v>0</v>
      </c>
      <c r="K358" s="87">
        <v>5.8E-4</v>
      </c>
      <c r="L358" s="87">
        <f>E358*K358</f>
        <v>1.1165580000000001E-2</v>
      </c>
      <c r="N358" s="84">
        <f>E358*M358</f>
        <v>0</v>
      </c>
      <c r="O358" s="85">
        <v>20</v>
      </c>
      <c r="P358" s="85" t="s">
        <v>149</v>
      </c>
      <c r="V358" s="88" t="s">
        <v>106</v>
      </c>
      <c r="W358" s="84">
        <v>11.493</v>
      </c>
      <c r="X358" s="129" t="s">
        <v>680</v>
      </c>
      <c r="Y358" s="129" t="s">
        <v>678</v>
      </c>
      <c r="Z358" s="82" t="s">
        <v>266</v>
      </c>
      <c r="AB358" s="85">
        <v>7</v>
      </c>
      <c r="AJ358" s="71" t="s">
        <v>152</v>
      </c>
      <c r="AK358" s="71" t="s">
        <v>153</v>
      </c>
    </row>
    <row r="359" spans="1:37">
      <c r="D359" s="130" t="s">
        <v>681</v>
      </c>
      <c r="E359" s="131"/>
      <c r="F359" s="132"/>
      <c r="G359" s="133"/>
      <c r="H359" s="133"/>
      <c r="I359" s="133"/>
      <c r="J359" s="133"/>
      <c r="K359" s="134"/>
      <c r="L359" s="134"/>
      <c r="M359" s="131"/>
      <c r="N359" s="131"/>
      <c r="O359" s="132"/>
      <c r="P359" s="132"/>
      <c r="Q359" s="131"/>
      <c r="R359" s="131"/>
      <c r="S359" s="131"/>
      <c r="T359" s="135"/>
      <c r="U359" s="135"/>
      <c r="V359" s="135" t="s">
        <v>0</v>
      </c>
      <c r="W359" s="131"/>
      <c r="X359" s="136"/>
    </row>
    <row r="360" spans="1:37">
      <c r="A360" s="80">
        <v>91</v>
      </c>
      <c r="B360" s="81" t="s">
        <v>531</v>
      </c>
      <c r="C360" s="82" t="s">
        <v>682</v>
      </c>
      <c r="D360" s="83" t="s">
        <v>683</v>
      </c>
      <c r="E360" s="84">
        <v>20.213999999999999</v>
      </c>
      <c r="F360" s="85" t="s">
        <v>148</v>
      </c>
      <c r="I360" s="86">
        <f>ROUND(E360*G360,2)</f>
        <v>0</v>
      </c>
      <c r="J360" s="86">
        <f>ROUND(E360*G360,2)</f>
        <v>0</v>
      </c>
      <c r="K360" s="87">
        <v>0.08</v>
      </c>
      <c r="L360" s="87">
        <f>E360*K360</f>
        <v>1.6171199999999999</v>
      </c>
      <c r="N360" s="84">
        <f>E360*M360</f>
        <v>0</v>
      </c>
      <c r="O360" s="85">
        <v>20</v>
      </c>
      <c r="P360" s="85" t="s">
        <v>149</v>
      </c>
      <c r="V360" s="88" t="s">
        <v>98</v>
      </c>
      <c r="X360" s="129" t="s">
        <v>682</v>
      </c>
      <c r="Y360" s="129" t="s">
        <v>682</v>
      </c>
      <c r="Z360" s="82" t="s">
        <v>544</v>
      </c>
      <c r="AA360" s="82" t="s">
        <v>149</v>
      </c>
      <c r="AB360" s="85">
        <v>8</v>
      </c>
      <c r="AJ360" s="71" t="s">
        <v>535</v>
      </c>
      <c r="AK360" s="71" t="s">
        <v>153</v>
      </c>
    </row>
    <row r="361" spans="1:37">
      <c r="D361" s="130" t="s">
        <v>684</v>
      </c>
      <c r="E361" s="131"/>
      <c r="F361" s="132"/>
      <c r="G361" s="133"/>
      <c r="H361" s="133"/>
      <c r="I361" s="133"/>
      <c r="J361" s="133"/>
      <c r="K361" s="134"/>
      <c r="L361" s="134"/>
      <c r="M361" s="131"/>
      <c r="N361" s="131"/>
      <c r="O361" s="132"/>
      <c r="P361" s="132"/>
      <c r="Q361" s="131"/>
      <c r="R361" s="131"/>
      <c r="S361" s="131"/>
      <c r="T361" s="135"/>
      <c r="U361" s="135"/>
      <c r="V361" s="135" t="s">
        <v>0</v>
      </c>
      <c r="W361" s="131"/>
      <c r="X361" s="136"/>
    </row>
    <row r="362" spans="1:37" ht="25.5">
      <c r="A362" s="80">
        <v>92</v>
      </c>
      <c r="B362" s="81" t="s">
        <v>227</v>
      </c>
      <c r="C362" s="82" t="s">
        <v>685</v>
      </c>
      <c r="D362" s="83" t="s">
        <v>686</v>
      </c>
      <c r="E362" s="84">
        <v>511.84500000000003</v>
      </c>
      <c r="F362" s="85" t="s">
        <v>212</v>
      </c>
      <c r="H362" s="86">
        <f>ROUND(E362*G362,2)</f>
        <v>0</v>
      </c>
      <c r="J362" s="86">
        <f>ROUND(E362*G362,2)</f>
        <v>0</v>
      </c>
      <c r="K362" s="87">
        <v>6.0000000000000002E-5</v>
      </c>
      <c r="L362" s="87">
        <f>E362*K362</f>
        <v>3.0710700000000004E-2</v>
      </c>
      <c r="N362" s="84">
        <f>E362*M362</f>
        <v>0</v>
      </c>
      <c r="O362" s="85">
        <v>20</v>
      </c>
      <c r="P362" s="85" t="s">
        <v>149</v>
      </c>
      <c r="V362" s="88" t="s">
        <v>106</v>
      </c>
      <c r="W362" s="84">
        <v>17.402999999999999</v>
      </c>
      <c r="X362" s="129" t="s">
        <v>687</v>
      </c>
      <c r="Y362" s="129" t="s">
        <v>685</v>
      </c>
      <c r="Z362" s="82" t="s">
        <v>594</v>
      </c>
      <c r="AB362" s="85">
        <v>7</v>
      </c>
      <c r="AJ362" s="71" t="s">
        <v>152</v>
      </c>
      <c r="AK362" s="71" t="s">
        <v>153</v>
      </c>
    </row>
    <row r="363" spans="1:37" ht="38.25">
      <c r="D363" s="130" t="s">
        <v>688</v>
      </c>
      <c r="E363" s="131"/>
      <c r="F363" s="132"/>
      <c r="G363" s="133"/>
      <c r="H363" s="133"/>
      <c r="I363" s="133"/>
      <c r="J363" s="133"/>
      <c r="K363" s="134"/>
      <c r="L363" s="134"/>
      <c r="M363" s="131"/>
      <c r="N363" s="131"/>
      <c r="O363" s="132"/>
      <c r="P363" s="132"/>
      <c r="Q363" s="131"/>
      <c r="R363" s="131"/>
      <c r="S363" s="131"/>
      <c r="T363" s="135"/>
      <c r="U363" s="135"/>
      <c r="V363" s="135" t="s">
        <v>0</v>
      </c>
      <c r="W363" s="131"/>
      <c r="X363" s="136"/>
    </row>
    <row r="364" spans="1:37" ht="25.5">
      <c r="D364" s="130" t="s">
        <v>689</v>
      </c>
      <c r="E364" s="131"/>
      <c r="F364" s="132"/>
      <c r="G364" s="133"/>
      <c r="H364" s="133"/>
      <c r="I364" s="133"/>
      <c r="J364" s="133"/>
      <c r="K364" s="134"/>
      <c r="L364" s="134"/>
      <c r="M364" s="131"/>
      <c r="N364" s="131"/>
      <c r="O364" s="132"/>
      <c r="P364" s="132"/>
      <c r="Q364" s="131"/>
      <c r="R364" s="131"/>
      <c r="S364" s="131"/>
      <c r="T364" s="135"/>
      <c r="U364" s="135"/>
      <c r="V364" s="135" t="s">
        <v>0</v>
      </c>
      <c r="W364" s="131"/>
      <c r="X364" s="136"/>
    </row>
    <row r="365" spans="1:37" ht="25.5">
      <c r="D365" s="130" t="s">
        <v>690</v>
      </c>
      <c r="E365" s="131"/>
      <c r="F365" s="132"/>
      <c r="G365" s="133"/>
      <c r="H365" s="133"/>
      <c r="I365" s="133"/>
      <c r="J365" s="133"/>
      <c r="K365" s="134"/>
      <c r="L365" s="134"/>
      <c r="M365" s="131"/>
      <c r="N365" s="131"/>
      <c r="O365" s="132"/>
      <c r="P365" s="132"/>
      <c r="Q365" s="131"/>
      <c r="R365" s="131"/>
      <c r="S365" s="131"/>
      <c r="T365" s="135"/>
      <c r="U365" s="135"/>
      <c r="V365" s="135" t="s">
        <v>0</v>
      </c>
      <c r="W365" s="131"/>
      <c r="X365" s="136"/>
    </row>
    <row r="366" spans="1:37" ht="25.5">
      <c r="D366" s="130" t="s">
        <v>691</v>
      </c>
      <c r="E366" s="131"/>
      <c r="F366" s="132"/>
      <c r="G366" s="133"/>
      <c r="H366" s="133"/>
      <c r="I366" s="133"/>
      <c r="J366" s="133"/>
      <c r="K366" s="134"/>
      <c r="L366" s="134"/>
      <c r="M366" s="131"/>
      <c r="N366" s="131"/>
      <c r="O366" s="132"/>
      <c r="P366" s="132"/>
      <c r="Q366" s="131"/>
      <c r="R366" s="131"/>
      <c r="S366" s="131"/>
      <c r="T366" s="135"/>
      <c r="U366" s="135"/>
      <c r="V366" s="135" t="s">
        <v>0</v>
      </c>
      <c r="W366" s="131"/>
      <c r="X366" s="136"/>
    </row>
    <row r="367" spans="1:37">
      <c r="D367" s="130" t="s">
        <v>692</v>
      </c>
      <c r="E367" s="131"/>
      <c r="F367" s="132"/>
      <c r="G367" s="133"/>
      <c r="H367" s="133"/>
      <c r="I367" s="133"/>
      <c r="J367" s="133"/>
      <c r="K367" s="134"/>
      <c r="L367" s="134"/>
      <c r="M367" s="131"/>
      <c r="N367" s="131"/>
      <c r="O367" s="132"/>
      <c r="P367" s="132"/>
      <c r="Q367" s="131"/>
      <c r="R367" s="131"/>
      <c r="S367" s="131"/>
      <c r="T367" s="135"/>
      <c r="U367" s="135"/>
      <c r="V367" s="135" t="s">
        <v>0</v>
      </c>
      <c r="W367" s="131"/>
      <c r="X367" s="136"/>
    </row>
    <row r="368" spans="1:37">
      <c r="D368" s="130" t="s">
        <v>693</v>
      </c>
      <c r="E368" s="131"/>
      <c r="F368" s="132"/>
      <c r="G368" s="133"/>
      <c r="H368" s="133"/>
      <c r="I368" s="133"/>
      <c r="J368" s="133"/>
      <c r="K368" s="134"/>
      <c r="L368" s="134"/>
      <c r="M368" s="131"/>
      <c r="N368" s="131"/>
      <c r="O368" s="132"/>
      <c r="P368" s="132"/>
      <c r="Q368" s="131"/>
      <c r="R368" s="131"/>
      <c r="S368" s="131"/>
      <c r="T368" s="135"/>
      <c r="U368" s="135"/>
      <c r="V368" s="135" t="s">
        <v>0</v>
      </c>
      <c r="W368" s="131"/>
      <c r="X368" s="136"/>
    </row>
    <row r="369" spans="1:37" ht="25.5">
      <c r="D369" s="130" t="s">
        <v>694</v>
      </c>
      <c r="E369" s="131"/>
      <c r="F369" s="132"/>
      <c r="G369" s="133"/>
      <c r="H369" s="133"/>
      <c r="I369" s="133"/>
      <c r="J369" s="133"/>
      <c r="K369" s="134"/>
      <c r="L369" s="134"/>
      <c r="M369" s="131"/>
      <c r="N369" s="131"/>
      <c r="O369" s="132"/>
      <c r="P369" s="132"/>
      <c r="Q369" s="131"/>
      <c r="R369" s="131"/>
      <c r="S369" s="131"/>
      <c r="T369" s="135"/>
      <c r="U369" s="135"/>
      <c r="V369" s="135" t="s">
        <v>0</v>
      </c>
      <c r="W369" s="131"/>
      <c r="X369" s="136"/>
    </row>
    <row r="370" spans="1:37" ht="25.5">
      <c r="D370" s="130" t="s">
        <v>695</v>
      </c>
      <c r="E370" s="131"/>
      <c r="F370" s="132"/>
      <c r="G370" s="133"/>
      <c r="H370" s="133"/>
      <c r="I370" s="133"/>
      <c r="J370" s="133"/>
      <c r="K370" s="134"/>
      <c r="L370" s="134"/>
      <c r="M370" s="131"/>
      <c r="N370" s="131"/>
      <c r="O370" s="132"/>
      <c r="P370" s="132"/>
      <c r="Q370" s="131"/>
      <c r="R370" s="131"/>
      <c r="S370" s="131"/>
      <c r="T370" s="135"/>
      <c r="U370" s="135"/>
      <c r="V370" s="135" t="s">
        <v>0</v>
      </c>
      <c r="W370" s="131"/>
      <c r="X370" s="136"/>
    </row>
    <row r="371" spans="1:37">
      <c r="D371" s="130" t="s">
        <v>696</v>
      </c>
      <c r="E371" s="131"/>
      <c r="F371" s="132"/>
      <c r="G371" s="133"/>
      <c r="H371" s="133"/>
      <c r="I371" s="133"/>
      <c r="J371" s="133"/>
      <c r="K371" s="134"/>
      <c r="L371" s="134"/>
      <c r="M371" s="131"/>
      <c r="N371" s="131"/>
      <c r="O371" s="132"/>
      <c r="P371" s="132"/>
      <c r="Q371" s="131"/>
      <c r="R371" s="131"/>
      <c r="S371" s="131"/>
      <c r="T371" s="135"/>
      <c r="U371" s="135"/>
      <c r="V371" s="135" t="s">
        <v>0</v>
      </c>
      <c r="W371" s="131"/>
      <c r="X371" s="136"/>
    </row>
    <row r="372" spans="1:37" ht="25.5">
      <c r="D372" s="130" t="s">
        <v>697</v>
      </c>
      <c r="E372" s="131"/>
      <c r="F372" s="132"/>
      <c r="G372" s="133"/>
      <c r="H372" s="133"/>
      <c r="I372" s="133"/>
      <c r="J372" s="133"/>
      <c r="K372" s="134"/>
      <c r="L372" s="134"/>
      <c r="M372" s="131"/>
      <c r="N372" s="131"/>
      <c r="O372" s="132"/>
      <c r="P372" s="132"/>
      <c r="Q372" s="131"/>
      <c r="R372" s="131"/>
      <c r="S372" s="131"/>
      <c r="T372" s="135"/>
      <c r="U372" s="135"/>
      <c r="V372" s="135" t="s">
        <v>0</v>
      </c>
      <c r="W372" s="131"/>
      <c r="X372" s="136"/>
    </row>
    <row r="373" spans="1:37">
      <c r="D373" s="130" t="s">
        <v>698</v>
      </c>
      <c r="E373" s="131"/>
      <c r="F373" s="132"/>
      <c r="G373" s="133"/>
      <c r="H373" s="133"/>
      <c r="I373" s="133"/>
      <c r="J373" s="133"/>
      <c r="K373" s="134"/>
      <c r="L373" s="134"/>
      <c r="M373" s="131"/>
      <c r="N373" s="131"/>
      <c r="O373" s="132"/>
      <c r="P373" s="132"/>
      <c r="Q373" s="131"/>
      <c r="R373" s="131"/>
      <c r="S373" s="131"/>
      <c r="T373" s="135"/>
      <c r="U373" s="135"/>
      <c r="V373" s="135" t="s">
        <v>0</v>
      </c>
      <c r="W373" s="131"/>
      <c r="X373" s="136"/>
    </row>
    <row r="374" spans="1:37">
      <c r="D374" s="137" t="s">
        <v>699</v>
      </c>
      <c r="E374" s="138">
        <f>J374</f>
        <v>0</v>
      </c>
      <c r="H374" s="138">
        <f>SUM(H262:H373)</f>
        <v>0</v>
      </c>
      <c r="I374" s="138">
        <f>SUM(I262:I373)</f>
        <v>0</v>
      </c>
      <c r="J374" s="138">
        <f>SUM(J262:J373)</f>
        <v>0</v>
      </c>
      <c r="L374" s="139">
        <f>SUM(L262:L373)</f>
        <v>209.28935312999999</v>
      </c>
      <c r="N374" s="140">
        <f>SUM(N262:N373)</f>
        <v>0</v>
      </c>
      <c r="W374" s="84">
        <f>SUM(W262:W373)</f>
        <v>1561.402</v>
      </c>
    </row>
    <row r="376" spans="1:37">
      <c r="B376" s="82" t="s">
        <v>700</v>
      </c>
    </row>
    <row r="377" spans="1:37" ht="25.5">
      <c r="A377" s="80">
        <v>93</v>
      </c>
      <c r="B377" s="81" t="s">
        <v>518</v>
      </c>
      <c r="C377" s="82" t="s">
        <v>701</v>
      </c>
      <c r="D377" s="83" t="s">
        <v>702</v>
      </c>
      <c r="E377" s="84">
        <v>45.78</v>
      </c>
      <c r="F377" s="85" t="s">
        <v>212</v>
      </c>
      <c r="H377" s="86">
        <f>ROUND(E377*G377,2)</f>
        <v>0</v>
      </c>
      <c r="J377" s="86">
        <f>ROUND(E377*G377,2)</f>
        <v>0</v>
      </c>
      <c r="K377" s="87">
        <v>0.17638000000000001</v>
      </c>
      <c r="L377" s="87">
        <f>E377*K377</f>
        <v>8.0746764000000013</v>
      </c>
      <c r="N377" s="84">
        <f>E377*M377</f>
        <v>0</v>
      </c>
      <c r="O377" s="85">
        <v>20</v>
      </c>
      <c r="P377" s="85" t="s">
        <v>149</v>
      </c>
      <c r="V377" s="88" t="s">
        <v>106</v>
      </c>
      <c r="W377" s="84">
        <v>12.406000000000001</v>
      </c>
      <c r="X377" s="129" t="s">
        <v>703</v>
      </c>
      <c r="Y377" s="129" t="s">
        <v>701</v>
      </c>
      <c r="Z377" s="82" t="s">
        <v>529</v>
      </c>
      <c r="AB377" s="85">
        <v>7</v>
      </c>
      <c r="AJ377" s="71" t="s">
        <v>152</v>
      </c>
      <c r="AK377" s="71" t="s">
        <v>153</v>
      </c>
    </row>
    <row r="378" spans="1:37">
      <c r="D378" s="130" t="s">
        <v>704</v>
      </c>
      <c r="E378" s="131"/>
      <c r="F378" s="132"/>
      <c r="G378" s="133"/>
      <c r="H378" s="133"/>
      <c r="I378" s="133"/>
      <c r="J378" s="133"/>
      <c r="K378" s="134"/>
      <c r="L378" s="134"/>
      <c r="M378" s="131"/>
      <c r="N378" s="131"/>
      <c r="O378" s="132"/>
      <c r="P378" s="132"/>
      <c r="Q378" s="131"/>
      <c r="R378" s="131"/>
      <c r="S378" s="131"/>
      <c r="T378" s="135"/>
      <c r="U378" s="135"/>
      <c r="V378" s="135" t="s">
        <v>0</v>
      </c>
      <c r="W378" s="131"/>
      <c r="X378" s="136"/>
    </row>
    <row r="379" spans="1:37">
      <c r="A379" s="80">
        <v>94</v>
      </c>
      <c r="B379" s="81" t="s">
        <v>531</v>
      </c>
      <c r="C379" s="82" t="s">
        <v>705</v>
      </c>
      <c r="D379" s="83" t="s">
        <v>706</v>
      </c>
      <c r="E379" s="84">
        <v>46.695999999999998</v>
      </c>
      <c r="F379" s="85" t="s">
        <v>290</v>
      </c>
      <c r="I379" s="86">
        <f>ROUND(E379*G379,2)</f>
        <v>0</v>
      </c>
      <c r="J379" s="86">
        <f>ROUND(E379*G379,2)</f>
        <v>0</v>
      </c>
      <c r="K379" s="87">
        <v>0.04</v>
      </c>
      <c r="L379" s="87">
        <f>E379*K379</f>
        <v>1.8678399999999999</v>
      </c>
      <c r="N379" s="84">
        <f>E379*M379</f>
        <v>0</v>
      </c>
      <c r="O379" s="85">
        <v>20</v>
      </c>
      <c r="P379" s="85" t="s">
        <v>149</v>
      </c>
      <c r="V379" s="88" t="s">
        <v>98</v>
      </c>
      <c r="X379" s="129" t="s">
        <v>705</v>
      </c>
      <c r="Y379" s="129" t="s">
        <v>705</v>
      </c>
      <c r="Z379" s="82" t="s">
        <v>544</v>
      </c>
      <c r="AA379" s="82" t="s">
        <v>149</v>
      </c>
      <c r="AB379" s="85">
        <v>8</v>
      </c>
      <c r="AJ379" s="71" t="s">
        <v>535</v>
      </c>
      <c r="AK379" s="71" t="s">
        <v>153</v>
      </c>
    </row>
    <row r="380" spans="1:37">
      <c r="D380" s="130" t="s">
        <v>707</v>
      </c>
      <c r="E380" s="131"/>
      <c r="F380" s="132"/>
      <c r="G380" s="133"/>
      <c r="H380" s="133"/>
      <c r="I380" s="133"/>
      <c r="J380" s="133"/>
      <c r="K380" s="134"/>
      <c r="L380" s="134"/>
      <c r="M380" s="131"/>
      <c r="N380" s="131"/>
      <c r="O380" s="132"/>
      <c r="P380" s="132"/>
      <c r="Q380" s="131"/>
      <c r="R380" s="131"/>
      <c r="S380" s="131"/>
      <c r="T380" s="135"/>
      <c r="U380" s="135"/>
      <c r="V380" s="135" t="s">
        <v>0</v>
      </c>
      <c r="W380" s="131"/>
      <c r="X380" s="136"/>
    </row>
    <row r="381" spans="1:37">
      <c r="A381" s="80">
        <v>95</v>
      </c>
      <c r="B381" s="81" t="s">
        <v>708</v>
      </c>
      <c r="C381" s="82" t="s">
        <v>709</v>
      </c>
      <c r="D381" s="83" t="s">
        <v>710</v>
      </c>
      <c r="E381" s="84">
        <v>518.07000000000005</v>
      </c>
      <c r="F381" s="85" t="s">
        <v>148</v>
      </c>
      <c r="H381" s="86">
        <f>ROUND(E381*G381,2)</f>
        <v>0</v>
      </c>
      <c r="J381" s="86">
        <f>ROUND(E381*G381,2)</f>
        <v>0</v>
      </c>
      <c r="L381" s="87">
        <f>E381*K381</f>
        <v>0</v>
      </c>
      <c r="N381" s="84">
        <f>E381*M381</f>
        <v>0</v>
      </c>
      <c r="O381" s="85">
        <v>20</v>
      </c>
      <c r="P381" s="85" t="s">
        <v>149</v>
      </c>
      <c r="V381" s="88" t="s">
        <v>106</v>
      </c>
      <c r="W381" s="84">
        <v>93.771000000000001</v>
      </c>
      <c r="X381" s="129" t="s">
        <v>711</v>
      </c>
      <c r="Y381" s="129" t="s">
        <v>709</v>
      </c>
      <c r="Z381" s="82" t="s">
        <v>712</v>
      </c>
      <c r="AB381" s="85">
        <v>7</v>
      </c>
      <c r="AJ381" s="71" t="s">
        <v>152</v>
      </c>
      <c r="AK381" s="71" t="s">
        <v>153</v>
      </c>
    </row>
    <row r="382" spans="1:37" ht="25.5">
      <c r="D382" s="130" t="s">
        <v>606</v>
      </c>
      <c r="E382" s="131"/>
      <c r="F382" s="132"/>
      <c r="G382" s="133"/>
      <c r="H382" s="133"/>
      <c r="I382" s="133"/>
      <c r="J382" s="133"/>
      <c r="K382" s="134"/>
      <c r="L382" s="134"/>
      <c r="M382" s="131"/>
      <c r="N382" s="131"/>
      <c r="O382" s="132"/>
      <c r="P382" s="132"/>
      <c r="Q382" s="131"/>
      <c r="R382" s="131"/>
      <c r="S382" s="131"/>
      <c r="T382" s="135"/>
      <c r="U382" s="135"/>
      <c r="V382" s="135" t="s">
        <v>0</v>
      </c>
      <c r="W382" s="131"/>
      <c r="X382" s="136"/>
    </row>
    <row r="383" spans="1:37" ht="25.5">
      <c r="D383" s="130" t="s">
        <v>713</v>
      </c>
      <c r="E383" s="131"/>
      <c r="F383" s="132"/>
      <c r="G383" s="133"/>
      <c r="H383" s="133"/>
      <c r="I383" s="133"/>
      <c r="J383" s="133"/>
      <c r="K383" s="134"/>
      <c r="L383" s="134"/>
      <c r="M383" s="131"/>
      <c r="N383" s="131"/>
      <c r="O383" s="132"/>
      <c r="P383" s="132"/>
      <c r="Q383" s="131"/>
      <c r="R383" s="131"/>
      <c r="S383" s="131"/>
      <c r="T383" s="135"/>
      <c r="U383" s="135"/>
      <c r="V383" s="135" t="s">
        <v>0</v>
      </c>
      <c r="W383" s="131"/>
      <c r="X383" s="136"/>
    </row>
    <row r="384" spans="1:37">
      <c r="A384" s="80">
        <v>96</v>
      </c>
      <c r="B384" s="81" t="s">
        <v>708</v>
      </c>
      <c r="C384" s="82" t="s">
        <v>714</v>
      </c>
      <c r="D384" s="83" t="s">
        <v>715</v>
      </c>
      <c r="E384" s="84">
        <v>518.07000000000005</v>
      </c>
      <c r="F384" s="85" t="s">
        <v>148</v>
      </c>
      <c r="H384" s="86">
        <f>ROUND(E384*G384,2)</f>
        <v>0</v>
      </c>
      <c r="J384" s="86">
        <f>ROUND(E384*G384,2)</f>
        <v>0</v>
      </c>
      <c r="K384" s="87">
        <v>6.8000000000000005E-4</v>
      </c>
      <c r="L384" s="87">
        <f>E384*K384</f>
        <v>0.35228760000000003</v>
      </c>
      <c r="N384" s="84">
        <f>E384*M384</f>
        <v>0</v>
      </c>
      <c r="O384" s="85">
        <v>20</v>
      </c>
      <c r="P384" s="85" t="s">
        <v>149</v>
      </c>
      <c r="V384" s="88" t="s">
        <v>106</v>
      </c>
      <c r="W384" s="84">
        <v>4.6630000000000003</v>
      </c>
      <c r="X384" s="129" t="s">
        <v>716</v>
      </c>
      <c r="Y384" s="129" t="s">
        <v>714</v>
      </c>
      <c r="Z384" s="82" t="s">
        <v>712</v>
      </c>
      <c r="AB384" s="85">
        <v>7</v>
      </c>
      <c r="AJ384" s="71" t="s">
        <v>152</v>
      </c>
      <c r="AK384" s="71" t="s">
        <v>153</v>
      </c>
    </row>
    <row r="385" spans="1:37">
      <c r="A385" s="80">
        <v>97</v>
      </c>
      <c r="B385" s="81" t="s">
        <v>708</v>
      </c>
      <c r="C385" s="82" t="s">
        <v>717</v>
      </c>
      <c r="D385" s="83" t="s">
        <v>718</v>
      </c>
      <c r="E385" s="84">
        <v>518.07000000000005</v>
      </c>
      <c r="F385" s="85" t="s">
        <v>148</v>
      </c>
      <c r="H385" s="86">
        <f>ROUND(E385*G385,2)</f>
        <v>0</v>
      </c>
      <c r="J385" s="86">
        <f>ROUND(E385*G385,2)</f>
        <v>0</v>
      </c>
      <c r="L385" s="87">
        <f>E385*K385</f>
        <v>0</v>
      </c>
      <c r="N385" s="84">
        <f>E385*M385</f>
        <v>0</v>
      </c>
      <c r="O385" s="85">
        <v>20</v>
      </c>
      <c r="P385" s="85" t="s">
        <v>149</v>
      </c>
      <c r="V385" s="88" t="s">
        <v>106</v>
      </c>
      <c r="W385" s="84">
        <v>66.831000000000003</v>
      </c>
      <c r="X385" s="129" t="s">
        <v>719</v>
      </c>
      <c r="Y385" s="129" t="s">
        <v>717</v>
      </c>
      <c r="Z385" s="82" t="s">
        <v>712</v>
      </c>
      <c r="AB385" s="85">
        <v>7</v>
      </c>
      <c r="AJ385" s="71" t="s">
        <v>152</v>
      </c>
      <c r="AK385" s="71" t="s">
        <v>153</v>
      </c>
    </row>
    <row r="386" spans="1:37">
      <c r="A386" s="80">
        <v>98</v>
      </c>
      <c r="B386" s="81" t="s">
        <v>708</v>
      </c>
      <c r="C386" s="82" t="s">
        <v>720</v>
      </c>
      <c r="D386" s="83" t="s">
        <v>721</v>
      </c>
      <c r="E386" s="84">
        <v>16.241</v>
      </c>
      <c r="F386" s="85" t="s">
        <v>148</v>
      </c>
      <c r="H386" s="86">
        <f>ROUND(E386*G386,2)</f>
        <v>0</v>
      </c>
      <c r="J386" s="86">
        <f>ROUND(E386*G386,2)</f>
        <v>0</v>
      </c>
      <c r="K386" s="87">
        <v>5.8799999999999998E-3</v>
      </c>
      <c r="L386" s="87">
        <f>E386*K386</f>
        <v>9.5497079999999998E-2</v>
      </c>
      <c r="N386" s="84">
        <f>E386*M386</f>
        <v>0</v>
      </c>
      <c r="O386" s="85">
        <v>20</v>
      </c>
      <c r="P386" s="85" t="s">
        <v>149</v>
      </c>
      <c r="V386" s="88" t="s">
        <v>106</v>
      </c>
      <c r="W386" s="84">
        <v>5.4889999999999999</v>
      </c>
      <c r="X386" s="129" t="s">
        <v>722</v>
      </c>
      <c r="Y386" s="129" t="s">
        <v>720</v>
      </c>
      <c r="Z386" s="82" t="s">
        <v>712</v>
      </c>
      <c r="AB386" s="85">
        <v>7</v>
      </c>
      <c r="AJ386" s="71" t="s">
        <v>152</v>
      </c>
      <c r="AK386" s="71" t="s">
        <v>153</v>
      </c>
    </row>
    <row r="387" spans="1:37">
      <c r="D387" s="130" t="s">
        <v>723</v>
      </c>
      <c r="E387" s="131"/>
      <c r="F387" s="132"/>
      <c r="G387" s="133"/>
      <c r="H387" s="133"/>
      <c r="I387" s="133"/>
      <c r="J387" s="133"/>
      <c r="K387" s="134"/>
      <c r="L387" s="134"/>
      <c r="M387" s="131"/>
      <c r="N387" s="131"/>
      <c r="O387" s="132"/>
      <c r="P387" s="132"/>
      <c r="Q387" s="131"/>
      <c r="R387" s="131"/>
      <c r="S387" s="131"/>
      <c r="T387" s="135"/>
      <c r="U387" s="135"/>
      <c r="V387" s="135" t="s">
        <v>0</v>
      </c>
      <c r="W387" s="131"/>
      <c r="X387" s="136"/>
    </row>
    <row r="388" spans="1:37">
      <c r="A388" s="80">
        <v>99</v>
      </c>
      <c r="B388" s="81" t="s">
        <v>708</v>
      </c>
      <c r="C388" s="82" t="s">
        <v>724</v>
      </c>
      <c r="D388" s="83" t="s">
        <v>725</v>
      </c>
      <c r="E388" s="84">
        <v>7.68</v>
      </c>
      <c r="F388" s="85" t="s">
        <v>148</v>
      </c>
      <c r="H388" s="86">
        <f>ROUND(E388*G388,2)</f>
        <v>0</v>
      </c>
      <c r="J388" s="86">
        <f>ROUND(E388*G388,2)</f>
        <v>0</v>
      </c>
      <c r="K388" s="87">
        <v>5.8799999999999998E-3</v>
      </c>
      <c r="L388" s="87">
        <f>E388*K388</f>
        <v>4.5158399999999994E-2</v>
      </c>
      <c r="N388" s="84">
        <f>E388*M388</f>
        <v>0</v>
      </c>
      <c r="O388" s="85">
        <v>20</v>
      </c>
      <c r="P388" s="85" t="s">
        <v>149</v>
      </c>
      <c r="V388" s="88" t="s">
        <v>106</v>
      </c>
      <c r="W388" s="84">
        <v>2.5960000000000001</v>
      </c>
      <c r="X388" s="129" t="s">
        <v>726</v>
      </c>
      <c r="Y388" s="129" t="s">
        <v>724</v>
      </c>
      <c r="Z388" s="82" t="s">
        <v>712</v>
      </c>
      <c r="AB388" s="85">
        <v>7</v>
      </c>
      <c r="AJ388" s="71" t="s">
        <v>152</v>
      </c>
      <c r="AK388" s="71" t="s">
        <v>153</v>
      </c>
    </row>
    <row r="389" spans="1:37">
      <c r="D389" s="130" t="s">
        <v>727</v>
      </c>
      <c r="E389" s="131"/>
      <c r="F389" s="132"/>
      <c r="G389" s="133"/>
      <c r="H389" s="133"/>
      <c r="I389" s="133"/>
      <c r="J389" s="133"/>
      <c r="K389" s="134"/>
      <c r="L389" s="134"/>
      <c r="M389" s="131"/>
      <c r="N389" s="131"/>
      <c r="O389" s="132"/>
      <c r="P389" s="132"/>
      <c r="Q389" s="131"/>
      <c r="R389" s="131"/>
      <c r="S389" s="131"/>
      <c r="T389" s="135"/>
      <c r="U389" s="135"/>
      <c r="V389" s="135" t="s">
        <v>0</v>
      </c>
      <c r="W389" s="131"/>
      <c r="X389" s="136"/>
    </row>
    <row r="390" spans="1:37">
      <c r="A390" s="80">
        <v>100</v>
      </c>
      <c r="B390" s="81" t="s">
        <v>227</v>
      </c>
      <c r="C390" s="82" t="s">
        <v>728</v>
      </c>
      <c r="D390" s="83" t="s">
        <v>729</v>
      </c>
      <c r="E390" s="84">
        <v>453.25</v>
      </c>
      <c r="F390" s="85" t="s">
        <v>148</v>
      </c>
      <c r="H390" s="86">
        <f>ROUND(E390*G390,2)</f>
        <v>0</v>
      </c>
      <c r="J390" s="86">
        <f>ROUND(E390*G390,2)</f>
        <v>0</v>
      </c>
      <c r="K390" s="87">
        <v>2.0000000000000002E-5</v>
      </c>
      <c r="L390" s="87">
        <f>E390*K390</f>
        <v>9.0650000000000001E-3</v>
      </c>
      <c r="N390" s="84">
        <f>E390*M390</f>
        <v>0</v>
      </c>
      <c r="O390" s="85">
        <v>20</v>
      </c>
      <c r="P390" s="85" t="s">
        <v>149</v>
      </c>
      <c r="V390" s="88" t="s">
        <v>106</v>
      </c>
      <c r="W390" s="84">
        <v>128.27000000000001</v>
      </c>
      <c r="X390" s="129" t="s">
        <v>730</v>
      </c>
      <c r="Y390" s="129" t="s">
        <v>728</v>
      </c>
      <c r="Z390" s="82" t="s">
        <v>731</v>
      </c>
      <c r="AB390" s="85">
        <v>7</v>
      </c>
      <c r="AJ390" s="71" t="s">
        <v>152</v>
      </c>
      <c r="AK390" s="71" t="s">
        <v>153</v>
      </c>
    </row>
    <row r="391" spans="1:37">
      <c r="D391" s="130" t="s">
        <v>732</v>
      </c>
      <c r="E391" s="131"/>
      <c r="F391" s="132"/>
      <c r="G391" s="133"/>
      <c r="H391" s="133"/>
      <c r="I391" s="133"/>
      <c r="J391" s="133"/>
      <c r="K391" s="134"/>
      <c r="L391" s="134"/>
      <c r="M391" s="131"/>
      <c r="N391" s="131"/>
      <c r="O391" s="132"/>
      <c r="P391" s="132"/>
      <c r="Q391" s="131"/>
      <c r="R391" s="131"/>
      <c r="S391" s="131"/>
      <c r="T391" s="135"/>
      <c r="U391" s="135"/>
      <c r="V391" s="135" t="s">
        <v>0</v>
      </c>
      <c r="W391" s="131"/>
      <c r="X391" s="136"/>
    </row>
    <row r="392" spans="1:37">
      <c r="A392" s="80">
        <v>101</v>
      </c>
      <c r="B392" s="81" t="s">
        <v>227</v>
      </c>
      <c r="C392" s="82" t="s">
        <v>733</v>
      </c>
      <c r="D392" s="83" t="s">
        <v>734</v>
      </c>
      <c r="E392" s="84">
        <v>6</v>
      </c>
      <c r="F392" s="85" t="s">
        <v>290</v>
      </c>
      <c r="H392" s="86">
        <f t="shared" ref="H392:H397" si="0">ROUND(E392*G392,2)</f>
        <v>0</v>
      </c>
      <c r="J392" s="86">
        <f t="shared" ref="J392:J397" si="1">ROUND(E392*G392,2)</f>
        <v>0</v>
      </c>
      <c r="K392" s="87">
        <v>1.8E-3</v>
      </c>
      <c r="L392" s="87">
        <f t="shared" ref="L392:L397" si="2">E392*K392</f>
        <v>1.0800000000000001E-2</v>
      </c>
      <c r="N392" s="84">
        <f t="shared" ref="N392:N397" si="3">E392*M392</f>
        <v>0</v>
      </c>
      <c r="O392" s="85">
        <v>20</v>
      </c>
      <c r="P392" s="85">
        <v>38</v>
      </c>
      <c r="V392" s="88" t="s">
        <v>106</v>
      </c>
      <c r="W392" s="84">
        <v>0.86399999999999999</v>
      </c>
      <c r="X392" s="129" t="s">
        <v>735</v>
      </c>
      <c r="Y392" s="129" t="s">
        <v>733</v>
      </c>
      <c r="Z392" s="82" t="s">
        <v>594</v>
      </c>
      <c r="AB392" s="85">
        <v>7</v>
      </c>
      <c r="AJ392" s="71" t="s">
        <v>152</v>
      </c>
      <c r="AK392" s="71" t="s">
        <v>153</v>
      </c>
    </row>
    <row r="393" spans="1:37">
      <c r="A393" s="80">
        <v>102</v>
      </c>
      <c r="B393" s="81" t="s">
        <v>736</v>
      </c>
      <c r="C393" s="82" t="s">
        <v>737</v>
      </c>
      <c r="D393" s="83" t="s">
        <v>738</v>
      </c>
      <c r="E393" s="84">
        <v>209.548</v>
      </c>
      <c r="F393" s="85" t="s">
        <v>255</v>
      </c>
      <c r="H393" s="86">
        <f t="shared" si="0"/>
        <v>0</v>
      </c>
      <c r="J393" s="86">
        <f t="shared" si="1"/>
        <v>0</v>
      </c>
      <c r="L393" s="87">
        <f t="shared" si="2"/>
        <v>0</v>
      </c>
      <c r="N393" s="84">
        <f t="shared" si="3"/>
        <v>0</v>
      </c>
      <c r="O393" s="85">
        <v>20</v>
      </c>
      <c r="P393" s="85" t="s">
        <v>149</v>
      </c>
      <c r="V393" s="88" t="s">
        <v>106</v>
      </c>
      <c r="W393" s="84">
        <v>113.36499999999999</v>
      </c>
      <c r="X393" s="129" t="s">
        <v>739</v>
      </c>
      <c r="Y393" s="129" t="s">
        <v>737</v>
      </c>
      <c r="Z393" s="82" t="s">
        <v>151</v>
      </c>
      <c r="AB393" s="85">
        <v>7</v>
      </c>
      <c r="AJ393" s="71" t="s">
        <v>152</v>
      </c>
      <c r="AK393" s="71" t="s">
        <v>153</v>
      </c>
    </row>
    <row r="394" spans="1:37">
      <c r="A394" s="80">
        <v>103</v>
      </c>
      <c r="B394" s="81" t="s">
        <v>736</v>
      </c>
      <c r="C394" s="82" t="s">
        <v>740</v>
      </c>
      <c r="D394" s="83" t="s">
        <v>741</v>
      </c>
      <c r="E394" s="84">
        <v>6076.8919999999998</v>
      </c>
      <c r="F394" s="85" t="s">
        <v>255</v>
      </c>
      <c r="H394" s="86">
        <f t="shared" si="0"/>
        <v>0</v>
      </c>
      <c r="J394" s="86">
        <f t="shared" si="1"/>
        <v>0</v>
      </c>
      <c r="L394" s="87">
        <f t="shared" si="2"/>
        <v>0</v>
      </c>
      <c r="N394" s="84">
        <f t="shared" si="3"/>
        <v>0</v>
      </c>
      <c r="O394" s="85">
        <v>20</v>
      </c>
      <c r="P394" s="85" t="s">
        <v>149</v>
      </c>
      <c r="V394" s="88" t="s">
        <v>106</v>
      </c>
      <c r="X394" s="129" t="s">
        <v>742</v>
      </c>
      <c r="Y394" s="129" t="s">
        <v>740</v>
      </c>
      <c r="Z394" s="82" t="s">
        <v>151</v>
      </c>
      <c r="AB394" s="85">
        <v>7</v>
      </c>
      <c r="AJ394" s="71" t="s">
        <v>152</v>
      </c>
      <c r="AK394" s="71" t="s">
        <v>153</v>
      </c>
    </row>
    <row r="395" spans="1:37">
      <c r="A395" s="80">
        <v>104</v>
      </c>
      <c r="B395" s="81" t="s">
        <v>736</v>
      </c>
      <c r="C395" s="82" t="s">
        <v>743</v>
      </c>
      <c r="D395" s="83" t="s">
        <v>744</v>
      </c>
      <c r="E395" s="84">
        <v>209.548</v>
      </c>
      <c r="F395" s="85" t="s">
        <v>255</v>
      </c>
      <c r="H395" s="86">
        <f t="shared" si="0"/>
        <v>0</v>
      </c>
      <c r="J395" s="86">
        <f t="shared" si="1"/>
        <v>0</v>
      </c>
      <c r="L395" s="87">
        <f t="shared" si="2"/>
        <v>0</v>
      </c>
      <c r="N395" s="84">
        <f t="shared" si="3"/>
        <v>0</v>
      </c>
      <c r="O395" s="85">
        <v>20</v>
      </c>
      <c r="P395" s="85" t="s">
        <v>149</v>
      </c>
      <c r="V395" s="88" t="s">
        <v>106</v>
      </c>
      <c r="W395" s="84">
        <v>236.161</v>
      </c>
      <c r="X395" s="129" t="s">
        <v>745</v>
      </c>
      <c r="Y395" s="129" t="s">
        <v>743</v>
      </c>
      <c r="Z395" s="82" t="s">
        <v>151</v>
      </c>
      <c r="AB395" s="85">
        <v>7</v>
      </c>
      <c r="AJ395" s="71" t="s">
        <v>152</v>
      </c>
      <c r="AK395" s="71" t="s">
        <v>153</v>
      </c>
    </row>
    <row r="396" spans="1:37" ht="25.5">
      <c r="A396" s="80">
        <v>105</v>
      </c>
      <c r="B396" s="81" t="s">
        <v>736</v>
      </c>
      <c r="C396" s="82" t="s">
        <v>746</v>
      </c>
      <c r="D396" s="83" t="s">
        <v>747</v>
      </c>
      <c r="E396" s="84">
        <v>209.548</v>
      </c>
      <c r="F396" s="85" t="s">
        <v>255</v>
      </c>
      <c r="H396" s="86">
        <f t="shared" si="0"/>
        <v>0</v>
      </c>
      <c r="J396" s="86">
        <f t="shared" si="1"/>
        <v>0</v>
      </c>
      <c r="L396" s="87">
        <f t="shared" si="2"/>
        <v>0</v>
      </c>
      <c r="N396" s="84">
        <f t="shared" si="3"/>
        <v>0</v>
      </c>
      <c r="O396" s="85">
        <v>20</v>
      </c>
      <c r="P396" s="85" t="s">
        <v>149</v>
      </c>
      <c r="V396" s="88" t="s">
        <v>106</v>
      </c>
      <c r="X396" s="129" t="s">
        <v>748</v>
      </c>
      <c r="Y396" s="129" t="s">
        <v>746</v>
      </c>
      <c r="Z396" s="82" t="s">
        <v>151</v>
      </c>
      <c r="AB396" s="85">
        <v>7</v>
      </c>
      <c r="AJ396" s="71" t="s">
        <v>152</v>
      </c>
      <c r="AK396" s="71" t="s">
        <v>153</v>
      </c>
    </row>
    <row r="397" spans="1:37">
      <c r="A397" s="80">
        <v>106</v>
      </c>
      <c r="B397" s="81" t="s">
        <v>227</v>
      </c>
      <c r="C397" s="82" t="s">
        <v>749</v>
      </c>
      <c r="D397" s="83" t="s">
        <v>750</v>
      </c>
      <c r="E397" s="150">
        <v>1848.1210000000001</v>
      </c>
      <c r="F397" s="85" t="s">
        <v>255</v>
      </c>
      <c r="H397" s="86">
        <f t="shared" si="0"/>
        <v>0</v>
      </c>
      <c r="J397" s="86">
        <f t="shared" si="1"/>
        <v>0</v>
      </c>
      <c r="L397" s="87">
        <f t="shared" si="2"/>
        <v>0</v>
      </c>
      <c r="N397" s="84">
        <f t="shared" si="3"/>
        <v>0</v>
      </c>
      <c r="O397" s="85">
        <v>20</v>
      </c>
      <c r="P397" s="85" t="s">
        <v>149</v>
      </c>
      <c r="V397" s="88" t="s">
        <v>106</v>
      </c>
      <c r="W397" s="84">
        <v>545.19600000000003</v>
      </c>
      <c r="X397" s="129" t="s">
        <v>751</v>
      </c>
      <c r="Y397" s="129" t="s">
        <v>749</v>
      </c>
      <c r="Z397" s="82" t="s">
        <v>752</v>
      </c>
      <c r="AB397" s="85">
        <v>7</v>
      </c>
      <c r="AJ397" s="71" t="s">
        <v>152</v>
      </c>
      <c r="AK397" s="71" t="s">
        <v>153</v>
      </c>
    </row>
    <row r="398" spans="1:37">
      <c r="D398" s="137" t="s">
        <v>753</v>
      </c>
      <c r="E398" s="138">
        <f>J398</f>
        <v>0</v>
      </c>
      <c r="H398" s="138">
        <f>SUM(H376:H397)</f>
        <v>0</v>
      </c>
      <c r="I398" s="138">
        <f>SUM(I376:I397)</f>
        <v>0</v>
      </c>
      <c r="J398" s="138">
        <f>SUM(J376:J397)</f>
        <v>0</v>
      </c>
      <c r="L398" s="139">
        <f>SUM(L376:L397)</f>
        <v>10.45532448</v>
      </c>
      <c r="N398" s="140">
        <f>SUM(N376:N397)</f>
        <v>0</v>
      </c>
      <c r="W398" s="84">
        <f>SUM(W376:W397)</f>
        <v>1209.6120000000001</v>
      </c>
    </row>
    <row r="400" spans="1:37">
      <c r="D400" s="137" t="s">
        <v>754</v>
      </c>
      <c r="E400" s="140">
        <f>J400</f>
        <v>0</v>
      </c>
      <c r="H400" s="138">
        <f>+H43+H69+H125+H247+H260+H374+H398</f>
        <v>0</v>
      </c>
      <c r="I400" s="138">
        <f>+I43+I69+I125+I247+I260+I374+I398</f>
        <v>0</v>
      </c>
      <c r="J400" s="138">
        <f>+J43+J69+J125+J247+J260+J374+J398</f>
        <v>0</v>
      </c>
      <c r="L400" s="139">
        <f>+L43+L69+L125+L247+L260+L374+L398</f>
        <v>1848.1208956999999</v>
      </c>
      <c r="N400" s="140">
        <f>+N43+N69+N125+N247+N260+N374+N398</f>
        <v>209.5488</v>
      </c>
      <c r="W400" s="84">
        <f>+W43+W69+W125+W247+W260+W374+W398</f>
        <v>7681.6319999999996</v>
      </c>
    </row>
    <row r="402" spans="1:37">
      <c r="B402" s="128" t="s">
        <v>755</v>
      </c>
    </row>
    <row r="403" spans="1:37">
      <c r="B403" s="82" t="s">
        <v>756</v>
      </c>
    </row>
    <row r="404" spans="1:37" ht="25.5">
      <c r="A404" s="80">
        <v>107</v>
      </c>
      <c r="B404" s="81" t="s">
        <v>757</v>
      </c>
      <c r="C404" s="82" t="s">
        <v>758</v>
      </c>
      <c r="D404" s="83" t="s">
        <v>759</v>
      </c>
      <c r="E404" s="84">
        <v>346.96</v>
      </c>
      <c r="F404" s="85" t="s">
        <v>148</v>
      </c>
      <c r="H404" s="86">
        <f>ROUND(E404*G404,2)</f>
        <v>0</v>
      </c>
      <c r="J404" s="86">
        <f>ROUND(E404*G404,2)</f>
        <v>0</v>
      </c>
      <c r="L404" s="87">
        <f>E404*K404</f>
        <v>0</v>
      </c>
      <c r="N404" s="84">
        <f>E404*M404</f>
        <v>0</v>
      </c>
      <c r="O404" s="85">
        <v>20</v>
      </c>
      <c r="P404" s="85" t="s">
        <v>149</v>
      </c>
      <c r="V404" s="88" t="s">
        <v>760</v>
      </c>
      <c r="W404" s="84">
        <v>5.8979999999999997</v>
      </c>
      <c r="X404" s="129" t="s">
        <v>761</v>
      </c>
      <c r="Y404" s="129" t="s">
        <v>758</v>
      </c>
      <c r="Z404" s="82" t="s">
        <v>762</v>
      </c>
      <c r="AB404" s="85">
        <v>7</v>
      </c>
      <c r="AJ404" s="71" t="s">
        <v>763</v>
      </c>
      <c r="AK404" s="71" t="s">
        <v>153</v>
      </c>
    </row>
    <row r="405" spans="1:37">
      <c r="D405" s="130" t="s">
        <v>668</v>
      </c>
      <c r="E405" s="131"/>
      <c r="F405" s="132"/>
      <c r="G405" s="133"/>
      <c r="H405" s="133"/>
      <c r="I405" s="133"/>
      <c r="J405" s="133"/>
      <c r="K405" s="134"/>
      <c r="L405" s="134"/>
      <c r="M405" s="131"/>
      <c r="N405" s="131"/>
      <c r="O405" s="132"/>
      <c r="P405" s="132"/>
      <c r="Q405" s="131"/>
      <c r="R405" s="131"/>
      <c r="S405" s="131"/>
      <c r="T405" s="135"/>
      <c r="U405" s="135"/>
      <c r="V405" s="135" t="s">
        <v>0</v>
      </c>
      <c r="W405" s="131"/>
      <c r="X405" s="136"/>
    </row>
    <row r="406" spans="1:37">
      <c r="D406" s="130" t="s">
        <v>670</v>
      </c>
      <c r="E406" s="131"/>
      <c r="F406" s="132"/>
      <c r="G406" s="133"/>
      <c r="H406" s="133"/>
      <c r="I406" s="133"/>
      <c r="J406" s="133"/>
      <c r="K406" s="134"/>
      <c r="L406" s="134"/>
      <c r="M406" s="131"/>
      <c r="N406" s="131"/>
      <c r="O406" s="132"/>
      <c r="P406" s="132"/>
      <c r="Q406" s="131"/>
      <c r="R406" s="131"/>
      <c r="S406" s="131"/>
      <c r="T406" s="135"/>
      <c r="U406" s="135"/>
      <c r="V406" s="135" t="s">
        <v>0</v>
      </c>
      <c r="W406" s="131"/>
      <c r="X406" s="136"/>
    </row>
    <row r="407" spans="1:37">
      <c r="D407" s="130" t="s">
        <v>672</v>
      </c>
      <c r="E407" s="131"/>
      <c r="F407" s="132"/>
      <c r="G407" s="133"/>
      <c r="H407" s="133"/>
      <c r="I407" s="133"/>
      <c r="J407" s="133"/>
      <c r="K407" s="134"/>
      <c r="L407" s="134"/>
      <c r="M407" s="131"/>
      <c r="N407" s="131"/>
      <c r="O407" s="132"/>
      <c r="P407" s="132"/>
      <c r="Q407" s="131"/>
      <c r="R407" s="131"/>
      <c r="S407" s="131"/>
      <c r="T407" s="135"/>
      <c r="U407" s="135"/>
      <c r="V407" s="135" t="s">
        <v>0</v>
      </c>
      <c r="W407" s="131"/>
      <c r="X407" s="136"/>
    </row>
    <row r="408" spans="1:37">
      <c r="D408" s="130" t="s">
        <v>673</v>
      </c>
      <c r="E408" s="131"/>
      <c r="F408" s="132"/>
      <c r="G408" s="133"/>
      <c r="H408" s="133"/>
      <c r="I408" s="133"/>
      <c r="J408" s="133"/>
      <c r="K408" s="134"/>
      <c r="L408" s="134"/>
      <c r="M408" s="131"/>
      <c r="N408" s="131"/>
      <c r="O408" s="132"/>
      <c r="P408" s="132"/>
      <c r="Q408" s="131"/>
      <c r="R408" s="131"/>
      <c r="S408" s="131"/>
      <c r="T408" s="135"/>
      <c r="U408" s="135"/>
      <c r="V408" s="135" t="s">
        <v>0</v>
      </c>
      <c r="W408" s="131"/>
      <c r="X408" s="136"/>
    </row>
    <row r="409" spans="1:37">
      <c r="D409" s="130" t="s">
        <v>764</v>
      </c>
      <c r="E409" s="131"/>
      <c r="F409" s="132"/>
      <c r="G409" s="133"/>
      <c r="H409" s="133"/>
      <c r="I409" s="133"/>
      <c r="J409" s="133"/>
      <c r="K409" s="134"/>
      <c r="L409" s="134"/>
      <c r="M409" s="131"/>
      <c r="N409" s="131"/>
      <c r="O409" s="132"/>
      <c r="P409" s="132"/>
      <c r="Q409" s="131"/>
      <c r="R409" s="131"/>
      <c r="S409" s="131"/>
      <c r="T409" s="135"/>
      <c r="U409" s="135"/>
      <c r="V409" s="135" t="s">
        <v>0</v>
      </c>
      <c r="W409" s="131"/>
      <c r="X409" s="136"/>
    </row>
    <row r="410" spans="1:37">
      <c r="A410" s="80">
        <v>108</v>
      </c>
      <c r="B410" s="81" t="s">
        <v>757</v>
      </c>
      <c r="C410" s="82" t="s">
        <v>765</v>
      </c>
      <c r="D410" s="83" t="s">
        <v>766</v>
      </c>
      <c r="E410" s="84">
        <v>63.042999999999999</v>
      </c>
      <c r="F410" s="85" t="s">
        <v>148</v>
      </c>
      <c r="H410" s="86">
        <f>ROUND(E410*G410,2)</f>
        <v>0</v>
      </c>
      <c r="J410" s="86">
        <f>ROUND(E410*G410,2)</f>
        <v>0</v>
      </c>
      <c r="K410" s="87">
        <v>1.7000000000000001E-4</v>
      </c>
      <c r="L410" s="87">
        <f>E410*K410</f>
        <v>1.0717310000000001E-2</v>
      </c>
      <c r="N410" s="84">
        <f>E410*M410</f>
        <v>0</v>
      </c>
      <c r="O410" s="85">
        <v>20</v>
      </c>
      <c r="P410" s="85" t="s">
        <v>149</v>
      </c>
      <c r="V410" s="88" t="s">
        <v>760</v>
      </c>
      <c r="W410" s="84">
        <v>2.1429999999999998</v>
      </c>
      <c r="X410" s="129" t="s">
        <v>767</v>
      </c>
      <c r="Y410" s="129" t="s">
        <v>765</v>
      </c>
      <c r="Z410" s="82" t="s">
        <v>762</v>
      </c>
      <c r="AB410" s="85">
        <v>7</v>
      </c>
      <c r="AJ410" s="71" t="s">
        <v>763</v>
      </c>
      <c r="AK410" s="71" t="s">
        <v>153</v>
      </c>
    </row>
    <row r="411" spans="1:37" ht="25.5">
      <c r="D411" s="130" t="s">
        <v>768</v>
      </c>
      <c r="E411" s="131"/>
      <c r="F411" s="132"/>
      <c r="G411" s="133"/>
      <c r="H411" s="133"/>
      <c r="I411" s="133"/>
      <c r="J411" s="133"/>
      <c r="K411" s="134"/>
      <c r="L411" s="134"/>
      <c r="M411" s="131"/>
      <c r="N411" s="131"/>
      <c r="O411" s="132"/>
      <c r="P411" s="132"/>
      <c r="Q411" s="131"/>
      <c r="R411" s="131"/>
      <c r="S411" s="131"/>
      <c r="T411" s="135"/>
      <c r="U411" s="135"/>
      <c r="V411" s="135" t="s">
        <v>0</v>
      </c>
      <c r="W411" s="131"/>
      <c r="X411" s="136"/>
    </row>
    <row r="412" spans="1:37">
      <c r="D412" s="130" t="s">
        <v>769</v>
      </c>
      <c r="E412" s="131"/>
      <c r="F412" s="132"/>
      <c r="G412" s="133"/>
      <c r="H412" s="133"/>
      <c r="I412" s="133"/>
      <c r="J412" s="133"/>
      <c r="K412" s="134"/>
      <c r="L412" s="134"/>
      <c r="M412" s="131"/>
      <c r="N412" s="131"/>
      <c r="O412" s="132"/>
      <c r="P412" s="132"/>
      <c r="Q412" s="131"/>
      <c r="R412" s="131"/>
      <c r="S412" s="131"/>
      <c r="T412" s="135"/>
      <c r="U412" s="135"/>
      <c r="V412" s="135" t="s">
        <v>0</v>
      </c>
      <c r="W412" s="131"/>
      <c r="X412" s="136"/>
    </row>
    <row r="413" spans="1:37" ht="25.5">
      <c r="D413" s="130" t="s">
        <v>770</v>
      </c>
      <c r="E413" s="131"/>
      <c r="F413" s="132"/>
      <c r="G413" s="133"/>
      <c r="H413" s="133"/>
      <c r="I413" s="133"/>
      <c r="J413" s="133"/>
      <c r="K413" s="134"/>
      <c r="L413" s="134"/>
      <c r="M413" s="131"/>
      <c r="N413" s="131"/>
      <c r="O413" s="132"/>
      <c r="P413" s="132"/>
      <c r="Q413" s="131"/>
      <c r="R413" s="131"/>
      <c r="S413" s="131"/>
      <c r="T413" s="135"/>
      <c r="U413" s="135"/>
      <c r="V413" s="135" t="s">
        <v>0</v>
      </c>
      <c r="W413" s="131"/>
      <c r="X413" s="136"/>
    </row>
    <row r="414" spans="1:37">
      <c r="D414" s="130" t="s">
        <v>771</v>
      </c>
      <c r="E414" s="131"/>
      <c r="F414" s="132"/>
      <c r="G414" s="133"/>
      <c r="H414" s="133"/>
      <c r="I414" s="133"/>
      <c r="J414" s="133"/>
      <c r="K414" s="134"/>
      <c r="L414" s="134"/>
      <c r="M414" s="131"/>
      <c r="N414" s="131"/>
      <c r="O414" s="132"/>
      <c r="P414" s="132"/>
      <c r="Q414" s="131"/>
      <c r="R414" s="131"/>
      <c r="S414" s="131"/>
      <c r="T414" s="135"/>
      <c r="U414" s="135"/>
      <c r="V414" s="135" t="s">
        <v>0</v>
      </c>
      <c r="W414" s="131"/>
      <c r="X414" s="136"/>
    </row>
    <row r="415" spans="1:37">
      <c r="D415" s="130" t="s">
        <v>772</v>
      </c>
      <c r="E415" s="131"/>
      <c r="F415" s="132"/>
      <c r="G415" s="133"/>
      <c r="H415" s="133"/>
      <c r="I415" s="133"/>
      <c r="J415" s="133"/>
      <c r="K415" s="134"/>
      <c r="L415" s="134"/>
      <c r="M415" s="131"/>
      <c r="N415" s="131"/>
      <c r="O415" s="132"/>
      <c r="P415" s="132"/>
      <c r="Q415" s="131"/>
      <c r="R415" s="131"/>
      <c r="S415" s="131"/>
      <c r="T415" s="135"/>
      <c r="U415" s="135"/>
      <c r="V415" s="135" t="s">
        <v>0</v>
      </c>
      <c r="W415" s="131"/>
      <c r="X415" s="136"/>
    </row>
    <row r="416" spans="1:37">
      <c r="A416" s="80">
        <v>109</v>
      </c>
      <c r="B416" s="81" t="s">
        <v>531</v>
      </c>
      <c r="C416" s="82" t="s">
        <v>773</v>
      </c>
      <c r="D416" s="83" t="s">
        <v>774</v>
      </c>
      <c r="E416" s="84">
        <v>0.14399999999999999</v>
      </c>
      <c r="F416" s="85" t="s">
        <v>255</v>
      </c>
      <c r="I416" s="86">
        <f>ROUND(E416*G416,2)</f>
        <v>0</v>
      </c>
      <c r="J416" s="86">
        <f>ROUND(E416*G416,2)</f>
        <v>0</v>
      </c>
      <c r="K416" s="87">
        <v>1</v>
      </c>
      <c r="L416" s="87">
        <f>E416*K416</f>
        <v>0.14399999999999999</v>
      </c>
      <c r="N416" s="84">
        <f>E416*M416</f>
        <v>0</v>
      </c>
      <c r="O416" s="85">
        <v>20</v>
      </c>
      <c r="P416" s="85" t="s">
        <v>149</v>
      </c>
      <c r="V416" s="88" t="s">
        <v>98</v>
      </c>
      <c r="X416" s="129" t="s">
        <v>773</v>
      </c>
      <c r="Y416" s="129" t="s">
        <v>773</v>
      </c>
      <c r="Z416" s="82" t="s">
        <v>775</v>
      </c>
      <c r="AA416" s="82" t="s">
        <v>149</v>
      </c>
      <c r="AB416" s="85">
        <v>8</v>
      </c>
      <c r="AJ416" s="71" t="s">
        <v>776</v>
      </c>
      <c r="AK416" s="71" t="s">
        <v>153</v>
      </c>
    </row>
    <row r="417" spans="1:37">
      <c r="D417" s="130" t="s">
        <v>777</v>
      </c>
      <c r="E417" s="131"/>
      <c r="F417" s="132"/>
      <c r="G417" s="133"/>
      <c r="H417" s="133"/>
      <c r="I417" s="133"/>
      <c r="J417" s="133"/>
      <c r="K417" s="134"/>
      <c r="L417" s="134"/>
      <c r="M417" s="131"/>
      <c r="N417" s="131"/>
      <c r="O417" s="132"/>
      <c r="P417" s="132"/>
      <c r="Q417" s="131"/>
      <c r="R417" s="131"/>
      <c r="S417" s="131"/>
      <c r="T417" s="135"/>
      <c r="U417" s="135"/>
      <c r="V417" s="135" t="s">
        <v>0</v>
      </c>
      <c r="W417" s="131"/>
      <c r="X417" s="136"/>
    </row>
    <row r="418" spans="1:37">
      <c r="A418" s="80">
        <v>110</v>
      </c>
      <c r="B418" s="81" t="s">
        <v>757</v>
      </c>
      <c r="C418" s="82" t="s">
        <v>778</v>
      </c>
      <c r="D418" s="83" t="s">
        <v>779</v>
      </c>
      <c r="E418" s="84">
        <v>596.96</v>
      </c>
      <c r="F418" s="85" t="s">
        <v>148</v>
      </c>
      <c r="H418" s="86">
        <f>ROUND(E418*G418,2)</f>
        <v>0</v>
      </c>
      <c r="J418" s="86">
        <f>ROUND(E418*G418,2)</f>
        <v>0</v>
      </c>
      <c r="K418" s="87">
        <v>4.0000000000000002E-4</v>
      </c>
      <c r="L418" s="87">
        <f>E418*K418</f>
        <v>0.23878400000000002</v>
      </c>
      <c r="N418" s="84">
        <f>E418*M418</f>
        <v>0</v>
      </c>
      <c r="O418" s="85">
        <v>20</v>
      </c>
      <c r="P418" s="85" t="s">
        <v>149</v>
      </c>
      <c r="V418" s="88" t="s">
        <v>760</v>
      </c>
      <c r="W418" s="84">
        <v>83.573999999999998</v>
      </c>
      <c r="X418" s="129" t="s">
        <v>780</v>
      </c>
      <c r="Y418" s="129" t="s">
        <v>778</v>
      </c>
      <c r="Z418" s="82" t="s">
        <v>762</v>
      </c>
      <c r="AB418" s="85">
        <v>7</v>
      </c>
      <c r="AJ418" s="71" t="s">
        <v>763</v>
      </c>
      <c r="AK418" s="71" t="s">
        <v>153</v>
      </c>
    </row>
    <row r="419" spans="1:37">
      <c r="D419" s="130" t="s">
        <v>668</v>
      </c>
      <c r="E419" s="131"/>
      <c r="F419" s="132"/>
      <c r="G419" s="133"/>
      <c r="H419" s="133"/>
      <c r="I419" s="133"/>
      <c r="J419" s="133"/>
      <c r="K419" s="134"/>
      <c r="L419" s="134"/>
      <c r="M419" s="131"/>
      <c r="N419" s="131"/>
      <c r="O419" s="132"/>
      <c r="P419" s="132"/>
      <c r="Q419" s="131"/>
      <c r="R419" s="131"/>
      <c r="S419" s="131"/>
      <c r="T419" s="135"/>
      <c r="U419" s="135"/>
      <c r="V419" s="135" t="s">
        <v>0</v>
      </c>
      <c r="W419" s="131"/>
      <c r="X419" s="136"/>
    </row>
    <row r="420" spans="1:37">
      <c r="D420" s="130" t="s">
        <v>670</v>
      </c>
      <c r="E420" s="131"/>
      <c r="F420" s="132"/>
      <c r="G420" s="133"/>
      <c r="H420" s="133"/>
      <c r="I420" s="133"/>
      <c r="J420" s="133"/>
      <c r="K420" s="134"/>
      <c r="L420" s="134"/>
      <c r="M420" s="131"/>
      <c r="N420" s="131"/>
      <c r="O420" s="132"/>
      <c r="P420" s="132"/>
      <c r="Q420" s="131"/>
      <c r="R420" s="131"/>
      <c r="S420" s="131"/>
      <c r="T420" s="135"/>
      <c r="U420" s="135"/>
      <c r="V420" s="135" t="s">
        <v>0</v>
      </c>
      <c r="W420" s="131"/>
      <c r="X420" s="136"/>
    </row>
    <row r="421" spans="1:37">
      <c r="D421" s="130" t="s">
        <v>672</v>
      </c>
      <c r="E421" s="131"/>
      <c r="F421" s="132"/>
      <c r="G421" s="133"/>
      <c r="H421" s="133"/>
      <c r="I421" s="133"/>
      <c r="J421" s="133"/>
      <c r="K421" s="134"/>
      <c r="L421" s="134"/>
      <c r="M421" s="131"/>
      <c r="N421" s="131"/>
      <c r="O421" s="132"/>
      <c r="P421" s="132"/>
      <c r="Q421" s="131"/>
      <c r="R421" s="131"/>
      <c r="S421" s="131"/>
      <c r="T421" s="135"/>
      <c r="U421" s="135"/>
      <c r="V421" s="135" t="s">
        <v>0</v>
      </c>
      <c r="W421" s="131"/>
      <c r="X421" s="136"/>
    </row>
    <row r="422" spans="1:37">
      <c r="D422" s="130" t="s">
        <v>673</v>
      </c>
      <c r="E422" s="131"/>
      <c r="F422" s="132"/>
      <c r="G422" s="133"/>
      <c r="H422" s="133"/>
      <c r="I422" s="133"/>
      <c r="J422" s="133"/>
      <c r="K422" s="134"/>
      <c r="L422" s="134"/>
      <c r="M422" s="131"/>
      <c r="N422" s="131"/>
      <c r="O422" s="132"/>
      <c r="P422" s="132"/>
      <c r="Q422" s="131"/>
      <c r="R422" s="131"/>
      <c r="S422" s="131"/>
      <c r="T422" s="135"/>
      <c r="U422" s="135"/>
      <c r="V422" s="135" t="s">
        <v>0</v>
      </c>
      <c r="W422" s="131"/>
      <c r="X422" s="136"/>
    </row>
    <row r="423" spans="1:37">
      <c r="D423" s="130" t="s">
        <v>781</v>
      </c>
      <c r="E423" s="131"/>
      <c r="F423" s="132"/>
      <c r="G423" s="133"/>
      <c r="H423" s="133"/>
      <c r="I423" s="133"/>
      <c r="J423" s="133"/>
      <c r="K423" s="134"/>
      <c r="L423" s="134"/>
      <c r="M423" s="131"/>
      <c r="N423" s="131"/>
      <c r="O423" s="132"/>
      <c r="P423" s="132"/>
      <c r="Q423" s="131"/>
      <c r="R423" s="131"/>
      <c r="S423" s="131"/>
      <c r="T423" s="135"/>
      <c r="U423" s="135"/>
      <c r="V423" s="135" t="s">
        <v>0</v>
      </c>
      <c r="W423" s="131"/>
      <c r="X423" s="136"/>
    </row>
    <row r="424" spans="1:37">
      <c r="A424" s="80">
        <v>111</v>
      </c>
      <c r="B424" s="81" t="s">
        <v>757</v>
      </c>
      <c r="C424" s="82" t="s">
        <v>782</v>
      </c>
      <c r="D424" s="83" t="s">
        <v>783</v>
      </c>
      <c r="E424" s="84">
        <v>97.942999999999998</v>
      </c>
      <c r="F424" s="85" t="s">
        <v>148</v>
      </c>
      <c r="H424" s="86">
        <f>ROUND(E424*G424,2)</f>
        <v>0</v>
      </c>
      <c r="J424" s="86">
        <f>ROUND(E424*G424,2)</f>
        <v>0</v>
      </c>
      <c r="K424" s="87">
        <v>5.6999999999999998E-4</v>
      </c>
      <c r="L424" s="87">
        <f>E424*K424</f>
        <v>5.5827509999999997E-2</v>
      </c>
      <c r="N424" s="84">
        <f>E424*M424</f>
        <v>0</v>
      </c>
      <c r="O424" s="85">
        <v>20</v>
      </c>
      <c r="P424" s="85" t="s">
        <v>149</v>
      </c>
      <c r="V424" s="88" t="s">
        <v>760</v>
      </c>
      <c r="W424" s="84">
        <v>22.135000000000002</v>
      </c>
      <c r="X424" s="129" t="s">
        <v>784</v>
      </c>
      <c r="Y424" s="129" t="s">
        <v>782</v>
      </c>
      <c r="Z424" s="82" t="s">
        <v>762</v>
      </c>
      <c r="AB424" s="85">
        <v>7</v>
      </c>
      <c r="AJ424" s="71" t="s">
        <v>763</v>
      </c>
      <c r="AK424" s="71" t="s">
        <v>153</v>
      </c>
    </row>
    <row r="425" spans="1:37" ht="25.5">
      <c r="D425" s="130" t="s">
        <v>768</v>
      </c>
      <c r="E425" s="131"/>
      <c r="F425" s="132"/>
      <c r="G425" s="133"/>
      <c r="H425" s="133"/>
      <c r="I425" s="133"/>
      <c r="J425" s="133"/>
      <c r="K425" s="134"/>
      <c r="L425" s="134"/>
      <c r="M425" s="131"/>
      <c r="N425" s="131"/>
      <c r="O425" s="132"/>
      <c r="P425" s="132"/>
      <c r="Q425" s="131"/>
      <c r="R425" s="131"/>
      <c r="S425" s="131"/>
      <c r="T425" s="135"/>
      <c r="U425" s="135"/>
      <c r="V425" s="135" t="s">
        <v>0</v>
      </c>
      <c r="W425" s="131"/>
      <c r="X425" s="136"/>
    </row>
    <row r="426" spans="1:37">
      <c r="D426" s="130" t="s">
        <v>769</v>
      </c>
      <c r="E426" s="131"/>
      <c r="F426" s="132"/>
      <c r="G426" s="133"/>
      <c r="H426" s="133"/>
      <c r="I426" s="133"/>
      <c r="J426" s="133"/>
      <c r="K426" s="134"/>
      <c r="L426" s="134"/>
      <c r="M426" s="131"/>
      <c r="N426" s="131"/>
      <c r="O426" s="132"/>
      <c r="P426" s="132"/>
      <c r="Q426" s="131"/>
      <c r="R426" s="131"/>
      <c r="S426" s="131"/>
      <c r="T426" s="135"/>
      <c r="U426" s="135"/>
      <c r="V426" s="135" t="s">
        <v>0</v>
      </c>
      <c r="W426" s="131"/>
      <c r="X426" s="136"/>
    </row>
    <row r="427" spans="1:37" ht="25.5">
      <c r="D427" s="130" t="s">
        <v>770</v>
      </c>
      <c r="E427" s="131"/>
      <c r="F427" s="132"/>
      <c r="G427" s="133"/>
      <c r="H427" s="133"/>
      <c r="I427" s="133"/>
      <c r="J427" s="133"/>
      <c r="K427" s="134"/>
      <c r="L427" s="134"/>
      <c r="M427" s="131"/>
      <c r="N427" s="131"/>
      <c r="O427" s="132"/>
      <c r="P427" s="132"/>
      <c r="Q427" s="131"/>
      <c r="R427" s="131"/>
      <c r="S427" s="131"/>
      <c r="T427" s="135"/>
      <c r="U427" s="135"/>
      <c r="V427" s="135" t="s">
        <v>0</v>
      </c>
      <c r="W427" s="131"/>
      <c r="X427" s="136"/>
    </row>
    <row r="428" spans="1:37">
      <c r="D428" s="130" t="s">
        <v>771</v>
      </c>
      <c r="E428" s="131"/>
      <c r="F428" s="132"/>
      <c r="G428" s="133"/>
      <c r="H428" s="133"/>
      <c r="I428" s="133"/>
      <c r="J428" s="133"/>
      <c r="K428" s="134"/>
      <c r="L428" s="134"/>
      <c r="M428" s="131"/>
      <c r="N428" s="131"/>
      <c r="O428" s="132"/>
      <c r="P428" s="132"/>
      <c r="Q428" s="131"/>
      <c r="R428" s="131"/>
      <c r="S428" s="131"/>
      <c r="T428" s="135"/>
      <c r="U428" s="135"/>
      <c r="V428" s="135" t="s">
        <v>0</v>
      </c>
      <c r="W428" s="131"/>
      <c r="X428" s="136"/>
    </row>
    <row r="429" spans="1:37">
      <c r="D429" s="130" t="s">
        <v>785</v>
      </c>
      <c r="E429" s="131"/>
      <c r="F429" s="132"/>
      <c r="G429" s="133"/>
      <c r="H429" s="133"/>
      <c r="I429" s="133"/>
      <c r="J429" s="133"/>
      <c r="K429" s="134"/>
      <c r="L429" s="134"/>
      <c r="M429" s="131"/>
      <c r="N429" s="131"/>
      <c r="O429" s="132"/>
      <c r="P429" s="132"/>
      <c r="Q429" s="131"/>
      <c r="R429" s="131"/>
      <c r="S429" s="131"/>
      <c r="T429" s="135"/>
      <c r="U429" s="135"/>
      <c r="V429" s="135" t="s">
        <v>0</v>
      </c>
      <c r="W429" s="131"/>
      <c r="X429" s="136"/>
    </row>
    <row r="430" spans="1:37">
      <c r="A430" s="80">
        <v>112</v>
      </c>
      <c r="B430" s="81" t="s">
        <v>531</v>
      </c>
      <c r="C430" s="82" t="s">
        <v>786</v>
      </c>
      <c r="D430" s="83" t="s">
        <v>787</v>
      </c>
      <c r="E430" s="84">
        <v>150.124</v>
      </c>
      <c r="F430" s="85" t="s">
        <v>148</v>
      </c>
      <c r="I430" s="86">
        <f>ROUND(E430*G430,2)</f>
        <v>0</v>
      </c>
      <c r="J430" s="86">
        <f>ROUND(E430*G430,2)</f>
        <v>0</v>
      </c>
      <c r="K430" s="87">
        <v>3.8800000000000002E-3</v>
      </c>
      <c r="L430" s="87">
        <f>E430*K430</f>
        <v>0.58248111999999996</v>
      </c>
      <c r="N430" s="84">
        <f>E430*M430</f>
        <v>0</v>
      </c>
      <c r="O430" s="85">
        <v>20</v>
      </c>
      <c r="P430" s="85" t="s">
        <v>149</v>
      </c>
      <c r="V430" s="88" t="s">
        <v>98</v>
      </c>
      <c r="X430" s="129" t="s">
        <v>786</v>
      </c>
      <c r="Y430" s="129" t="s">
        <v>786</v>
      </c>
      <c r="Z430" s="82" t="s">
        <v>788</v>
      </c>
      <c r="AA430" s="82" t="s">
        <v>149</v>
      </c>
      <c r="AB430" s="85">
        <v>8</v>
      </c>
      <c r="AJ430" s="71" t="s">
        <v>776</v>
      </c>
      <c r="AK430" s="71" t="s">
        <v>153</v>
      </c>
    </row>
    <row r="431" spans="1:37">
      <c r="D431" s="130" t="s">
        <v>789</v>
      </c>
      <c r="E431" s="131"/>
      <c r="F431" s="132"/>
      <c r="G431" s="133"/>
      <c r="H431" s="133"/>
      <c r="I431" s="133"/>
      <c r="J431" s="133"/>
      <c r="K431" s="134"/>
      <c r="L431" s="134"/>
      <c r="M431" s="131"/>
      <c r="N431" s="131"/>
      <c r="O431" s="132"/>
      <c r="P431" s="132"/>
      <c r="Q431" s="131"/>
      <c r="R431" s="131"/>
      <c r="S431" s="131"/>
      <c r="T431" s="135"/>
      <c r="U431" s="135"/>
      <c r="V431" s="135" t="s">
        <v>0</v>
      </c>
      <c r="W431" s="131"/>
      <c r="X431" s="136"/>
    </row>
    <row r="432" spans="1:37">
      <c r="D432" s="130" t="s">
        <v>790</v>
      </c>
      <c r="E432" s="131"/>
      <c r="F432" s="132"/>
      <c r="G432" s="133"/>
      <c r="H432" s="133"/>
      <c r="I432" s="133"/>
      <c r="J432" s="133"/>
      <c r="K432" s="134"/>
      <c r="L432" s="134"/>
      <c r="M432" s="131"/>
      <c r="N432" s="131"/>
      <c r="O432" s="132"/>
      <c r="P432" s="132"/>
      <c r="Q432" s="131"/>
      <c r="R432" s="131"/>
      <c r="S432" s="131"/>
      <c r="T432" s="135"/>
      <c r="U432" s="135"/>
      <c r="V432" s="135" t="s">
        <v>0</v>
      </c>
      <c r="W432" s="131"/>
      <c r="X432" s="136"/>
    </row>
    <row r="433" spans="1:37">
      <c r="D433" s="130" t="s">
        <v>791</v>
      </c>
      <c r="E433" s="131"/>
      <c r="F433" s="132"/>
      <c r="G433" s="133"/>
      <c r="H433" s="133"/>
      <c r="I433" s="133"/>
      <c r="J433" s="133"/>
      <c r="K433" s="134"/>
      <c r="L433" s="134"/>
      <c r="M433" s="131"/>
      <c r="N433" s="131"/>
      <c r="O433" s="132"/>
      <c r="P433" s="132"/>
      <c r="Q433" s="131"/>
      <c r="R433" s="131"/>
      <c r="S433" s="131"/>
      <c r="T433" s="135"/>
      <c r="U433" s="135"/>
      <c r="V433" s="135" t="s">
        <v>0</v>
      </c>
      <c r="W433" s="131"/>
      <c r="X433" s="136"/>
    </row>
    <row r="434" spans="1:37">
      <c r="D434" s="130" t="s">
        <v>792</v>
      </c>
      <c r="E434" s="131"/>
      <c r="F434" s="132"/>
      <c r="G434" s="133"/>
      <c r="H434" s="133"/>
      <c r="I434" s="133"/>
      <c r="J434" s="133"/>
      <c r="K434" s="134"/>
      <c r="L434" s="134"/>
      <c r="M434" s="131"/>
      <c r="N434" s="131"/>
      <c r="O434" s="132"/>
      <c r="P434" s="132"/>
      <c r="Q434" s="131"/>
      <c r="R434" s="131"/>
      <c r="S434" s="131"/>
      <c r="T434" s="135"/>
      <c r="U434" s="135"/>
      <c r="V434" s="135" t="s">
        <v>0</v>
      </c>
      <c r="W434" s="131"/>
      <c r="X434" s="136"/>
    </row>
    <row r="435" spans="1:37">
      <c r="D435" s="130" t="s">
        <v>793</v>
      </c>
      <c r="E435" s="131"/>
      <c r="F435" s="132"/>
      <c r="G435" s="133"/>
      <c r="H435" s="133"/>
      <c r="I435" s="133"/>
      <c r="J435" s="133"/>
      <c r="K435" s="134"/>
      <c r="L435" s="134"/>
      <c r="M435" s="131"/>
      <c r="N435" s="131"/>
      <c r="O435" s="132"/>
      <c r="P435" s="132"/>
      <c r="Q435" s="131"/>
      <c r="R435" s="131"/>
      <c r="S435" s="131"/>
      <c r="T435" s="135"/>
      <c r="U435" s="135"/>
      <c r="V435" s="135" t="s">
        <v>0</v>
      </c>
      <c r="W435" s="131"/>
      <c r="X435" s="136"/>
    </row>
    <row r="436" spans="1:37">
      <c r="D436" s="130" t="s">
        <v>794</v>
      </c>
      <c r="E436" s="131"/>
      <c r="F436" s="132"/>
      <c r="G436" s="133"/>
      <c r="H436" s="133"/>
      <c r="I436" s="133"/>
      <c r="J436" s="133"/>
      <c r="K436" s="134"/>
      <c r="L436" s="134"/>
      <c r="M436" s="131"/>
      <c r="N436" s="131"/>
      <c r="O436" s="132"/>
      <c r="P436" s="132"/>
      <c r="Q436" s="131"/>
      <c r="R436" s="131"/>
      <c r="S436" s="131"/>
      <c r="T436" s="135"/>
      <c r="U436" s="135"/>
      <c r="V436" s="135" t="s">
        <v>0</v>
      </c>
      <c r="W436" s="131"/>
      <c r="X436" s="136"/>
    </row>
    <row r="437" spans="1:37">
      <c r="D437" s="130" t="s">
        <v>795</v>
      </c>
      <c r="E437" s="131"/>
      <c r="F437" s="132"/>
      <c r="G437" s="133"/>
      <c r="H437" s="133"/>
      <c r="I437" s="133"/>
      <c r="J437" s="133"/>
      <c r="K437" s="134"/>
      <c r="L437" s="134"/>
      <c r="M437" s="131"/>
      <c r="N437" s="131"/>
      <c r="O437" s="132"/>
      <c r="P437" s="132"/>
      <c r="Q437" s="131"/>
      <c r="R437" s="131"/>
      <c r="S437" s="131"/>
      <c r="T437" s="135"/>
      <c r="U437" s="135"/>
      <c r="V437" s="135" t="s">
        <v>0</v>
      </c>
      <c r="W437" s="131"/>
      <c r="X437" s="136"/>
    </row>
    <row r="438" spans="1:37">
      <c r="D438" s="130" t="s">
        <v>796</v>
      </c>
      <c r="E438" s="131"/>
      <c r="F438" s="132"/>
      <c r="G438" s="133"/>
      <c r="H438" s="133"/>
      <c r="I438" s="133"/>
      <c r="J438" s="133"/>
      <c r="K438" s="134"/>
      <c r="L438" s="134"/>
      <c r="M438" s="131"/>
      <c r="N438" s="131"/>
      <c r="O438" s="132"/>
      <c r="P438" s="132"/>
      <c r="Q438" s="131"/>
      <c r="R438" s="131"/>
      <c r="S438" s="131"/>
      <c r="T438" s="135"/>
      <c r="U438" s="135"/>
      <c r="V438" s="135" t="s">
        <v>0</v>
      </c>
      <c r="W438" s="131"/>
      <c r="X438" s="136"/>
    </row>
    <row r="439" spans="1:37">
      <c r="A439" s="80">
        <v>113</v>
      </c>
      <c r="B439" s="81" t="s">
        <v>531</v>
      </c>
      <c r="C439" s="82" t="s">
        <v>797</v>
      </c>
      <c r="D439" s="83" t="s">
        <v>798</v>
      </c>
      <c r="E439" s="84">
        <v>341.88</v>
      </c>
      <c r="F439" s="85" t="s">
        <v>148</v>
      </c>
      <c r="I439" s="86">
        <f>ROUND(E439*G439,2)</f>
        <v>0</v>
      </c>
      <c r="J439" s="86">
        <f>ROUND(E439*G439,2)</f>
        <v>0</v>
      </c>
      <c r="K439" s="87">
        <v>3.8800000000000002E-3</v>
      </c>
      <c r="L439" s="87">
        <f>E439*K439</f>
        <v>1.3264944000000001</v>
      </c>
      <c r="N439" s="84">
        <f>E439*M439</f>
        <v>0</v>
      </c>
      <c r="O439" s="85">
        <v>20</v>
      </c>
      <c r="P439" s="85" t="s">
        <v>149</v>
      </c>
      <c r="V439" s="88" t="s">
        <v>98</v>
      </c>
      <c r="X439" s="129" t="s">
        <v>786</v>
      </c>
      <c r="Y439" s="129" t="s">
        <v>797</v>
      </c>
      <c r="Z439" s="82" t="s">
        <v>788</v>
      </c>
      <c r="AA439" s="82" t="s">
        <v>149</v>
      </c>
      <c r="AB439" s="85">
        <v>8</v>
      </c>
      <c r="AJ439" s="71" t="s">
        <v>776</v>
      </c>
      <c r="AK439" s="71" t="s">
        <v>153</v>
      </c>
    </row>
    <row r="440" spans="1:37">
      <c r="D440" s="130" t="s">
        <v>799</v>
      </c>
      <c r="E440" s="131"/>
      <c r="F440" s="132"/>
      <c r="G440" s="133"/>
      <c r="H440" s="133"/>
      <c r="I440" s="133"/>
      <c r="J440" s="133"/>
      <c r="K440" s="134"/>
      <c r="L440" s="134"/>
      <c r="M440" s="131"/>
      <c r="N440" s="131"/>
      <c r="O440" s="132"/>
      <c r="P440" s="132"/>
      <c r="Q440" s="131"/>
      <c r="R440" s="131"/>
      <c r="S440" s="131"/>
      <c r="T440" s="135"/>
      <c r="U440" s="135"/>
      <c r="V440" s="135" t="s">
        <v>0</v>
      </c>
      <c r="W440" s="131"/>
      <c r="X440" s="136"/>
    </row>
    <row r="441" spans="1:37">
      <c r="D441" s="130" t="s">
        <v>800</v>
      </c>
      <c r="E441" s="131"/>
      <c r="F441" s="132"/>
      <c r="G441" s="133"/>
      <c r="H441" s="133"/>
      <c r="I441" s="133"/>
      <c r="J441" s="133"/>
      <c r="K441" s="134"/>
      <c r="L441" s="134"/>
      <c r="M441" s="131"/>
      <c r="N441" s="131"/>
      <c r="O441" s="132"/>
      <c r="P441" s="132"/>
      <c r="Q441" s="131"/>
      <c r="R441" s="131"/>
      <c r="S441" s="131"/>
      <c r="T441" s="135"/>
      <c r="U441" s="135"/>
      <c r="V441" s="135" t="s">
        <v>0</v>
      </c>
      <c r="W441" s="131"/>
      <c r="X441" s="136"/>
    </row>
    <row r="442" spans="1:37">
      <c r="A442" s="80">
        <v>114</v>
      </c>
      <c r="B442" s="81" t="s">
        <v>531</v>
      </c>
      <c r="C442" s="82" t="s">
        <v>801</v>
      </c>
      <c r="D442" s="83" t="s">
        <v>802</v>
      </c>
      <c r="E442" s="84">
        <v>341.88</v>
      </c>
      <c r="F442" s="85" t="s">
        <v>148</v>
      </c>
      <c r="I442" s="86">
        <f>ROUND(E442*G442,2)</f>
        <v>0</v>
      </c>
      <c r="J442" s="86">
        <f>ROUND(E442*G442,2)</f>
        <v>0</v>
      </c>
      <c r="K442" s="87">
        <v>4.1000000000000003E-3</v>
      </c>
      <c r="L442" s="87">
        <f>E442*K442</f>
        <v>1.4017080000000002</v>
      </c>
      <c r="N442" s="84">
        <f>E442*M442</f>
        <v>0</v>
      </c>
      <c r="O442" s="85">
        <v>20</v>
      </c>
      <c r="P442" s="85" t="s">
        <v>149</v>
      </c>
      <c r="V442" s="88" t="s">
        <v>98</v>
      </c>
      <c r="X442" s="129" t="s">
        <v>801</v>
      </c>
      <c r="Y442" s="129" t="s">
        <v>801</v>
      </c>
      <c r="Z442" s="82" t="s">
        <v>788</v>
      </c>
      <c r="AA442" s="82" t="s">
        <v>149</v>
      </c>
      <c r="AB442" s="85">
        <v>8</v>
      </c>
      <c r="AJ442" s="71" t="s">
        <v>776</v>
      </c>
      <c r="AK442" s="71" t="s">
        <v>153</v>
      </c>
    </row>
    <row r="443" spans="1:37">
      <c r="A443" s="80">
        <v>115</v>
      </c>
      <c r="B443" s="81" t="s">
        <v>757</v>
      </c>
      <c r="C443" s="82" t="s">
        <v>803</v>
      </c>
      <c r="D443" s="83" t="s">
        <v>804</v>
      </c>
      <c r="E443" s="84">
        <v>108.19</v>
      </c>
      <c r="F443" s="85" t="s">
        <v>148</v>
      </c>
      <c r="H443" s="86">
        <f>ROUND(E443*G443,2)</f>
        <v>0</v>
      </c>
      <c r="J443" s="86">
        <f>ROUND(E443*G443,2)</f>
        <v>0</v>
      </c>
      <c r="K443" s="87">
        <v>1.09E-3</v>
      </c>
      <c r="L443" s="87">
        <f>E443*K443</f>
        <v>0.11792710000000001</v>
      </c>
      <c r="N443" s="84">
        <f>E443*M443</f>
        <v>0</v>
      </c>
      <c r="O443" s="85">
        <v>20</v>
      </c>
      <c r="P443" s="85" t="s">
        <v>149</v>
      </c>
      <c r="V443" s="88" t="s">
        <v>760</v>
      </c>
      <c r="W443" s="84">
        <v>10.819000000000001</v>
      </c>
      <c r="X443" s="129" t="s">
        <v>805</v>
      </c>
      <c r="Y443" s="129" t="s">
        <v>803</v>
      </c>
      <c r="Z443" s="82" t="s">
        <v>594</v>
      </c>
      <c r="AB443" s="85">
        <v>7</v>
      </c>
      <c r="AJ443" s="71" t="s">
        <v>763</v>
      </c>
      <c r="AK443" s="71" t="s">
        <v>153</v>
      </c>
    </row>
    <row r="444" spans="1:37">
      <c r="D444" s="130" t="s">
        <v>806</v>
      </c>
      <c r="E444" s="131"/>
      <c r="F444" s="132"/>
      <c r="G444" s="133"/>
      <c r="H444" s="133"/>
      <c r="I444" s="133"/>
      <c r="J444" s="133"/>
      <c r="K444" s="134"/>
      <c r="L444" s="134"/>
      <c r="M444" s="131"/>
      <c r="N444" s="131"/>
      <c r="O444" s="132"/>
      <c r="P444" s="132"/>
      <c r="Q444" s="131"/>
      <c r="R444" s="131"/>
      <c r="S444" s="131"/>
      <c r="T444" s="135"/>
      <c r="U444" s="135"/>
      <c r="V444" s="135" t="s">
        <v>0</v>
      </c>
      <c r="W444" s="131"/>
      <c r="X444" s="136"/>
    </row>
    <row r="445" spans="1:37">
      <c r="A445" s="80">
        <v>116</v>
      </c>
      <c r="B445" s="81" t="s">
        <v>757</v>
      </c>
      <c r="C445" s="82" t="s">
        <v>807</v>
      </c>
      <c r="D445" s="83" t="s">
        <v>808</v>
      </c>
      <c r="E445" s="150">
        <v>51.15</v>
      </c>
      <c r="F445" s="85" t="s">
        <v>148</v>
      </c>
      <c r="H445" s="86">
        <f>ROUND(E445*G445,2)</f>
        <v>0</v>
      </c>
      <c r="J445" s="86">
        <f>ROUND(E445*G445,2)</f>
        <v>0</v>
      </c>
      <c r="K445" s="87">
        <v>3.5000000000000001E-3</v>
      </c>
      <c r="L445" s="87">
        <f>E445*K445</f>
        <v>0.17902499999999999</v>
      </c>
      <c r="N445" s="84">
        <f>E445*M445</f>
        <v>0</v>
      </c>
      <c r="O445" s="85">
        <v>20</v>
      </c>
      <c r="P445" s="85" t="s">
        <v>149</v>
      </c>
      <c r="V445" s="88" t="s">
        <v>760</v>
      </c>
      <c r="W445" s="84">
        <v>9.0020000000000007</v>
      </c>
      <c r="X445" s="129" t="s">
        <v>809</v>
      </c>
      <c r="Y445" s="129" t="s">
        <v>807</v>
      </c>
      <c r="Z445" s="82" t="s">
        <v>762</v>
      </c>
      <c r="AB445" s="85">
        <v>7</v>
      </c>
      <c r="AJ445" s="71" t="s">
        <v>763</v>
      </c>
      <c r="AK445" s="71" t="s">
        <v>153</v>
      </c>
    </row>
    <row r="446" spans="1:37">
      <c r="D446" s="130" t="s">
        <v>668</v>
      </c>
      <c r="E446" s="131"/>
      <c r="F446" s="132"/>
      <c r="G446" s="133"/>
      <c r="H446" s="133"/>
      <c r="I446" s="133"/>
      <c r="J446" s="133"/>
      <c r="K446" s="134"/>
      <c r="L446" s="134"/>
      <c r="M446" s="131"/>
      <c r="N446" s="131"/>
      <c r="O446" s="132"/>
      <c r="P446" s="132"/>
      <c r="Q446" s="131"/>
      <c r="R446" s="131"/>
      <c r="S446" s="131"/>
      <c r="T446" s="135"/>
      <c r="U446" s="135"/>
      <c r="V446" s="135" t="s">
        <v>0</v>
      </c>
      <c r="W446" s="131"/>
      <c r="X446" s="136"/>
    </row>
    <row r="447" spans="1:37">
      <c r="D447" s="130" t="s">
        <v>672</v>
      </c>
      <c r="E447" s="131"/>
      <c r="F447" s="132"/>
      <c r="G447" s="133"/>
      <c r="H447" s="133"/>
      <c r="I447" s="133"/>
      <c r="J447" s="133"/>
      <c r="K447" s="134"/>
      <c r="L447" s="134"/>
      <c r="M447" s="131"/>
      <c r="N447" s="131"/>
      <c r="O447" s="132"/>
      <c r="P447" s="132"/>
      <c r="Q447" s="131"/>
      <c r="R447" s="131"/>
      <c r="S447" s="131"/>
      <c r="T447" s="135"/>
      <c r="U447" s="135"/>
      <c r="V447" s="135" t="s">
        <v>0</v>
      </c>
      <c r="W447" s="131"/>
      <c r="X447" s="136"/>
    </row>
    <row r="448" spans="1:37">
      <c r="D448" s="149" t="s">
        <v>1466</v>
      </c>
      <c r="E448" s="131"/>
      <c r="F448" s="132"/>
      <c r="G448" s="133"/>
      <c r="H448" s="133"/>
      <c r="I448" s="133"/>
      <c r="J448" s="133"/>
      <c r="K448" s="134"/>
      <c r="L448" s="134"/>
      <c r="M448" s="131"/>
      <c r="N448" s="131"/>
      <c r="O448" s="132"/>
      <c r="P448" s="132"/>
      <c r="Q448" s="131"/>
      <c r="R448" s="131"/>
      <c r="S448" s="131"/>
      <c r="T448" s="135"/>
      <c r="U448" s="135"/>
      <c r="V448" s="135" t="s">
        <v>0</v>
      </c>
      <c r="W448" s="131"/>
      <c r="X448" s="136"/>
    </row>
    <row r="449" spans="1:37">
      <c r="A449" s="80">
        <v>117</v>
      </c>
      <c r="B449" s="81" t="s">
        <v>757</v>
      </c>
      <c r="C449" s="82" t="s">
        <v>810</v>
      </c>
      <c r="D449" s="83" t="s">
        <v>811</v>
      </c>
      <c r="E449" s="150">
        <v>43.134999999999998</v>
      </c>
      <c r="F449" s="85" t="s">
        <v>148</v>
      </c>
      <c r="H449" s="86">
        <f>ROUND(E449*G449,2)</f>
        <v>0</v>
      </c>
      <c r="J449" s="86">
        <f>ROUND(E449*G449,2)</f>
        <v>0</v>
      </c>
      <c r="K449" s="87">
        <v>3.96E-3</v>
      </c>
      <c r="L449" s="87">
        <f>E449*K449</f>
        <v>0.17081459999999998</v>
      </c>
      <c r="N449" s="84">
        <f>E449*M449</f>
        <v>0</v>
      </c>
      <c r="O449" s="85">
        <v>20</v>
      </c>
      <c r="P449" s="85" t="s">
        <v>149</v>
      </c>
      <c r="V449" s="88" t="s">
        <v>760</v>
      </c>
      <c r="W449" s="84">
        <v>10.784000000000001</v>
      </c>
      <c r="X449" s="129" t="s">
        <v>812</v>
      </c>
      <c r="Y449" s="129" t="s">
        <v>810</v>
      </c>
      <c r="Z449" s="82" t="s">
        <v>762</v>
      </c>
      <c r="AB449" s="85">
        <v>7</v>
      </c>
      <c r="AJ449" s="71" t="s">
        <v>763</v>
      </c>
      <c r="AK449" s="71" t="s">
        <v>153</v>
      </c>
    </row>
    <row r="450" spans="1:37" ht="25.5">
      <c r="D450" s="130" t="s">
        <v>813</v>
      </c>
      <c r="E450" s="131"/>
      <c r="F450" s="132"/>
      <c r="G450" s="133"/>
      <c r="H450" s="133"/>
      <c r="I450" s="133"/>
      <c r="J450" s="133"/>
      <c r="K450" s="134"/>
      <c r="L450" s="134"/>
      <c r="M450" s="131"/>
      <c r="N450" s="131"/>
      <c r="O450" s="132"/>
      <c r="P450" s="132"/>
      <c r="Q450" s="131"/>
      <c r="R450" s="131"/>
      <c r="S450" s="131"/>
      <c r="T450" s="135"/>
      <c r="U450" s="135"/>
      <c r="V450" s="135" t="s">
        <v>0</v>
      </c>
      <c r="W450" s="131"/>
      <c r="X450" s="136"/>
    </row>
    <row r="451" spans="1:37" ht="25.5">
      <c r="D451" s="130" t="s">
        <v>814</v>
      </c>
      <c r="E451" s="131"/>
      <c r="F451" s="132"/>
      <c r="G451" s="133"/>
      <c r="H451" s="133"/>
      <c r="I451" s="133"/>
      <c r="J451" s="133"/>
      <c r="K451" s="134"/>
      <c r="L451" s="134"/>
      <c r="M451" s="131"/>
      <c r="N451" s="131"/>
      <c r="O451" s="132"/>
      <c r="P451" s="132"/>
      <c r="Q451" s="131"/>
      <c r="R451" s="131"/>
      <c r="S451" s="131"/>
      <c r="T451" s="135"/>
      <c r="U451" s="135"/>
      <c r="V451" s="135" t="s">
        <v>0</v>
      </c>
      <c r="W451" s="131"/>
      <c r="X451" s="136"/>
    </row>
    <row r="452" spans="1:37">
      <c r="D452" s="130" t="s">
        <v>815</v>
      </c>
      <c r="E452" s="131"/>
      <c r="F452" s="132"/>
      <c r="G452" s="133"/>
      <c r="H452" s="133"/>
      <c r="I452" s="133"/>
      <c r="J452" s="133"/>
      <c r="K452" s="134"/>
      <c r="L452" s="134"/>
      <c r="M452" s="131"/>
      <c r="N452" s="131"/>
      <c r="O452" s="132"/>
      <c r="P452" s="132"/>
      <c r="Q452" s="131"/>
      <c r="R452" s="131"/>
      <c r="S452" s="131"/>
      <c r="T452" s="135"/>
      <c r="U452" s="135"/>
      <c r="V452" s="135" t="s">
        <v>0</v>
      </c>
      <c r="W452" s="131"/>
      <c r="X452" s="136"/>
    </row>
    <row r="453" spans="1:37">
      <c r="D453" s="149" t="s">
        <v>1467</v>
      </c>
      <c r="E453" s="131"/>
      <c r="F453" s="132"/>
      <c r="G453" s="133"/>
      <c r="H453" s="133"/>
      <c r="I453" s="133"/>
      <c r="J453" s="133"/>
      <c r="K453" s="134"/>
      <c r="L453" s="134"/>
      <c r="M453" s="131"/>
      <c r="N453" s="131"/>
      <c r="O453" s="132"/>
      <c r="P453" s="132"/>
      <c r="Q453" s="131"/>
      <c r="R453" s="131"/>
      <c r="S453" s="131"/>
      <c r="T453" s="135"/>
      <c r="U453" s="135"/>
      <c r="V453" s="135" t="s">
        <v>0</v>
      </c>
      <c r="W453" s="131"/>
      <c r="X453" s="136"/>
    </row>
    <row r="454" spans="1:37">
      <c r="A454" s="80">
        <v>118</v>
      </c>
      <c r="B454" s="81" t="s">
        <v>757</v>
      </c>
      <c r="C454" s="82" t="s">
        <v>816</v>
      </c>
      <c r="D454" s="83" t="s">
        <v>817</v>
      </c>
      <c r="E454" s="84">
        <v>19.170999999999999</v>
      </c>
      <c r="F454" s="85" t="s">
        <v>148</v>
      </c>
      <c r="H454" s="86">
        <f>ROUND(E454*G454,2)</f>
        <v>0</v>
      </c>
      <c r="J454" s="86">
        <f>ROUND(E454*G454,2)</f>
        <v>0</v>
      </c>
      <c r="K454" s="87">
        <v>3.5000000000000001E-3</v>
      </c>
      <c r="L454" s="87">
        <f>E454*K454</f>
        <v>6.7098500000000005E-2</v>
      </c>
      <c r="N454" s="84">
        <f>E454*M454</f>
        <v>0</v>
      </c>
      <c r="O454" s="85">
        <v>20</v>
      </c>
      <c r="P454" s="85" t="s">
        <v>149</v>
      </c>
      <c r="V454" s="88" t="s">
        <v>760</v>
      </c>
      <c r="W454" s="84">
        <v>10.736000000000001</v>
      </c>
      <c r="X454" s="129" t="s">
        <v>818</v>
      </c>
      <c r="Y454" s="129" t="s">
        <v>816</v>
      </c>
      <c r="Z454" s="82" t="s">
        <v>762</v>
      </c>
      <c r="AB454" s="85">
        <v>7</v>
      </c>
      <c r="AJ454" s="71" t="s">
        <v>763</v>
      </c>
      <c r="AK454" s="71" t="s">
        <v>153</v>
      </c>
    </row>
    <row r="455" spans="1:37">
      <c r="D455" s="130" t="s">
        <v>819</v>
      </c>
      <c r="E455" s="131"/>
      <c r="F455" s="132"/>
      <c r="G455" s="133"/>
      <c r="H455" s="133"/>
      <c r="I455" s="133"/>
      <c r="J455" s="133"/>
      <c r="K455" s="134"/>
      <c r="L455" s="134"/>
      <c r="M455" s="131"/>
      <c r="N455" s="131"/>
      <c r="O455" s="132"/>
      <c r="P455" s="132"/>
      <c r="Q455" s="131"/>
      <c r="R455" s="131"/>
      <c r="S455" s="131"/>
      <c r="T455" s="135"/>
      <c r="U455" s="135"/>
      <c r="V455" s="135" t="s">
        <v>0</v>
      </c>
      <c r="W455" s="131"/>
      <c r="X455" s="136"/>
    </row>
    <row r="456" spans="1:37">
      <c r="A456" s="80">
        <v>119</v>
      </c>
      <c r="B456" s="81" t="s">
        <v>757</v>
      </c>
      <c r="C456" s="82" t="s">
        <v>820</v>
      </c>
      <c r="D456" s="83" t="s">
        <v>821</v>
      </c>
      <c r="F456" s="85" t="s">
        <v>54</v>
      </c>
      <c r="H456" s="86">
        <f>ROUND(E456*G456,2)</f>
        <v>0</v>
      </c>
      <c r="J456" s="86">
        <f>ROUND(E456*G456,2)</f>
        <v>0</v>
      </c>
      <c r="L456" s="87">
        <f>E456*K456</f>
        <v>0</v>
      </c>
      <c r="N456" s="84">
        <f>E456*M456</f>
        <v>0</v>
      </c>
      <c r="O456" s="85">
        <v>20</v>
      </c>
      <c r="P456" s="85" t="s">
        <v>149</v>
      </c>
      <c r="V456" s="88" t="s">
        <v>760</v>
      </c>
      <c r="X456" s="129" t="s">
        <v>822</v>
      </c>
      <c r="Y456" s="129" t="s">
        <v>820</v>
      </c>
      <c r="Z456" s="82" t="s">
        <v>762</v>
      </c>
      <c r="AB456" s="85">
        <v>1</v>
      </c>
      <c r="AJ456" s="71" t="s">
        <v>763</v>
      </c>
      <c r="AK456" s="71" t="s">
        <v>153</v>
      </c>
    </row>
    <row r="457" spans="1:37">
      <c r="D457" s="137" t="s">
        <v>823</v>
      </c>
      <c r="E457" s="138">
        <f>J457</f>
        <v>0</v>
      </c>
      <c r="H457" s="138">
        <f>SUM(H402:H456)</f>
        <v>0</v>
      </c>
      <c r="I457" s="138">
        <f>SUM(I402:I456)</f>
        <v>0</v>
      </c>
      <c r="J457" s="138">
        <f>SUM(J402:J456)</f>
        <v>0</v>
      </c>
      <c r="L457" s="139">
        <f>SUM(L402:L456)</f>
        <v>4.2948775400000008</v>
      </c>
      <c r="N457" s="140">
        <f>SUM(N402:N456)</f>
        <v>0</v>
      </c>
      <c r="W457" s="84">
        <f>SUM(W402:W456)</f>
        <v>155.09099999999998</v>
      </c>
    </row>
    <row r="459" spans="1:37">
      <c r="B459" s="82" t="s">
        <v>824</v>
      </c>
    </row>
    <row r="460" spans="1:37" ht="25.5">
      <c r="A460" s="80">
        <v>120</v>
      </c>
      <c r="B460" s="81" t="s">
        <v>825</v>
      </c>
      <c r="C460" s="82" t="s">
        <v>826</v>
      </c>
      <c r="D460" s="83" t="s">
        <v>827</v>
      </c>
      <c r="E460" s="84">
        <v>53.515000000000001</v>
      </c>
      <c r="F460" s="85" t="s">
        <v>148</v>
      </c>
      <c r="H460" s="86">
        <f>ROUND(E460*G460,2)</f>
        <v>0</v>
      </c>
      <c r="J460" s="86">
        <f>ROUND(E460*G460,2)</f>
        <v>0</v>
      </c>
      <c r="K460" s="87">
        <v>3.0000000000000001E-5</v>
      </c>
      <c r="L460" s="87">
        <f>E460*K460</f>
        <v>1.60545E-3</v>
      </c>
      <c r="N460" s="84">
        <f>E460*M460</f>
        <v>0</v>
      </c>
      <c r="O460" s="85">
        <v>20</v>
      </c>
      <c r="P460" s="85" t="s">
        <v>149</v>
      </c>
      <c r="V460" s="88" t="s">
        <v>760</v>
      </c>
      <c r="W460" s="84">
        <v>16.268999999999998</v>
      </c>
      <c r="X460" s="129" t="s">
        <v>828</v>
      </c>
      <c r="Y460" s="129" t="s">
        <v>826</v>
      </c>
      <c r="Z460" s="82" t="s">
        <v>594</v>
      </c>
      <c r="AB460" s="85">
        <v>7</v>
      </c>
      <c r="AJ460" s="71" t="s">
        <v>763</v>
      </c>
      <c r="AK460" s="71" t="s">
        <v>153</v>
      </c>
    </row>
    <row r="461" spans="1:37">
      <c r="D461" s="130" t="s">
        <v>829</v>
      </c>
      <c r="E461" s="131"/>
      <c r="F461" s="132"/>
      <c r="G461" s="133"/>
      <c r="H461" s="133"/>
      <c r="I461" s="133"/>
      <c r="J461" s="133"/>
      <c r="K461" s="134"/>
      <c r="L461" s="134"/>
      <c r="M461" s="131"/>
      <c r="N461" s="131"/>
      <c r="O461" s="132"/>
      <c r="P461" s="132"/>
      <c r="Q461" s="131"/>
      <c r="R461" s="131"/>
      <c r="S461" s="131"/>
      <c r="T461" s="135"/>
      <c r="U461" s="135"/>
      <c r="V461" s="135" t="s">
        <v>0</v>
      </c>
      <c r="W461" s="131"/>
      <c r="X461" s="136"/>
    </row>
    <row r="462" spans="1:37">
      <c r="D462" s="130" t="s">
        <v>830</v>
      </c>
      <c r="E462" s="131"/>
      <c r="F462" s="132"/>
      <c r="G462" s="133"/>
      <c r="H462" s="133"/>
      <c r="I462" s="133"/>
      <c r="J462" s="133"/>
      <c r="K462" s="134"/>
      <c r="L462" s="134"/>
      <c r="M462" s="131"/>
      <c r="N462" s="131"/>
      <c r="O462" s="132"/>
      <c r="P462" s="132"/>
      <c r="Q462" s="131"/>
      <c r="R462" s="131"/>
      <c r="S462" s="131"/>
      <c r="T462" s="135"/>
      <c r="U462" s="135"/>
      <c r="V462" s="135" t="s">
        <v>0</v>
      </c>
      <c r="W462" s="131"/>
      <c r="X462" s="136"/>
    </row>
    <row r="463" spans="1:37">
      <c r="A463" s="80">
        <v>121</v>
      </c>
      <c r="B463" s="81" t="s">
        <v>531</v>
      </c>
      <c r="C463" s="82" t="s">
        <v>831</v>
      </c>
      <c r="D463" s="83" t="s">
        <v>832</v>
      </c>
      <c r="E463" s="84">
        <v>59.936999999999998</v>
      </c>
      <c r="F463" s="85" t="s">
        <v>148</v>
      </c>
      <c r="I463" s="86">
        <f>ROUND(E463*G463,2)</f>
        <v>0</v>
      </c>
      <c r="J463" s="86">
        <f>ROUND(E463*G463,2)</f>
        <v>0</v>
      </c>
      <c r="K463" s="87">
        <v>1.2700000000000001E-3</v>
      </c>
      <c r="L463" s="87">
        <f>E463*K463</f>
        <v>7.6119989999999998E-2</v>
      </c>
      <c r="N463" s="84">
        <f>E463*M463</f>
        <v>0</v>
      </c>
      <c r="O463" s="85">
        <v>20</v>
      </c>
      <c r="P463" s="85" t="s">
        <v>149</v>
      </c>
      <c r="V463" s="88" t="s">
        <v>98</v>
      </c>
      <c r="X463" s="129" t="s">
        <v>833</v>
      </c>
      <c r="Y463" s="129" t="s">
        <v>831</v>
      </c>
      <c r="Z463" s="82" t="s">
        <v>834</v>
      </c>
      <c r="AA463" s="82" t="s">
        <v>149</v>
      </c>
      <c r="AB463" s="85">
        <v>8</v>
      </c>
      <c r="AJ463" s="71" t="s">
        <v>776</v>
      </c>
      <c r="AK463" s="71" t="s">
        <v>153</v>
      </c>
    </row>
    <row r="464" spans="1:37">
      <c r="D464" s="130" t="s">
        <v>835</v>
      </c>
      <c r="E464" s="131"/>
      <c r="F464" s="132"/>
      <c r="G464" s="133"/>
      <c r="H464" s="133"/>
      <c r="I464" s="133"/>
      <c r="J464" s="133"/>
      <c r="K464" s="134"/>
      <c r="L464" s="134"/>
      <c r="M464" s="131"/>
      <c r="N464" s="131"/>
      <c r="O464" s="132"/>
      <c r="P464" s="132"/>
      <c r="Q464" s="131"/>
      <c r="R464" s="131"/>
      <c r="S464" s="131"/>
      <c r="T464" s="135"/>
      <c r="U464" s="135"/>
      <c r="V464" s="135" t="s">
        <v>0</v>
      </c>
      <c r="W464" s="131"/>
      <c r="X464" s="136"/>
    </row>
    <row r="465" spans="1:37" ht="25.5">
      <c r="A465" s="80">
        <v>122</v>
      </c>
      <c r="B465" s="81" t="s">
        <v>825</v>
      </c>
      <c r="C465" s="82" t="s">
        <v>836</v>
      </c>
      <c r="D465" s="83" t="s">
        <v>837</v>
      </c>
      <c r="E465" s="84">
        <v>35.200000000000003</v>
      </c>
      <c r="F465" s="85" t="s">
        <v>212</v>
      </c>
      <c r="H465" s="86">
        <f>ROUND(E465*G465,2)</f>
        <v>0</v>
      </c>
      <c r="J465" s="86">
        <f>ROUND(E465*G465,2)</f>
        <v>0</v>
      </c>
      <c r="L465" s="87">
        <f>E465*K465</f>
        <v>0</v>
      </c>
      <c r="N465" s="84">
        <f>E465*M465</f>
        <v>0</v>
      </c>
      <c r="O465" s="85">
        <v>20</v>
      </c>
      <c r="P465" s="85" t="s">
        <v>149</v>
      </c>
      <c r="V465" s="88" t="s">
        <v>760</v>
      </c>
      <c r="W465" s="84">
        <v>1.056</v>
      </c>
      <c r="X465" s="129" t="s">
        <v>838</v>
      </c>
      <c r="Y465" s="129" t="s">
        <v>836</v>
      </c>
      <c r="Z465" s="82" t="s">
        <v>839</v>
      </c>
      <c r="AB465" s="85">
        <v>7</v>
      </c>
      <c r="AJ465" s="71" t="s">
        <v>763</v>
      </c>
      <c r="AK465" s="71" t="s">
        <v>153</v>
      </c>
    </row>
    <row r="466" spans="1:37">
      <c r="D466" s="130" t="s">
        <v>840</v>
      </c>
      <c r="E466" s="131"/>
      <c r="F466" s="132"/>
      <c r="G466" s="133"/>
      <c r="H466" s="133"/>
      <c r="I466" s="133"/>
      <c r="J466" s="133"/>
      <c r="K466" s="134"/>
      <c r="L466" s="134"/>
      <c r="M466" s="131"/>
      <c r="N466" s="131"/>
      <c r="O466" s="132"/>
      <c r="P466" s="132"/>
      <c r="Q466" s="131"/>
      <c r="R466" s="131"/>
      <c r="S466" s="131"/>
      <c r="T466" s="135"/>
      <c r="U466" s="135"/>
      <c r="V466" s="135" t="s">
        <v>0</v>
      </c>
      <c r="W466" s="131"/>
      <c r="X466" s="136"/>
    </row>
    <row r="467" spans="1:37">
      <c r="D467" s="130" t="s">
        <v>841</v>
      </c>
      <c r="E467" s="131"/>
      <c r="F467" s="132"/>
      <c r="G467" s="133"/>
      <c r="H467" s="133"/>
      <c r="I467" s="133"/>
      <c r="J467" s="133"/>
      <c r="K467" s="134"/>
      <c r="L467" s="134"/>
      <c r="M467" s="131"/>
      <c r="N467" s="131"/>
      <c r="O467" s="132"/>
      <c r="P467" s="132"/>
      <c r="Q467" s="131"/>
      <c r="R467" s="131"/>
      <c r="S467" s="131"/>
      <c r="T467" s="135"/>
      <c r="U467" s="135"/>
      <c r="V467" s="135" t="s">
        <v>0</v>
      </c>
      <c r="W467" s="131"/>
      <c r="X467" s="136"/>
    </row>
    <row r="468" spans="1:37" ht="25.5">
      <c r="A468" s="80">
        <v>123</v>
      </c>
      <c r="B468" s="81" t="s">
        <v>825</v>
      </c>
      <c r="C468" s="82" t="s">
        <v>842</v>
      </c>
      <c r="D468" s="83" t="s">
        <v>843</v>
      </c>
      <c r="E468" s="84">
        <v>25.8</v>
      </c>
      <c r="F468" s="85" t="s">
        <v>212</v>
      </c>
      <c r="H468" s="86">
        <f>ROUND(E468*G468,2)</f>
        <v>0</v>
      </c>
      <c r="J468" s="86">
        <f>ROUND(E468*G468,2)</f>
        <v>0</v>
      </c>
      <c r="L468" s="87">
        <f>E468*K468</f>
        <v>0</v>
      </c>
      <c r="N468" s="84">
        <f>E468*M468</f>
        <v>0</v>
      </c>
      <c r="O468" s="85">
        <v>20</v>
      </c>
      <c r="P468" s="85" t="s">
        <v>149</v>
      </c>
      <c r="V468" s="88" t="s">
        <v>760</v>
      </c>
      <c r="W468" s="84">
        <v>5.16</v>
      </c>
      <c r="X468" s="129" t="s">
        <v>844</v>
      </c>
      <c r="Y468" s="129" t="s">
        <v>842</v>
      </c>
      <c r="Z468" s="82" t="s">
        <v>839</v>
      </c>
      <c r="AB468" s="85">
        <v>7</v>
      </c>
      <c r="AJ468" s="71" t="s">
        <v>763</v>
      </c>
      <c r="AK468" s="71" t="s">
        <v>153</v>
      </c>
    </row>
    <row r="469" spans="1:37">
      <c r="D469" s="130" t="s">
        <v>845</v>
      </c>
      <c r="E469" s="131"/>
      <c r="F469" s="132"/>
      <c r="G469" s="133"/>
      <c r="H469" s="133"/>
      <c r="I469" s="133"/>
      <c r="J469" s="133"/>
      <c r="K469" s="134"/>
      <c r="L469" s="134"/>
      <c r="M469" s="131"/>
      <c r="N469" s="131"/>
      <c r="O469" s="132"/>
      <c r="P469" s="132"/>
      <c r="Q469" s="131"/>
      <c r="R469" s="131"/>
      <c r="S469" s="131"/>
      <c r="T469" s="135"/>
      <c r="U469" s="135"/>
      <c r="V469" s="135" t="s">
        <v>0</v>
      </c>
      <c r="W469" s="131"/>
      <c r="X469" s="136"/>
    </row>
    <row r="470" spans="1:37">
      <c r="D470" s="130" t="s">
        <v>846</v>
      </c>
      <c r="E470" s="131"/>
      <c r="F470" s="132"/>
      <c r="G470" s="133"/>
      <c r="H470" s="133"/>
      <c r="I470" s="133"/>
      <c r="J470" s="133"/>
      <c r="K470" s="134"/>
      <c r="L470" s="134"/>
      <c r="M470" s="131"/>
      <c r="N470" s="131"/>
      <c r="O470" s="132"/>
      <c r="P470" s="132"/>
      <c r="Q470" s="131"/>
      <c r="R470" s="131"/>
      <c r="S470" s="131"/>
      <c r="T470" s="135"/>
      <c r="U470" s="135"/>
      <c r="V470" s="135" t="s">
        <v>0</v>
      </c>
      <c r="W470" s="131"/>
      <c r="X470" s="136"/>
    </row>
    <row r="471" spans="1:37" ht="25.5">
      <c r="A471" s="80">
        <v>124</v>
      </c>
      <c r="B471" s="81" t="s">
        <v>825</v>
      </c>
      <c r="C471" s="82" t="s">
        <v>847</v>
      </c>
      <c r="D471" s="83" t="s">
        <v>848</v>
      </c>
      <c r="E471" s="84">
        <v>9.4</v>
      </c>
      <c r="F471" s="85" t="s">
        <v>212</v>
      </c>
      <c r="H471" s="86">
        <f>ROUND(E471*G471,2)</f>
        <v>0</v>
      </c>
      <c r="J471" s="86">
        <f>ROUND(E471*G471,2)</f>
        <v>0</v>
      </c>
      <c r="L471" s="87">
        <f>E471*K471</f>
        <v>0</v>
      </c>
      <c r="N471" s="84">
        <f>E471*M471</f>
        <v>0</v>
      </c>
      <c r="O471" s="85">
        <v>20</v>
      </c>
      <c r="P471" s="85" t="s">
        <v>149</v>
      </c>
      <c r="V471" s="88" t="s">
        <v>760</v>
      </c>
      <c r="W471" s="84">
        <v>1.88</v>
      </c>
      <c r="X471" s="129" t="s">
        <v>849</v>
      </c>
      <c r="Y471" s="129" t="s">
        <v>847</v>
      </c>
      <c r="Z471" s="82" t="s">
        <v>839</v>
      </c>
      <c r="AB471" s="85">
        <v>7</v>
      </c>
      <c r="AJ471" s="71" t="s">
        <v>763</v>
      </c>
      <c r="AK471" s="71" t="s">
        <v>153</v>
      </c>
    </row>
    <row r="472" spans="1:37">
      <c r="D472" s="130" t="s">
        <v>850</v>
      </c>
      <c r="E472" s="131"/>
      <c r="F472" s="132"/>
      <c r="G472" s="133"/>
      <c r="H472" s="133"/>
      <c r="I472" s="133"/>
      <c r="J472" s="133"/>
      <c r="K472" s="134"/>
      <c r="L472" s="134"/>
      <c r="M472" s="131"/>
      <c r="N472" s="131"/>
      <c r="O472" s="132"/>
      <c r="P472" s="132"/>
      <c r="Q472" s="131"/>
      <c r="R472" s="131"/>
      <c r="S472" s="131"/>
      <c r="T472" s="135"/>
      <c r="U472" s="135"/>
      <c r="V472" s="135" t="s">
        <v>0</v>
      </c>
      <c r="W472" s="131"/>
      <c r="X472" s="136"/>
    </row>
    <row r="473" spans="1:37">
      <c r="D473" s="130" t="s">
        <v>851</v>
      </c>
      <c r="E473" s="131"/>
      <c r="F473" s="132"/>
      <c r="G473" s="133"/>
      <c r="H473" s="133"/>
      <c r="I473" s="133"/>
      <c r="J473" s="133"/>
      <c r="K473" s="134"/>
      <c r="L473" s="134"/>
      <c r="M473" s="131"/>
      <c r="N473" s="131"/>
      <c r="O473" s="132"/>
      <c r="P473" s="132"/>
      <c r="Q473" s="131"/>
      <c r="R473" s="131"/>
      <c r="S473" s="131"/>
      <c r="T473" s="135"/>
      <c r="U473" s="135"/>
      <c r="V473" s="135" t="s">
        <v>0</v>
      </c>
      <c r="W473" s="131"/>
      <c r="X473" s="136"/>
    </row>
    <row r="474" spans="1:37">
      <c r="A474" s="80">
        <v>125</v>
      </c>
      <c r="B474" s="81" t="s">
        <v>825</v>
      </c>
      <c r="C474" s="82" t="s">
        <v>852</v>
      </c>
      <c r="D474" s="83" t="s">
        <v>853</v>
      </c>
      <c r="E474" s="84">
        <v>15.669</v>
      </c>
      <c r="F474" s="85" t="s">
        <v>148</v>
      </c>
      <c r="H474" s="86">
        <f>ROUND(E474*G474,2)</f>
        <v>0</v>
      </c>
      <c r="J474" s="86">
        <f>ROUND(E474*G474,2)</f>
        <v>0</v>
      </c>
      <c r="K474" s="87">
        <v>2.2000000000000001E-4</v>
      </c>
      <c r="L474" s="87">
        <f>E474*K474</f>
        <v>3.4471800000000002E-3</v>
      </c>
      <c r="N474" s="84">
        <f>E474*M474</f>
        <v>0</v>
      </c>
      <c r="O474" s="85">
        <v>20</v>
      </c>
      <c r="P474" s="85" t="s">
        <v>149</v>
      </c>
      <c r="V474" s="88" t="s">
        <v>760</v>
      </c>
      <c r="W474" s="84">
        <v>3.51</v>
      </c>
      <c r="X474" s="129" t="s">
        <v>854</v>
      </c>
      <c r="Y474" s="129" t="s">
        <v>852</v>
      </c>
      <c r="Z474" s="82" t="s">
        <v>594</v>
      </c>
      <c r="AB474" s="85">
        <v>7</v>
      </c>
      <c r="AJ474" s="71" t="s">
        <v>763</v>
      </c>
      <c r="AK474" s="71" t="s">
        <v>153</v>
      </c>
    </row>
    <row r="475" spans="1:37">
      <c r="D475" s="130" t="s">
        <v>855</v>
      </c>
      <c r="E475" s="131"/>
      <c r="F475" s="132"/>
      <c r="G475" s="133"/>
      <c r="H475" s="133"/>
      <c r="I475" s="133"/>
      <c r="J475" s="133"/>
      <c r="K475" s="134"/>
      <c r="L475" s="134"/>
      <c r="M475" s="131"/>
      <c r="N475" s="131"/>
      <c r="O475" s="132"/>
      <c r="P475" s="132"/>
      <c r="Q475" s="131"/>
      <c r="R475" s="131"/>
      <c r="S475" s="131"/>
      <c r="T475" s="135"/>
      <c r="U475" s="135"/>
      <c r="V475" s="135" t="s">
        <v>0</v>
      </c>
      <c r="W475" s="131"/>
      <c r="X475" s="136"/>
    </row>
    <row r="476" spans="1:37">
      <c r="D476" s="130" t="s">
        <v>856</v>
      </c>
      <c r="E476" s="131"/>
      <c r="F476" s="132"/>
      <c r="G476" s="133"/>
      <c r="H476" s="133"/>
      <c r="I476" s="133"/>
      <c r="J476" s="133"/>
      <c r="K476" s="134"/>
      <c r="L476" s="134"/>
      <c r="M476" s="131"/>
      <c r="N476" s="131"/>
      <c r="O476" s="132"/>
      <c r="P476" s="132"/>
      <c r="Q476" s="131"/>
      <c r="R476" s="131"/>
      <c r="S476" s="131"/>
      <c r="T476" s="135"/>
      <c r="U476" s="135"/>
      <c r="V476" s="135" t="s">
        <v>0</v>
      </c>
      <c r="W476" s="131"/>
      <c r="X476" s="136"/>
    </row>
    <row r="477" spans="1:37">
      <c r="A477" s="80">
        <v>126</v>
      </c>
      <c r="B477" s="81" t="s">
        <v>531</v>
      </c>
      <c r="C477" s="82" t="s">
        <v>857</v>
      </c>
      <c r="D477" s="83" t="s">
        <v>858</v>
      </c>
      <c r="E477" s="84">
        <v>16.452000000000002</v>
      </c>
      <c r="F477" s="85" t="s">
        <v>148</v>
      </c>
      <c r="I477" s="86">
        <f>ROUND(E477*G477,2)</f>
        <v>0</v>
      </c>
      <c r="J477" s="86">
        <f>ROUND(E477*G477,2)</f>
        <v>0</v>
      </c>
      <c r="L477" s="87">
        <f>E477*K477</f>
        <v>0</v>
      </c>
      <c r="N477" s="84">
        <f>E477*M477</f>
        <v>0</v>
      </c>
      <c r="O477" s="85">
        <v>20</v>
      </c>
      <c r="P477" s="85" t="s">
        <v>149</v>
      </c>
      <c r="V477" s="88" t="s">
        <v>98</v>
      </c>
      <c r="X477" s="129" t="s">
        <v>857</v>
      </c>
      <c r="Y477" s="129" t="s">
        <v>857</v>
      </c>
      <c r="Z477" s="82" t="s">
        <v>859</v>
      </c>
      <c r="AA477" s="82" t="s">
        <v>860</v>
      </c>
      <c r="AB477" s="85">
        <v>8</v>
      </c>
      <c r="AJ477" s="71" t="s">
        <v>776</v>
      </c>
      <c r="AK477" s="71" t="s">
        <v>153</v>
      </c>
    </row>
    <row r="478" spans="1:37">
      <c r="D478" s="130" t="s">
        <v>861</v>
      </c>
      <c r="E478" s="131"/>
      <c r="F478" s="132"/>
      <c r="G478" s="133"/>
      <c r="H478" s="133"/>
      <c r="I478" s="133"/>
      <c r="J478" s="133"/>
      <c r="K478" s="134"/>
      <c r="L478" s="134"/>
      <c r="M478" s="131"/>
      <c r="N478" s="131"/>
      <c r="O478" s="132"/>
      <c r="P478" s="132"/>
      <c r="Q478" s="131"/>
      <c r="R478" s="131"/>
      <c r="S478" s="131"/>
      <c r="T478" s="135"/>
      <c r="U478" s="135"/>
      <c r="V478" s="135" t="s">
        <v>0</v>
      </c>
      <c r="W478" s="131"/>
      <c r="X478" s="136"/>
    </row>
    <row r="479" spans="1:37" ht="25.5">
      <c r="A479" s="80">
        <v>127</v>
      </c>
      <c r="B479" s="81" t="s">
        <v>825</v>
      </c>
      <c r="C479" s="82" t="s">
        <v>862</v>
      </c>
      <c r="D479" s="83" t="s">
        <v>863</v>
      </c>
      <c r="E479" s="84">
        <v>34.92</v>
      </c>
      <c r="F479" s="85" t="s">
        <v>148</v>
      </c>
      <c r="H479" s="86">
        <f>ROUND(E479*G479,2)</f>
        <v>0</v>
      </c>
      <c r="J479" s="86">
        <f>ROUND(E479*G479,2)</f>
        <v>0</v>
      </c>
      <c r="K479" s="87">
        <v>2.2000000000000001E-4</v>
      </c>
      <c r="L479" s="87">
        <f>E479*K479</f>
        <v>7.6824000000000007E-3</v>
      </c>
      <c r="N479" s="84">
        <f>E479*M479</f>
        <v>0</v>
      </c>
      <c r="O479" s="85">
        <v>20</v>
      </c>
      <c r="P479" s="85" t="s">
        <v>149</v>
      </c>
      <c r="V479" s="88" t="s">
        <v>760</v>
      </c>
      <c r="W479" s="84">
        <v>7.8220000000000001</v>
      </c>
      <c r="X479" s="129" t="s">
        <v>854</v>
      </c>
      <c r="Y479" s="129" t="s">
        <v>862</v>
      </c>
      <c r="Z479" s="82" t="s">
        <v>594</v>
      </c>
      <c r="AB479" s="85">
        <v>7</v>
      </c>
      <c r="AJ479" s="71" t="s">
        <v>763</v>
      </c>
      <c r="AK479" s="71" t="s">
        <v>153</v>
      </c>
    </row>
    <row r="480" spans="1:37">
      <c r="D480" s="130" t="s">
        <v>864</v>
      </c>
      <c r="E480" s="131"/>
      <c r="F480" s="132"/>
      <c r="G480" s="133"/>
      <c r="H480" s="133"/>
      <c r="I480" s="133"/>
      <c r="J480" s="133"/>
      <c r="K480" s="134"/>
      <c r="L480" s="134"/>
      <c r="M480" s="131"/>
      <c r="N480" s="131"/>
      <c r="O480" s="132"/>
      <c r="P480" s="132"/>
      <c r="Q480" s="131"/>
      <c r="R480" s="131"/>
      <c r="S480" s="131"/>
      <c r="T480" s="135"/>
      <c r="U480" s="135"/>
      <c r="V480" s="135" t="s">
        <v>0</v>
      </c>
      <c r="W480" s="131"/>
      <c r="X480" s="136"/>
    </row>
    <row r="481" spans="1:37">
      <c r="D481" s="130" t="s">
        <v>865</v>
      </c>
      <c r="E481" s="131"/>
      <c r="F481" s="132"/>
      <c r="G481" s="133"/>
      <c r="H481" s="133"/>
      <c r="I481" s="133"/>
      <c r="J481" s="133"/>
      <c r="K481" s="134"/>
      <c r="L481" s="134"/>
      <c r="M481" s="131"/>
      <c r="N481" s="131"/>
      <c r="O481" s="132"/>
      <c r="P481" s="132"/>
      <c r="Q481" s="131"/>
      <c r="R481" s="131"/>
      <c r="S481" s="131"/>
      <c r="T481" s="135"/>
      <c r="U481" s="135"/>
      <c r="V481" s="135" t="s">
        <v>0</v>
      </c>
      <c r="W481" s="131"/>
      <c r="X481" s="136"/>
    </row>
    <row r="482" spans="1:37">
      <c r="A482" s="80">
        <v>128</v>
      </c>
      <c r="B482" s="81" t="s">
        <v>531</v>
      </c>
      <c r="C482" s="82" t="s">
        <v>866</v>
      </c>
      <c r="D482" s="83" t="s">
        <v>867</v>
      </c>
      <c r="E482" s="84">
        <v>36.665999999999997</v>
      </c>
      <c r="F482" s="85" t="s">
        <v>148</v>
      </c>
      <c r="I482" s="86">
        <f>ROUND(E482*G482,2)</f>
        <v>0</v>
      </c>
      <c r="J482" s="86">
        <f>ROUND(E482*G482,2)</f>
        <v>0</v>
      </c>
      <c r="L482" s="87">
        <f>E482*K482</f>
        <v>0</v>
      </c>
      <c r="N482" s="84">
        <f>E482*M482</f>
        <v>0</v>
      </c>
      <c r="O482" s="85">
        <v>20</v>
      </c>
      <c r="P482" s="85" t="s">
        <v>149</v>
      </c>
      <c r="V482" s="88" t="s">
        <v>98</v>
      </c>
      <c r="X482" s="129" t="s">
        <v>866</v>
      </c>
      <c r="Y482" s="129" t="s">
        <v>866</v>
      </c>
      <c r="Z482" s="82" t="s">
        <v>594</v>
      </c>
      <c r="AA482" s="82" t="s">
        <v>149</v>
      </c>
      <c r="AB482" s="85">
        <v>8</v>
      </c>
      <c r="AJ482" s="71" t="s">
        <v>776</v>
      </c>
      <c r="AK482" s="71" t="s">
        <v>153</v>
      </c>
    </row>
    <row r="483" spans="1:37">
      <c r="D483" s="130" t="s">
        <v>868</v>
      </c>
      <c r="E483" s="131"/>
      <c r="F483" s="132"/>
      <c r="G483" s="133"/>
      <c r="H483" s="133"/>
      <c r="I483" s="133"/>
      <c r="J483" s="133"/>
      <c r="K483" s="134"/>
      <c r="L483" s="134"/>
      <c r="M483" s="131"/>
      <c r="N483" s="131"/>
      <c r="O483" s="132"/>
      <c r="P483" s="132"/>
      <c r="Q483" s="131"/>
      <c r="R483" s="131"/>
      <c r="S483" s="131"/>
      <c r="T483" s="135"/>
      <c r="U483" s="135"/>
      <c r="V483" s="135" t="s">
        <v>0</v>
      </c>
      <c r="W483" s="131"/>
      <c r="X483" s="136"/>
    </row>
    <row r="484" spans="1:37">
      <c r="A484" s="80">
        <v>129</v>
      </c>
      <c r="B484" s="81" t="s">
        <v>531</v>
      </c>
      <c r="C484" s="82" t="s">
        <v>869</v>
      </c>
      <c r="D484" s="83" t="s">
        <v>870</v>
      </c>
      <c r="E484" s="84">
        <v>36.665999999999997</v>
      </c>
      <c r="F484" s="85" t="s">
        <v>148</v>
      </c>
      <c r="I484" s="86">
        <f>ROUND(E484*G484,2)</f>
        <v>0</v>
      </c>
      <c r="J484" s="86">
        <f>ROUND(E484*G484,2)</f>
        <v>0</v>
      </c>
      <c r="L484" s="87">
        <f>E484*K484</f>
        <v>0</v>
      </c>
      <c r="N484" s="84">
        <f>E484*M484</f>
        <v>0</v>
      </c>
      <c r="O484" s="85">
        <v>20</v>
      </c>
      <c r="P484" s="85" t="s">
        <v>149</v>
      </c>
      <c r="V484" s="88" t="s">
        <v>98</v>
      </c>
      <c r="X484" s="129" t="s">
        <v>866</v>
      </c>
      <c r="Y484" s="129" t="s">
        <v>869</v>
      </c>
      <c r="Z484" s="82" t="s">
        <v>594</v>
      </c>
      <c r="AA484" s="82" t="s">
        <v>149</v>
      </c>
      <c r="AB484" s="85">
        <v>8</v>
      </c>
      <c r="AJ484" s="71" t="s">
        <v>776</v>
      </c>
      <c r="AK484" s="71" t="s">
        <v>153</v>
      </c>
    </row>
    <row r="485" spans="1:37">
      <c r="D485" s="130" t="s">
        <v>868</v>
      </c>
      <c r="E485" s="131"/>
      <c r="F485" s="132"/>
      <c r="G485" s="133"/>
      <c r="H485" s="133"/>
      <c r="I485" s="133"/>
      <c r="J485" s="133"/>
      <c r="K485" s="134"/>
      <c r="L485" s="134"/>
      <c r="M485" s="131"/>
      <c r="N485" s="131"/>
      <c r="O485" s="132"/>
      <c r="P485" s="132"/>
      <c r="Q485" s="131"/>
      <c r="R485" s="131"/>
      <c r="S485" s="131"/>
      <c r="T485" s="135"/>
      <c r="U485" s="135"/>
      <c r="V485" s="135" t="s">
        <v>0</v>
      </c>
      <c r="W485" s="131"/>
      <c r="X485" s="136"/>
    </row>
    <row r="486" spans="1:37">
      <c r="A486" s="80">
        <v>130</v>
      </c>
      <c r="B486" s="81" t="s">
        <v>825</v>
      </c>
      <c r="C486" s="82" t="s">
        <v>871</v>
      </c>
      <c r="D486" s="83" t="s">
        <v>872</v>
      </c>
      <c r="E486" s="84">
        <v>15.669</v>
      </c>
      <c r="F486" s="85" t="s">
        <v>148</v>
      </c>
      <c r="H486" s="86">
        <f>ROUND(E486*G486,2)</f>
        <v>0</v>
      </c>
      <c r="J486" s="86">
        <f>ROUND(E486*G486,2)</f>
        <v>0</v>
      </c>
      <c r="L486" s="87">
        <f>E486*K486</f>
        <v>0</v>
      </c>
      <c r="N486" s="84">
        <f>E486*M486</f>
        <v>0</v>
      </c>
      <c r="O486" s="85">
        <v>20</v>
      </c>
      <c r="P486" s="85" t="s">
        <v>149</v>
      </c>
      <c r="V486" s="88" t="s">
        <v>760</v>
      </c>
      <c r="W486" s="84">
        <v>2.3660000000000001</v>
      </c>
      <c r="X486" s="129" t="s">
        <v>873</v>
      </c>
      <c r="Y486" s="129" t="s">
        <v>871</v>
      </c>
      <c r="Z486" s="82" t="s">
        <v>594</v>
      </c>
      <c r="AB486" s="85">
        <v>7</v>
      </c>
      <c r="AJ486" s="71" t="s">
        <v>763</v>
      </c>
      <c r="AK486" s="71" t="s">
        <v>153</v>
      </c>
    </row>
    <row r="487" spans="1:37">
      <c r="D487" s="130" t="s">
        <v>855</v>
      </c>
      <c r="E487" s="131"/>
      <c r="F487" s="132"/>
      <c r="G487" s="133"/>
      <c r="H487" s="133"/>
      <c r="I487" s="133"/>
      <c r="J487" s="133"/>
      <c r="K487" s="134"/>
      <c r="L487" s="134"/>
      <c r="M487" s="131"/>
      <c r="N487" s="131"/>
      <c r="O487" s="132"/>
      <c r="P487" s="132"/>
      <c r="Q487" s="131"/>
      <c r="R487" s="131"/>
      <c r="S487" s="131"/>
      <c r="T487" s="135"/>
      <c r="U487" s="135"/>
      <c r="V487" s="135" t="s">
        <v>0</v>
      </c>
      <c r="W487" s="131"/>
      <c r="X487" s="136"/>
    </row>
    <row r="488" spans="1:37">
      <c r="D488" s="130" t="s">
        <v>856</v>
      </c>
      <c r="E488" s="131"/>
      <c r="F488" s="132"/>
      <c r="G488" s="133"/>
      <c r="H488" s="133"/>
      <c r="I488" s="133"/>
      <c r="J488" s="133"/>
      <c r="K488" s="134"/>
      <c r="L488" s="134"/>
      <c r="M488" s="131"/>
      <c r="N488" s="131"/>
      <c r="O488" s="132"/>
      <c r="P488" s="132"/>
      <c r="Q488" s="131"/>
      <c r="R488" s="131"/>
      <c r="S488" s="131"/>
      <c r="T488" s="135"/>
      <c r="U488" s="135"/>
      <c r="V488" s="135" t="s">
        <v>0</v>
      </c>
      <c r="W488" s="131"/>
      <c r="X488" s="136"/>
    </row>
    <row r="489" spans="1:37">
      <c r="A489" s="80">
        <v>131</v>
      </c>
      <c r="B489" s="81" t="s">
        <v>531</v>
      </c>
      <c r="C489" s="82" t="s">
        <v>874</v>
      </c>
      <c r="D489" s="83" t="s">
        <v>875</v>
      </c>
      <c r="E489" s="84">
        <v>16.452000000000002</v>
      </c>
      <c r="F489" s="85" t="s">
        <v>148</v>
      </c>
      <c r="I489" s="86">
        <f>ROUND(E489*G489,2)</f>
        <v>0</v>
      </c>
      <c r="J489" s="86">
        <f>ROUND(E489*G489,2)</f>
        <v>0</v>
      </c>
      <c r="L489" s="87">
        <f>E489*K489</f>
        <v>0</v>
      </c>
      <c r="N489" s="84">
        <f>E489*M489</f>
        <v>0</v>
      </c>
      <c r="O489" s="85">
        <v>20</v>
      </c>
      <c r="P489" s="85" t="s">
        <v>149</v>
      </c>
      <c r="V489" s="88" t="s">
        <v>98</v>
      </c>
      <c r="X489" s="129" t="s">
        <v>874</v>
      </c>
      <c r="Y489" s="129" t="s">
        <v>874</v>
      </c>
      <c r="Z489" s="82" t="s">
        <v>859</v>
      </c>
      <c r="AA489" s="82" t="s">
        <v>876</v>
      </c>
      <c r="AB489" s="85">
        <v>8</v>
      </c>
      <c r="AJ489" s="71" t="s">
        <v>776</v>
      </c>
      <c r="AK489" s="71" t="s">
        <v>153</v>
      </c>
    </row>
    <row r="490" spans="1:37">
      <c r="D490" s="130" t="s">
        <v>861</v>
      </c>
      <c r="E490" s="131"/>
      <c r="F490" s="132"/>
      <c r="G490" s="133"/>
      <c r="H490" s="133"/>
      <c r="I490" s="133"/>
      <c r="J490" s="133"/>
      <c r="K490" s="134"/>
      <c r="L490" s="134"/>
      <c r="M490" s="131"/>
      <c r="N490" s="131"/>
      <c r="O490" s="132"/>
      <c r="P490" s="132"/>
      <c r="Q490" s="131"/>
      <c r="R490" s="131"/>
      <c r="S490" s="131"/>
      <c r="T490" s="135"/>
      <c r="U490" s="135"/>
      <c r="V490" s="135" t="s">
        <v>0</v>
      </c>
      <c r="W490" s="131"/>
      <c r="X490" s="136"/>
    </row>
    <row r="491" spans="1:37">
      <c r="A491" s="80">
        <v>132</v>
      </c>
      <c r="B491" s="81" t="s">
        <v>825</v>
      </c>
      <c r="C491" s="82" t="s">
        <v>877</v>
      </c>
      <c r="D491" s="83" t="s">
        <v>878</v>
      </c>
      <c r="E491" s="84">
        <v>53.515000000000001</v>
      </c>
      <c r="F491" s="85" t="s">
        <v>148</v>
      </c>
      <c r="H491" s="86">
        <f>ROUND(E491*G491,2)</f>
        <v>0</v>
      </c>
      <c r="J491" s="86">
        <f>ROUND(E491*G491,2)</f>
        <v>0</v>
      </c>
      <c r="L491" s="87">
        <f>E491*K491</f>
        <v>0</v>
      </c>
      <c r="N491" s="84">
        <f>E491*M491</f>
        <v>0</v>
      </c>
      <c r="O491" s="85">
        <v>20</v>
      </c>
      <c r="P491" s="85" t="s">
        <v>149</v>
      </c>
      <c r="V491" s="88" t="s">
        <v>760</v>
      </c>
      <c r="W491" s="84">
        <v>9.6329999999999991</v>
      </c>
      <c r="X491" s="129" t="s">
        <v>879</v>
      </c>
      <c r="Y491" s="129" t="s">
        <v>877</v>
      </c>
      <c r="Z491" s="82" t="s">
        <v>839</v>
      </c>
      <c r="AB491" s="85">
        <v>7</v>
      </c>
      <c r="AJ491" s="71" t="s">
        <v>763</v>
      </c>
      <c r="AK491" s="71" t="s">
        <v>153</v>
      </c>
    </row>
    <row r="492" spans="1:37">
      <c r="D492" s="130" t="s">
        <v>829</v>
      </c>
      <c r="E492" s="131"/>
      <c r="F492" s="132"/>
      <c r="G492" s="133"/>
      <c r="H492" s="133"/>
      <c r="I492" s="133"/>
      <c r="J492" s="133"/>
      <c r="K492" s="134"/>
      <c r="L492" s="134"/>
      <c r="M492" s="131"/>
      <c r="N492" s="131"/>
      <c r="O492" s="132"/>
      <c r="P492" s="132"/>
      <c r="Q492" s="131"/>
      <c r="R492" s="131"/>
      <c r="S492" s="131"/>
      <c r="T492" s="135"/>
      <c r="U492" s="135"/>
      <c r="V492" s="135" t="s">
        <v>0</v>
      </c>
      <c r="W492" s="131"/>
      <c r="X492" s="136"/>
    </row>
    <row r="493" spans="1:37">
      <c r="D493" s="130" t="s">
        <v>830</v>
      </c>
      <c r="E493" s="131"/>
      <c r="F493" s="132"/>
      <c r="G493" s="133"/>
      <c r="H493" s="133"/>
      <c r="I493" s="133"/>
      <c r="J493" s="133"/>
      <c r="K493" s="134"/>
      <c r="L493" s="134"/>
      <c r="M493" s="131"/>
      <c r="N493" s="131"/>
      <c r="O493" s="132"/>
      <c r="P493" s="132"/>
      <c r="Q493" s="131"/>
      <c r="R493" s="131"/>
      <c r="S493" s="131"/>
      <c r="T493" s="135"/>
      <c r="U493" s="135"/>
      <c r="V493" s="135" t="s">
        <v>0</v>
      </c>
      <c r="W493" s="131"/>
      <c r="X493" s="136"/>
    </row>
    <row r="494" spans="1:37">
      <c r="A494" s="80">
        <v>133</v>
      </c>
      <c r="B494" s="81" t="s">
        <v>531</v>
      </c>
      <c r="C494" s="82" t="s">
        <v>880</v>
      </c>
      <c r="D494" s="83" t="s">
        <v>881</v>
      </c>
      <c r="E494" s="84">
        <v>61.881999999999998</v>
      </c>
      <c r="F494" s="85" t="s">
        <v>148</v>
      </c>
      <c r="I494" s="86">
        <f>ROUND(E494*G494,2)</f>
        <v>0</v>
      </c>
      <c r="J494" s="86">
        <f>ROUND(E494*G494,2)</f>
        <v>0</v>
      </c>
      <c r="K494" s="87">
        <v>2.9999999999999997E-4</v>
      </c>
      <c r="L494" s="87">
        <f>E494*K494</f>
        <v>1.8564599999999997E-2</v>
      </c>
      <c r="N494" s="84">
        <f>E494*M494</f>
        <v>0</v>
      </c>
      <c r="O494" s="85">
        <v>20</v>
      </c>
      <c r="P494" s="85" t="s">
        <v>149</v>
      </c>
      <c r="V494" s="88" t="s">
        <v>98</v>
      </c>
      <c r="X494" s="129" t="s">
        <v>880</v>
      </c>
      <c r="Y494" s="129" t="s">
        <v>880</v>
      </c>
      <c r="Z494" s="82" t="s">
        <v>882</v>
      </c>
      <c r="AA494" s="82" t="s">
        <v>149</v>
      </c>
      <c r="AB494" s="85">
        <v>8</v>
      </c>
      <c r="AJ494" s="71" t="s">
        <v>776</v>
      </c>
      <c r="AK494" s="71" t="s">
        <v>153</v>
      </c>
    </row>
    <row r="495" spans="1:37">
      <c r="D495" s="130" t="s">
        <v>883</v>
      </c>
      <c r="E495" s="131"/>
      <c r="F495" s="132"/>
      <c r="G495" s="133"/>
      <c r="H495" s="133"/>
      <c r="I495" s="133"/>
      <c r="J495" s="133"/>
      <c r="K495" s="134"/>
      <c r="L495" s="134"/>
      <c r="M495" s="131"/>
      <c r="N495" s="131"/>
      <c r="O495" s="132"/>
      <c r="P495" s="132"/>
      <c r="Q495" s="131"/>
      <c r="R495" s="131"/>
      <c r="S495" s="131"/>
      <c r="T495" s="135"/>
      <c r="U495" s="135"/>
      <c r="V495" s="135" t="s">
        <v>0</v>
      </c>
      <c r="W495" s="131"/>
      <c r="X495" s="136"/>
    </row>
    <row r="496" spans="1:37">
      <c r="D496" s="130" t="s">
        <v>884</v>
      </c>
      <c r="E496" s="131"/>
      <c r="F496" s="132"/>
      <c r="G496" s="133"/>
      <c r="H496" s="133"/>
      <c r="I496" s="133"/>
      <c r="J496" s="133"/>
      <c r="K496" s="134"/>
      <c r="L496" s="134"/>
      <c r="M496" s="131"/>
      <c r="N496" s="131"/>
      <c r="O496" s="132"/>
      <c r="P496" s="132"/>
      <c r="Q496" s="131"/>
      <c r="R496" s="131"/>
      <c r="S496" s="131"/>
      <c r="T496" s="135"/>
      <c r="U496" s="135"/>
      <c r="V496" s="135" t="s">
        <v>0</v>
      </c>
      <c r="W496" s="131"/>
      <c r="X496" s="136"/>
    </row>
    <row r="497" spans="1:37">
      <c r="A497" s="80">
        <v>134</v>
      </c>
      <c r="B497" s="81" t="s">
        <v>825</v>
      </c>
      <c r="C497" s="82" t="s">
        <v>885</v>
      </c>
      <c r="D497" s="83" t="s">
        <v>886</v>
      </c>
      <c r="E497" s="84">
        <v>5.42</v>
      </c>
      <c r="F497" s="85" t="s">
        <v>148</v>
      </c>
      <c r="H497" s="86">
        <f>ROUND(E497*G497,2)</f>
        <v>0</v>
      </c>
      <c r="J497" s="86">
        <f>ROUND(E497*G497,2)</f>
        <v>0</v>
      </c>
      <c r="K497" s="87">
        <v>3.0000000000000001E-5</v>
      </c>
      <c r="L497" s="87">
        <f>E497*K497</f>
        <v>1.6259999999999999E-4</v>
      </c>
      <c r="N497" s="84">
        <f>E497*M497</f>
        <v>0</v>
      </c>
      <c r="O497" s="85">
        <v>20</v>
      </c>
      <c r="P497" s="85" t="s">
        <v>149</v>
      </c>
      <c r="V497" s="88" t="s">
        <v>760</v>
      </c>
      <c r="W497" s="84">
        <v>0.97599999999999998</v>
      </c>
      <c r="X497" s="129" t="s">
        <v>887</v>
      </c>
      <c r="Y497" s="129" t="s">
        <v>885</v>
      </c>
      <c r="Z497" s="82" t="s">
        <v>839</v>
      </c>
      <c r="AB497" s="85">
        <v>7</v>
      </c>
      <c r="AJ497" s="71" t="s">
        <v>763</v>
      </c>
      <c r="AK497" s="71" t="s">
        <v>153</v>
      </c>
    </row>
    <row r="498" spans="1:37">
      <c r="D498" s="130" t="s">
        <v>830</v>
      </c>
      <c r="E498" s="131"/>
      <c r="F498" s="132"/>
      <c r="G498" s="133"/>
      <c r="H498" s="133"/>
      <c r="I498" s="133"/>
      <c r="J498" s="133"/>
      <c r="K498" s="134"/>
      <c r="L498" s="134"/>
      <c r="M498" s="131"/>
      <c r="N498" s="131"/>
      <c r="O498" s="132"/>
      <c r="P498" s="132"/>
      <c r="Q498" s="131"/>
      <c r="R498" s="131"/>
      <c r="S498" s="131"/>
      <c r="T498" s="135"/>
      <c r="U498" s="135"/>
      <c r="V498" s="135" t="s">
        <v>0</v>
      </c>
      <c r="W498" s="131"/>
      <c r="X498" s="136"/>
    </row>
    <row r="499" spans="1:37">
      <c r="A499" s="80">
        <v>135</v>
      </c>
      <c r="B499" s="81" t="s">
        <v>825</v>
      </c>
      <c r="C499" s="82" t="s">
        <v>888</v>
      </c>
      <c r="D499" s="83" t="s">
        <v>889</v>
      </c>
      <c r="E499" s="84">
        <v>31.62</v>
      </c>
      <c r="F499" s="85" t="s">
        <v>148</v>
      </c>
      <c r="H499" s="86">
        <f>ROUND(E499*G499,2)</f>
        <v>0</v>
      </c>
      <c r="J499" s="86">
        <f>ROUND(E499*G499,2)</f>
        <v>0</v>
      </c>
      <c r="L499" s="87">
        <f>E499*K499</f>
        <v>0</v>
      </c>
      <c r="N499" s="84">
        <f>E499*M499</f>
        <v>0</v>
      </c>
      <c r="O499" s="85">
        <v>20</v>
      </c>
      <c r="P499" s="85" t="s">
        <v>149</v>
      </c>
      <c r="V499" s="88" t="s">
        <v>760</v>
      </c>
      <c r="W499" s="84">
        <v>0.69599999999999995</v>
      </c>
      <c r="X499" s="129" t="s">
        <v>890</v>
      </c>
      <c r="Y499" s="129" t="s">
        <v>888</v>
      </c>
      <c r="Z499" s="82" t="s">
        <v>839</v>
      </c>
      <c r="AB499" s="85">
        <v>7</v>
      </c>
      <c r="AJ499" s="71" t="s">
        <v>763</v>
      </c>
      <c r="AK499" s="71" t="s">
        <v>153</v>
      </c>
    </row>
    <row r="500" spans="1:37">
      <c r="D500" s="130" t="s">
        <v>864</v>
      </c>
      <c r="E500" s="131"/>
      <c r="F500" s="132"/>
      <c r="G500" s="133"/>
      <c r="H500" s="133"/>
      <c r="I500" s="133"/>
      <c r="J500" s="133"/>
      <c r="K500" s="134"/>
      <c r="L500" s="134"/>
      <c r="M500" s="131"/>
      <c r="N500" s="131"/>
      <c r="O500" s="132"/>
      <c r="P500" s="132"/>
      <c r="Q500" s="131"/>
      <c r="R500" s="131"/>
      <c r="S500" s="131"/>
      <c r="T500" s="135"/>
      <c r="U500" s="135"/>
      <c r="V500" s="135" t="s">
        <v>0</v>
      </c>
      <c r="W500" s="131"/>
      <c r="X500" s="136"/>
    </row>
    <row r="501" spans="1:37">
      <c r="A501" s="80">
        <v>136</v>
      </c>
      <c r="B501" s="81" t="s">
        <v>825</v>
      </c>
      <c r="C501" s="82" t="s">
        <v>891</v>
      </c>
      <c r="D501" s="83" t="s">
        <v>892</v>
      </c>
      <c r="E501" s="84">
        <v>94.86</v>
      </c>
      <c r="F501" s="85" t="s">
        <v>148</v>
      </c>
      <c r="H501" s="86">
        <f>ROUND(E501*G501,2)</f>
        <v>0</v>
      </c>
      <c r="J501" s="86">
        <f>ROUND(E501*G501,2)</f>
        <v>0</v>
      </c>
      <c r="L501" s="87">
        <f>E501*K501</f>
        <v>0</v>
      </c>
      <c r="N501" s="84">
        <f>E501*M501</f>
        <v>0</v>
      </c>
      <c r="O501" s="85">
        <v>20</v>
      </c>
      <c r="P501" s="85" t="s">
        <v>149</v>
      </c>
      <c r="V501" s="88" t="s">
        <v>760</v>
      </c>
      <c r="W501" s="84">
        <v>0.19</v>
      </c>
      <c r="X501" s="129" t="s">
        <v>893</v>
      </c>
      <c r="Y501" s="129" t="s">
        <v>891</v>
      </c>
      <c r="Z501" s="82" t="s">
        <v>839</v>
      </c>
      <c r="AB501" s="85">
        <v>7</v>
      </c>
      <c r="AJ501" s="71" t="s">
        <v>763</v>
      </c>
      <c r="AK501" s="71" t="s">
        <v>153</v>
      </c>
    </row>
    <row r="502" spans="1:37">
      <c r="D502" s="130" t="s">
        <v>894</v>
      </c>
      <c r="E502" s="131"/>
      <c r="F502" s="132"/>
      <c r="G502" s="133"/>
      <c r="H502" s="133"/>
      <c r="I502" s="133"/>
      <c r="J502" s="133"/>
      <c r="K502" s="134"/>
      <c r="L502" s="134"/>
      <c r="M502" s="131"/>
      <c r="N502" s="131"/>
      <c r="O502" s="132"/>
      <c r="P502" s="132"/>
      <c r="Q502" s="131"/>
      <c r="R502" s="131"/>
      <c r="S502" s="131"/>
      <c r="T502" s="135"/>
      <c r="U502" s="135"/>
      <c r="V502" s="135" t="s">
        <v>0</v>
      </c>
      <c r="W502" s="131"/>
      <c r="X502" s="136"/>
    </row>
    <row r="503" spans="1:37">
      <c r="A503" s="80">
        <v>137</v>
      </c>
      <c r="B503" s="81" t="s">
        <v>531</v>
      </c>
      <c r="C503" s="82" t="s">
        <v>895</v>
      </c>
      <c r="D503" s="83" t="s">
        <v>896</v>
      </c>
      <c r="E503" s="84">
        <v>2.5299999999999998</v>
      </c>
      <c r="F503" s="85" t="s">
        <v>156</v>
      </c>
      <c r="I503" s="86">
        <f>ROUND(E503*G503,2)</f>
        <v>0</v>
      </c>
      <c r="J503" s="86">
        <f>ROUND(E503*G503,2)</f>
        <v>0</v>
      </c>
      <c r="K503" s="87">
        <v>1.67</v>
      </c>
      <c r="L503" s="87">
        <f>E503*K503</f>
        <v>4.2250999999999994</v>
      </c>
      <c r="N503" s="84">
        <f>E503*M503</f>
        <v>0</v>
      </c>
      <c r="O503" s="85">
        <v>20</v>
      </c>
      <c r="P503" s="85" t="s">
        <v>149</v>
      </c>
      <c r="V503" s="88" t="s">
        <v>98</v>
      </c>
      <c r="X503" s="129" t="s">
        <v>897</v>
      </c>
      <c r="Y503" s="129" t="s">
        <v>895</v>
      </c>
      <c r="Z503" s="82" t="s">
        <v>898</v>
      </c>
      <c r="AA503" s="82" t="s">
        <v>149</v>
      </c>
      <c r="AB503" s="85">
        <v>8</v>
      </c>
      <c r="AJ503" s="71" t="s">
        <v>776</v>
      </c>
      <c r="AK503" s="71" t="s">
        <v>153</v>
      </c>
    </row>
    <row r="504" spans="1:37">
      <c r="D504" s="130" t="s">
        <v>899</v>
      </c>
      <c r="E504" s="131"/>
      <c r="F504" s="132"/>
      <c r="G504" s="133"/>
      <c r="H504" s="133"/>
      <c r="I504" s="133"/>
      <c r="J504" s="133"/>
      <c r="K504" s="134"/>
      <c r="L504" s="134"/>
      <c r="M504" s="131"/>
      <c r="N504" s="131"/>
      <c r="O504" s="132"/>
      <c r="P504" s="132"/>
      <c r="Q504" s="131"/>
      <c r="R504" s="131"/>
      <c r="S504" s="131"/>
      <c r="T504" s="135"/>
      <c r="U504" s="135"/>
      <c r="V504" s="135" t="s">
        <v>0</v>
      </c>
      <c r="W504" s="131"/>
      <c r="X504" s="136"/>
    </row>
    <row r="505" spans="1:37">
      <c r="A505" s="80">
        <v>138</v>
      </c>
      <c r="B505" s="81" t="s">
        <v>825</v>
      </c>
      <c r="C505" s="82" t="s">
        <v>900</v>
      </c>
      <c r="D505" s="83" t="s">
        <v>901</v>
      </c>
      <c r="E505" s="84">
        <v>15.669</v>
      </c>
      <c r="F505" s="85" t="s">
        <v>148</v>
      </c>
      <c r="H505" s="86">
        <f>ROUND(E505*G505,2)</f>
        <v>0</v>
      </c>
      <c r="J505" s="86">
        <f>ROUND(E505*G505,2)</f>
        <v>0</v>
      </c>
      <c r="L505" s="87">
        <f>E505*K505</f>
        <v>0</v>
      </c>
      <c r="N505" s="84">
        <f>E505*M505</f>
        <v>0</v>
      </c>
      <c r="O505" s="85">
        <v>20</v>
      </c>
      <c r="P505" s="85" t="s">
        <v>149</v>
      </c>
      <c r="V505" s="88" t="s">
        <v>760</v>
      </c>
      <c r="W505" s="84">
        <v>0.34499999999999997</v>
      </c>
      <c r="X505" s="129" t="s">
        <v>890</v>
      </c>
      <c r="Y505" s="129" t="s">
        <v>900</v>
      </c>
      <c r="Z505" s="82" t="s">
        <v>839</v>
      </c>
      <c r="AB505" s="85">
        <v>7</v>
      </c>
      <c r="AJ505" s="71" t="s">
        <v>763</v>
      </c>
      <c r="AK505" s="71" t="s">
        <v>153</v>
      </c>
    </row>
    <row r="506" spans="1:37">
      <c r="D506" s="130" t="s">
        <v>855</v>
      </c>
      <c r="E506" s="131"/>
      <c r="F506" s="132"/>
      <c r="G506" s="133"/>
      <c r="H506" s="133"/>
      <c r="I506" s="133"/>
      <c r="J506" s="133"/>
      <c r="K506" s="134"/>
      <c r="L506" s="134"/>
      <c r="M506" s="131"/>
      <c r="N506" s="131"/>
      <c r="O506" s="132"/>
      <c r="P506" s="132"/>
      <c r="Q506" s="131"/>
      <c r="R506" s="131"/>
      <c r="S506" s="131"/>
      <c r="T506" s="135"/>
      <c r="U506" s="135"/>
      <c r="V506" s="135" t="s">
        <v>0</v>
      </c>
      <c r="W506" s="131"/>
      <c r="X506" s="136"/>
    </row>
    <row r="507" spans="1:37">
      <c r="D507" s="130" t="s">
        <v>856</v>
      </c>
      <c r="E507" s="131"/>
      <c r="F507" s="132"/>
      <c r="G507" s="133"/>
      <c r="H507" s="133"/>
      <c r="I507" s="133"/>
      <c r="J507" s="133"/>
      <c r="K507" s="134"/>
      <c r="L507" s="134"/>
      <c r="M507" s="131"/>
      <c r="N507" s="131"/>
      <c r="O507" s="132"/>
      <c r="P507" s="132"/>
      <c r="Q507" s="131"/>
      <c r="R507" s="131"/>
      <c r="S507" s="131"/>
      <c r="T507" s="135"/>
      <c r="U507" s="135"/>
      <c r="V507" s="135" t="s">
        <v>0</v>
      </c>
      <c r="W507" s="131"/>
      <c r="X507" s="136"/>
    </row>
    <row r="508" spans="1:37">
      <c r="A508" s="80">
        <v>139</v>
      </c>
      <c r="B508" s="81" t="s">
        <v>531</v>
      </c>
      <c r="C508" s="82" t="s">
        <v>902</v>
      </c>
      <c r="D508" s="83" t="s">
        <v>903</v>
      </c>
      <c r="E508" s="84">
        <v>0.627</v>
      </c>
      <c r="F508" s="85" t="s">
        <v>156</v>
      </c>
      <c r="I508" s="86">
        <f>ROUND(E508*G508,2)</f>
        <v>0</v>
      </c>
      <c r="J508" s="86">
        <f>ROUND(E508*G508,2)</f>
        <v>0</v>
      </c>
      <c r="K508" s="87">
        <v>0.6</v>
      </c>
      <c r="L508" s="87">
        <f>E508*K508</f>
        <v>0.37619999999999998</v>
      </c>
      <c r="N508" s="84">
        <f>E508*M508</f>
        <v>0</v>
      </c>
      <c r="O508" s="85">
        <v>20</v>
      </c>
      <c r="P508" s="85" t="s">
        <v>149</v>
      </c>
      <c r="V508" s="88" t="s">
        <v>98</v>
      </c>
      <c r="X508" s="129" t="s">
        <v>902</v>
      </c>
      <c r="Y508" s="129" t="s">
        <v>902</v>
      </c>
      <c r="Z508" s="82" t="s">
        <v>904</v>
      </c>
      <c r="AA508" s="82" t="s">
        <v>149</v>
      </c>
      <c r="AB508" s="85">
        <v>2</v>
      </c>
      <c r="AJ508" s="71" t="s">
        <v>776</v>
      </c>
      <c r="AK508" s="71" t="s">
        <v>153</v>
      </c>
    </row>
    <row r="509" spans="1:37">
      <c r="D509" s="130" t="s">
        <v>905</v>
      </c>
      <c r="E509" s="131"/>
      <c r="F509" s="132"/>
      <c r="G509" s="133"/>
      <c r="H509" s="133"/>
      <c r="I509" s="133"/>
      <c r="J509" s="133"/>
      <c r="K509" s="134"/>
      <c r="L509" s="134"/>
      <c r="M509" s="131"/>
      <c r="N509" s="131"/>
      <c r="O509" s="132"/>
      <c r="P509" s="132"/>
      <c r="Q509" s="131"/>
      <c r="R509" s="131"/>
      <c r="S509" s="131"/>
      <c r="T509" s="135"/>
      <c r="U509" s="135"/>
      <c r="V509" s="135" t="s">
        <v>0</v>
      </c>
      <c r="W509" s="131"/>
      <c r="X509" s="136"/>
    </row>
    <row r="510" spans="1:37">
      <c r="A510" s="80">
        <v>140</v>
      </c>
      <c r="B510" s="81" t="s">
        <v>825</v>
      </c>
      <c r="C510" s="82" t="s">
        <v>906</v>
      </c>
      <c r="D510" s="83" t="s">
        <v>907</v>
      </c>
      <c r="F510" s="85" t="s">
        <v>54</v>
      </c>
      <c r="H510" s="86">
        <f>ROUND(E510*G510,2)</f>
        <v>0</v>
      </c>
      <c r="J510" s="86">
        <f>ROUND(E510*G510,2)</f>
        <v>0</v>
      </c>
      <c r="L510" s="87">
        <f>E510*K510</f>
        <v>0</v>
      </c>
      <c r="N510" s="84">
        <f>E510*M510</f>
        <v>0</v>
      </c>
      <c r="O510" s="85">
        <v>20</v>
      </c>
      <c r="P510" s="85" t="s">
        <v>149</v>
      </c>
      <c r="V510" s="88" t="s">
        <v>760</v>
      </c>
      <c r="X510" s="129" t="s">
        <v>908</v>
      </c>
      <c r="Y510" s="129" t="s">
        <v>906</v>
      </c>
      <c r="Z510" s="82" t="s">
        <v>762</v>
      </c>
      <c r="AB510" s="85">
        <v>1</v>
      </c>
      <c r="AJ510" s="71" t="s">
        <v>763</v>
      </c>
      <c r="AK510" s="71" t="s">
        <v>153</v>
      </c>
    </row>
    <row r="511" spans="1:37">
      <c r="D511" s="137" t="s">
        <v>909</v>
      </c>
      <c r="E511" s="138">
        <f>J511</f>
        <v>0</v>
      </c>
      <c r="H511" s="138">
        <f>SUM(H459:H510)</f>
        <v>0</v>
      </c>
      <c r="I511" s="138">
        <f>SUM(I459:I510)</f>
        <v>0</v>
      </c>
      <c r="J511" s="138">
        <f>SUM(J459:J510)</f>
        <v>0</v>
      </c>
      <c r="L511" s="139">
        <f>SUM(L459:L510)</f>
        <v>4.7088822199999996</v>
      </c>
      <c r="N511" s="140">
        <f>SUM(N459:N510)</f>
        <v>0</v>
      </c>
      <c r="W511" s="84">
        <f>SUM(W459:W510)</f>
        <v>49.902999999999992</v>
      </c>
    </row>
    <row r="513" spans="1:37">
      <c r="B513" s="82" t="s">
        <v>910</v>
      </c>
    </row>
    <row r="514" spans="1:37" ht="25.5">
      <c r="A514" s="80">
        <v>141</v>
      </c>
      <c r="B514" s="81" t="s">
        <v>911</v>
      </c>
      <c r="C514" s="82" t="s">
        <v>912</v>
      </c>
      <c r="D514" s="83" t="s">
        <v>913</v>
      </c>
      <c r="E514" s="84">
        <v>350.01499999999999</v>
      </c>
      <c r="F514" s="85" t="s">
        <v>148</v>
      </c>
      <c r="H514" s="86">
        <f>ROUND(E514*G514,2)</f>
        <v>0</v>
      </c>
      <c r="J514" s="86">
        <f>ROUND(E514*G514,2)</f>
        <v>0</v>
      </c>
      <c r="K514" s="87">
        <v>2.3000000000000001E-4</v>
      </c>
      <c r="L514" s="87">
        <f>E514*K514</f>
        <v>8.0503450000000004E-2</v>
      </c>
      <c r="N514" s="84">
        <f>E514*M514</f>
        <v>0</v>
      </c>
      <c r="O514" s="85">
        <v>20</v>
      </c>
      <c r="P514" s="85" t="s">
        <v>149</v>
      </c>
      <c r="V514" s="88" t="s">
        <v>760</v>
      </c>
      <c r="W514" s="84">
        <v>45.152000000000001</v>
      </c>
      <c r="X514" s="129" t="s">
        <v>914</v>
      </c>
      <c r="Y514" s="129" t="s">
        <v>912</v>
      </c>
      <c r="Z514" s="82" t="s">
        <v>915</v>
      </c>
      <c r="AB514" s="85">
        <v>7</v>
      </c>
      <c r="AJ514" s="71" t="s">
        <v>763</v>
      </c>
      <c r="AK514" s="71" t="s">
        <v>153</v>
      </c>
    </row>
    <row r="515" spans="1:37">
      <c r="D515" s="130" t="s">
        <v>916</v>
      </c>
      <c r="E515" s="131"/>
      <c r="F515" s="132"/>
      <c r="G515" s="133"/>
      <c r="H515" s="133"/>
      <c r="I515" s="133"/>
      <c r="J515" s="133"/>
      <c r="K515" s="134"/>
      <c r="L515" s="134"/>
      <c r="M515" s="131"/>
      <c r="N515" s="131"/>
      <c r="O515" s="132"/>
      <c r="P515" s="132"/>
      <c r="Q515" s="131"/>
      <c r="R515" s="131"/>
      <c r="S515" s="131"/>
      <c r="T515" s="135"/>
      <c r="U515" s="135"/>
      <c r="V515" s="135" t="s">
        <v>0</v>
      </c>
      <c r="W515" s="131"/>
      <c r="X515" s="136"/>
    </row>
    <row r="516" spans="1:37" ht="25.5">
      <c r="A516" s="80">
        <v>142</v>
      </c>
      <c r="B516" s="81" t="s">
        <v>531</v>
      </c>
      <c r="C516" s="82" t="s">
        <v>917</v>
      </c>
      <c r="D516" s="83" t="s">
        <v>918</v>
      </c>
      <c r="E516" s="84">
        <v>183.75800000000001</v>
      </c>
      <c r="F516" s="85" t="s">
        <v>148</v>
      </c>
      <c r="I516" s="86">
        <f>ROUND(E516*G516,2)</f>
        <v>0</v>
      </c>
      <c r="J516" s="86">
        <f>ROUND(E516*G516,2)</f>
        <v>0</v>
      </c>
      <c r="L516" s="87">
        <f>E516*K516</f>
        <v>0</v>
      </c>
      <c r="N516" s="84">
        <f>E516*M516</f>
        <v>0</v>
      </c>
      <c r="O516" s="85">
        <v>20</v>
      </c>
      <c r="P516" s="85" t="s">
        <v>149</v>
      </c>
      <c r="V516" s="88" t="s">
        <v>98</v>
      </c>
      <c r="X516" s="129" t="s">
        <v>917</v>
      </c>
      <c r="Y516" s="129" t="s">
        <v>917</v>
      </c>
      <c r="Z516" s="82" t="s">
        <v>594</v>
      </c>
      <c r="AA516" s="82" t="s">
        <v>149</v>
      </c>
      <c r="AB516" s="85">
        <v>2</v>
      </c>
      <c r="AJ516" s="71" t="s">
        <v>776</v>
      </c>
      <c r="AK516" s="71" t="s">
        <v>153</v>
      </c>
    </row>
    <row r="517" spans="1:37">
      <c r="D517" s="130" t="s">
        <v>919</v>
      </c>
      <c r="E517" s="131"/>
      <c r="F517" s="132"/>
      <c r="G517" s="133"/>
      <c r="H517" s="133"/>
      <c r="I517" s="133"/>
      <c r="J517" s="133"/>
      <c r="K517" s="134"/>
      <c r="L517" s="134"/>
      <c r="M517" s="131"/>
      <c r="N517" s="131"/>
      <c r="O517" s="132"/>
      <c r="P517" s="132"/>
      <c r="Q517" s="131"/>
      <c r="R517" s="131"/>
      <c r="S517" s="131"/>
      <c r="T517" s="135"/>
      <c r="U517" s="135"/>
      <c r="V517" s="135" t="s">
        <v>0</v>
      </c>
      <c r="W517" s="131"/>
      <c r="X517" s="136"/>
    </row>
    <row r="518" spans="1:37" ht="25.5">
      <c r="A518" s="80">
        <v>143</v>
      </c>
      <c r="B518" s="81" t="s">
        <v>531</v>
      </c>
      <c r="C518" s="82" t="s">
        <v>920</v>
      </c>
      <c r="D518" s="83" t="s">
        <v>921</v>
      </c>
      <c r="E518" s="84">
        <v>183.75800000000001</v>
      </c>
      <c r="F518" s="85" t="s">
        <v>148</v>
      </c>
      <c r="I518" s="86">
        <f>ROUND(E518*G518,2)</f>
        <v>0</v>
      </c>
      <c r="J518" s="86">
        <f>ROUND(E518*G518,2)</f>
        <v>0</v>
      </c>
      <c r="L518" s="87">
        <f>E518*K518</f>
        <v>0</v>
      </c>
      <c r="N518" s="84">
        <f>E518*M518</f>
        <v>0</v>
      </c>
      <c r="O518" s="85">
        <v>20</v>
      </c>
      <c r="P518" s="85" t="s">
        <v>149</v>
      </c>
      <c r="V518" s="88" t="s">
        <v>98</v>
      </c>
      <c r="X518" s="129" t="s">
        <v>920</v>
      </c>
      <c r="Y518" s="129" t="s">
        <v>920</v>
      </c>
      <c r="Z518" s="82" t="s">
        <v>594</v>
      </c>
      <c r="AA518" s="82" t="s">
        <v>149</v>
      </c>
      <c r="AB518" s="85">
        <v>2</v>
      </c>
      <c r="AJ518" s="71" t="s">
        <v>776</v>
      </c>
      <c r="AK518" s="71" t="s">
        <v>153</v>
      </c>
    </row>
    <row r="519" spans="1:37">
      <c r="D519" s="130" t="s">
        <v>919</v>
      </c>
      <c r="E519" s="131"/>
      <c r="F519" s="132"/>
      <c r="G519" s="133"/>
      <c r="H519" s="133"/>
      <c r="I519" s="133"/>
      <c r="J519" s="133"/>
      <c r="K519" s="134"/>
      <c r="L519" s="134"/>
      <c r="M519" s="131"/>
      <c r="N519" s="131"/>
      <c r="O519" s="132"/>
      <c r="P519" s="132"/>
      <c r="Q519" s="131"/>
      <c r="R519" s="131"/>
      <c r="S519" s="131"/>
      <c r="T519" s="135"/>
      <c r="U519" s="135"/>
      <c r="V519" s="135" t="s">
        <v>0</v>
      </c>
      <c r="W519" s="131"/>
      <c r="X519" s="136"/>
    </row>
    <row r="520" spans="1:37">
      <c r="A520" s="80">
        <v>144</v>
      </c>
      <c r="B520" s="81" t="s">
        <v>911</v>
      </c>
      <c r="C520" s="82" t="s">
        <v>922</v>
      </c>
      <c r="D520" s="83" t="s">
        <v>923</v>
      </c>
      <c r="E520" s="84">
        <v>367.94</v>
      </c>
      <c r="F520" s="85" t="s">
        <v>148</v>
      </c>
      <c r="H520" s="86">
        <f>ROUND(E520*G520,2)</f>
        <v>0</v>
      </c>
      <c r="J520" s="86">
        <f>ROUND(E520*G520,2)</f>
        <v>0</v>
      </c>
      <c r="K520" s="87">
        <v>3.0000000000000001E-5</v>
      </c>
      <c r="L520" s="87">
        <f>E520*K520</f>
        <v>1.10382E-2</v>
      </c>
      <c r="N520" s="84">
        <f>E520*M520</f>
        <v>0</v>
      </c>
      <c r="O520" s="85">
        <v>20</v>
      </c>
      <c r="P520" s="85" t="s">
        <v>149</v>
      </c>
      <c r="V520" s="88" t="s">
        <v>760</v>
      </c>
      <c r="W520" s="84">
        <v>22.076000000000001</v>
      </c>
      <c r="X520" s="129" t="s">
        <v>924</v>
      </c>
      <c r="Y520" s="129" t="s">
        <v>922</v>
      </c>
      <c r="Z520" s="82" t="s">
        <v>915</v>
      </c>
      <c r="AB520" s="85">
        <v>7</v>
      </c>
      <c r="AJ520" s="71" t="s">
        <v>763</v>
      </c>
      <c r="AK520" s="71" t="s">
        <v>153</v>
      </c>
    </row>
    <row r="521" spans="1:37">
      <c r="D521" s="130" t="s">
        <v>667</v>
      </c>
      <c r="E521" s="131"/>
      <c r="F521" s="132"/>
      <c r="G521" s="133"/>
      <c r="H521" s="133"/>
      <c r="I521" s="133"/>
      <c r="J521" s="133"/>
      <c r="K521" s="134"/>
      <c r="L521" s="134"/>
      <c r="M521" s="131"/>
      <c r="N521" s="131"/>
      <c r="O521" s="132"/>
      <c r="P521" s="132"/>
      <c r="Q521" s="131"/>
      <c r="R521" s="131"/>
      <c r="S521" s="131"/>
      <c r="T521" s="135"/>
      <c r="U521" s="135"/>
      <c r="V521" s="135" t="s">
        <v>0</v>
      </c>
      <c r="W521" s="131"/>
      <c r="X521" s="136"/>
    </row>
    <row r="522" spans="1:37">
      <c r="D522" s="130" t="s">
        <v>668</v>
      </c>
      <c r="E522" s="131"/>
      <c r="F522" s="132"/>
      <c r="G522" s="133"/>
      <c r="H522" s="133"/>
      <c r="I522" s="133"/>
      <c r="J522" s="133"/>
      <c r="K522" s="134"/>
      <c r="L522" s="134"/>
      <c r="M522" s="131"/>
      <c r="N522" s="131"/>
      <c r="O522" s="132"/>
      <c r="P522" s="132"/>
      <c r="Q522" s="131"/>
      <c r="R522" s="131"/>
      <c r="S522" s="131"/>
      <c r="T522" s="135"/>
      <c r="U522" s="135"/>
      <c r="V522" s="135" t="s">
        <v>0</v>
      </c>
      <c r="W522" s="131"/>
      <c r="X522" s="136"/>
    </row>
    <row r="523" spans="1:37">
      <c r="D523" s="130" t="s">
        <v>669</v>
      </c>
      <c r="E523" s="131"/>
      <c r="F523" s="132"/>
      <c r="G523" s="133"/>
      <c r="H523" s="133"/>
      <c r="I523" s="133"/>
      <c r="J523" s="133"/>
      <c r="K523" s="134"/>
      <c r="L523" s="134"/>
      <c r="M523" s="131"/>
      <c r="N523" s="131"/>
      <c r="O523" s="132"/>
      <c r="P523" s="132"/>
      <c r="Q523" s="131"/>
      <c r="R523" s="131"/>
      <c r="S523" s="131"/>
      <c r="T523" s="135"/>
      <c r="U523" s="135"/>
      <c r="V523" s="135" t="s">
        <v>0</v>
      </c>
      <c r="W523" s="131"/>
      <c r="X523" s="136"/>
    </row>
    <row r="524" spans="1:37">
      <c r="D524" s="130" t="s">
        <v>670</v>
      </c>
      <c r="E524" s="131"/>
      <c r="F524" s="132"/>
      <c r="G524" s="133"/>
      <c r="H524" s="133"/>
      <c r="I524" s="133"/>
      <c r="J524" s="133"/>
      <c r="K524" s="134"/>
      <c r="L524" s="134"/>
      <c r="M524" s="131"/>
      <c r="N524" s="131"/>
      <c r="O524" s="132"/>
      <c r="P524" s="132"/>
      <c r="Q524" s="131"/>
      <c r="R524" s="131"/>
      <c r="S524" s="131"/>
      <c r="T524" s="135"/>
      <c r="U524" s="135"/>
      <c r="V524" s="135" t="s">
        <v>0</v>
      </c>
      <c r="W524" s="131"/>
      <c r="X524" s="136"/>
    </row>
    <row r="525" spans="1:37" ht="25.5">
      <c r="D525" s="130" t="s">
        <v>671</v>
      </c>
      <c r="E525" s="131"/>
      <c r="F525" s="132"/>
      <c r="G525" s="133"/>
      <c r="H525" s="133"/>
      <c r="I525" s="133"/>
      <c r="J525" s="133"/>
      <c r="K525" s="134"/>
      <c r="L525" s="134"/>
      <c r="M525" s="131"/>
      <c r="N525" s="131"/>
      <c r="O525" s="132"/>
      <c r="P525" s="132"/>
      <c r="Q525" s="131"/>
      <c r="R525" s="131"/>
      <c r="S525" s="131"/>
      <c r="T525" s="135"/>
      <c r="U525" s="135"/>
      <c r="V525" s="135" t="s">
        <v>0</v>
      </c>
      <c r="W525" s="131"/>
      <c r="X525" s="136"/>
    </row>
    <row r="526" spans="1:37">
      <c r="D526" s="130" t="s">
        <v>672</v>
      </c>
      <c r="E526" s="131"/>
      <c r="F526" s="132"/>
      <c r="G526" s="133"/>
      <c r="H526" s="133"/>
      <c r="I526" s="133"/>
      <c r="J526" s="133"/>
      <c r="K526" s="134"/>
      <c r="L526" s="134"/>
      <c r="M526" s="131"/>
      <c r="N526" s="131"/>
      <c r="O526" s="132"/>
      <c r="P526" s="132"/>
      <c r="Q526" s="131"/>
      <c r="R526" s="131"/>
      <c r="S526" s="131"/>
      <c r="T526" s="135"/>
      <c r="U526" s="135"/>
      <c r="V526" s="135" t="s">
        <v>0</v>
      </c>
      <c r="W526" s="131"/>
      <c r="X526" s="136"/>
    </row>
    <row r="527" spans="1:37">
      <c r="D527" s="130" t="s">
        <v>673</v>
      </c>
      <c r="E527" s="131"/>
      <c r="F527" s="132"/>
      <c r="G527" s="133"/>
      <c r="H527" s="133"/>
      <c r="I527" s="133"/>
      <c r="J527" s="133"/>
      <c r="K527" s="134"/>
      <c r="L527" s="134"/>
      <c r="M527" s="131"/>
      <c r="N527" s="131"/>
      <c r="O527" s="132"/>
      <c r="P527" s="132"/>
      <c r="Q527" s="131"/>
      <c r="R527" s="131"/>
      <c r="S527" s="131"/>
      <c r="T527" s="135"/>
      <c r="U527" s="135"/>
      <c r="V527" s="135" t="s">
        <v>0</v>
      </c>
      <c r="W527" s="131"/>
      <c r="X527" s="136"/>
    </row>
    <row r="528" spans="1:37" ht="25.5">
      <c r="A528" s="80">
        <v>145</v>
      </c>
      <c r="B528" s="81" t="s">
        <v>531</v>
      </c>
      <c r="C528" s="82" t="s">
        <v>925</v>
      </c>
      <c r="D528" s="83" t="s">
        <v>926</v>
      </c>
      <c r="E528" s="84">
        <v>178.26900000000001</v>
      </c>
      <c r="F528" s="85" t="s">
        <v>148</v>
      </c>
      <c r="I528" s="86">
        <f>ROUND(E528*G528,2)</f>
        <v>0</v>
      </c>
      <c r="J528" s="86">
        <f>ROUND(E528*G528,2)</f>
        <v>0</v>
      </c>
      <c r="L528" s="87">
        <f>E528*K528</f>
        <v>0</v>
      </c>
      <c r="N528" s="84">
        <f>E528*M528</f>
        <v>0</v>
      </c>
      <c r="O528" s="85">
        <v>20</v>
      </c>
      <c r="P528" s="85" t="s">
        <v>149</v>
      </c>
      <c r="V528" s="88" t="s">
        <v>98</v>
      </c>
      <c r="X528" s="129" t="s">
        <v>925</v>
      </c>
      <c r="Y528" s="129" t="s">
        <v>925</v>
      </c>
      <c r="Z528" s="82" t="s">
        <v>594</v>
      </c>
      <c r="AA528" s="82" t="s">
        <v>149</v>
      </c>
      <c r="AB528" s="85">
        <v>2</v>
      </c>
      <c r="AJ528" s="71" t="s">
        <v>776</v>
      </c>
      <c r="AK528" s="71" t="s">
        <v>153</v>
      </c>
    </row>
    <row r="529" spans="1:37" ht="25.5">
      <c r="D529" s="130" t="s">
        <v>927</v>
      </c>
      <c r="E529" s="131"/>
      <c r="F529" s="132"/>
      <c r="G529" s="133"/>
      <c r="H529" s="133"/>
      <c r="I529" s="133"/>
      <c r="J529" s="133"/>
      <c r="K529" s="134"/>
      <c r="L529" s="134"/>
      <c r="M529" s="131"/>
      <c r="N529" s="131"/>
      <c r="O529" s="132"/>
      <c r="P529" s="132"/>
      <c r="Q529" s="131"/>
      <c r="R529" s="131"/>
      <c r="S529" s="131"/>
      <c r="T529" s="135"/>
      <c r="U529" s="135"/>
      <c r="V529" s="135" t="s">
        <v>0</v>
      </c>
      <c r="W529" s="131"/>
      <c r="X529" s="136"/>
    </row>
    <row r="530" spans="1:37">
      <c r="D530" s="130" t="s">
        <v>928</v>
      </c>
      <c r="E530" s="131"/>
      <c r="F530" s="132"/>
      <c r="G530" s="133"/>
      <c r="H530" s="133"/>
      <c r="I530" s="133"/>
      <c r="J530" s="133"/>
      <c r="K530" s="134"/>
      <c r="L530" s="134"/>
      <c r="M530" s="131"/>
      <c r="N530" s="131"/>
      <c r="O530" s="132"/>
      <c r="P530" s="132"/>
      <c r="Q530" s="131"/>
      <c r="R530" s="131"/>
      <c r="S530" s="131"/>
      <c r="T530" s="135"/>
      <c r="U530" s="135"/>
      <c r="V530" s="135" t="s">
        <v>0</v>
      </c>
      <c r="W530" s="131"/>
      <c r="X530" s="136"/>
    </row>
    <row r="531" spans="1:37">
      <c r="D531" s="130" t="s">
        <v>929</v>
      </c>
      <c r="E531" s="131"/>
      <c r="F531" s="132"/>
      <c r="G531" s="133"/>
      <c r="H531" s="133"/>
      <c r="I531" s="133"/>
      <c r="J531" s="133"/>
      <c r="K531" s="134"/>
      <c r="L531" s="134"/>
      <c r="M531" s="131"/>
      <c r="N531" s="131"/>
      <c r="O531" s="132"/>
      <c r="P531" s="132"/>
      <c r="Q531" s="131"/>
      <c r="R531" s="131"/>
      <c r="S531" s="131"/>
      <c r="T531" s="135"/>
      <c r="U531" s="135"/>
      <c r="V531" s="135" t="s">
        <v>0</v>
      </c>
      <c r="W531" s="131"/>
      <c r="X531" s="136"/>
    </row>
    <row r="532" spans="1:37" ht="25.5">
      <c r="A532" s="80">
        <v>146</v>
      </c>
      <c r="B532" s="81" t="s">
        <v>531</v>
      </c>
      <c r="C532" s="82" t="s">
        <v>917</v>
      </c>
      <c r="D532" s="83" t="s">
        <v>918</v>
      </c>
      <c r="E532" s="84">
        <v>208.06899999999999</v>
      </c>
      <c r="F532" s="85" t="s">
        <v>148</v>
      </c>
      <c r="I532" s="86">
        <f>ROUND(E532*G532,2)</f>
        <v>0</v>
      </c>
      <c r="J532" s="86">
        <f>ROUND(E532*G532,2)</f>
        <v>0</v>
      </c>
      <c r="L532" s="87">
        <f>E532*K532</f>
        <v>0</v>
      </c>
      <c r="N532" s="84">
        <f>E532*M532</f>
        <v>0</v>
      </c>
      <c r="O532" s="85">
        <v>20</v>
      </c>
      <c r="P532" s="85" t="s">
        <v>149</v>
      </c>
      <c r="V532" s="88" t="s">
        <v>98</v>
      </c>
      <c r="X532" s="129" t="s">
        <v>917</v>
      </c>
      <c r="Y532" s="129" t="s">
        <v>917</v>
      </c>
      <c r="Z532" s="82" t="s">
        <v>594</v>
      </c>
      <c r="AA532" s="82" t="s">
        <v>149</v>
      </c>
      <c r="AB532" s="85">
        <v>2</v>
      </c>
      <c r="AJ532" s="71" t="s">
        <v>776</v>
      </c>
      <c r="AK532" s="71" t="s">
        <v>153</v>
      </c>
    </row>
    <row r="533" spans="1:37">
      <c r="D533" s="130" t="s">
        <v>930</v>
      </c>
      <c r="E533" s="131"/>
      <c r="F533" s="132"/>
      <c r="G533" s="133"/>
      <c r="H533" s="133"/>
      <c r="I533" s="133"/>
      <c r="J533" s="133"/>
      <c r="K533" s="134"/>
      <c r="L533" s="134"/>
      <c r="M533" s="131"/>
      <c r="N533" s="131"/>
      <c r="O533" s="132"/>
      <c r="P533" s="132"/>
      <c r="Q533" s="131"/>
      <c r="R533" s="131"/>
      <c r="S533" s="131"/>
      <c r="T533" s="135"/>
      <c r="U533" s="135"/>
      <c r="V533" s="135" t="s">
        <v>0</v>
      </c>
      <c r="W533" s="131"/>
      <c r="X533" s="136"/>
    </row>
    <row r="534" spans="1:37">
      <c r="D534" s="130" t="s">
        <v>931</v>
      </c>
      <c r="E534" s="131"/>
      <c r="F534" s="132"/>
      <c r="G534" s="133"/>
      <c r="H534" s="133"/>
      <c r="I534" s="133"/>
      <c r="J534" s="133"/>
      <c r="K534" s="134"/>
      <c r="L534" s="134"/>
      <c r="M534" s="131"/>
      <c r="N534" s="131"/>
      <c r="O534" s="132"/>
      <c r="P534" s="132"/>
      <c r="Q534" s="131"/>
      <c r="R534" s="131"/>
      <c r="S534" s="131"/>
      <c r="T534" s="135"/>
      <c r="U534" s="135"/>
      <c r="V534" s="135" t="s">
        <v>0</v>
      </c>
      <c r="W534" s="131"/>
      <c r="X534" s="136"/>
    </row>
    <row r="535" spans="1:37">
      <c r="D535" s="130" t="s">
        <v>932</v>
      </c>
      <c r="E535" s="131"/>
      <c r="F535" s="132"/>
      <c r="G535" s="133"/>
      <c r="H535" s="133"/>
      <c r="I535" s="133"/>
      <c r="J535" s="133"/>
      <c r="K535" s="134"/>
      <c r="L535" s="134"/>
      <c r="M535" s="131"/>
      <c r="N535" s="131"/>
      <c r="O535" s="132"/>
      <c r="P535" s="132"/>
      <c r="Q535" s="131"/>
      <c r="R535" s="131"/>
      <c r="S535" s="131"/>
      <c r="T535" s="135"/>
      <c r="U535" s="135"/>
      <c r="V535" s="135" t="s">
        <v>0</v>
      </c>
      <c r="W535" s="131"/>
      <c r="X535" s="136"/>
    </row>
    <row r="536" spans="1:37">
      <c r="D536" s="130" t="s">
        <v>933</v>
      </c>
      <c r="E536" s="131"/>
      <c r="F536" s="132"/>
      <c r="G536" s="133"/>
      <c r="H536" s="133"/>
      <c r="I536" s="133"/>
      <c r="J536" s="133"/>
      <c r="K536" s="134"/>
      <c r="L536" s="134"/>
      <c r="M536" s="131"/>
      <c r="N536" s="131"/>
      <c r="O536" s="132"/>
      <c r="P536" s="132"/>
      <c r="Q536" s="131"/>
      <c r="R536" s="131"/>
      <c r="S536" s="131"/>
      <c r="T536" s="135"/>
      <c r="U536" s="135"/>
      <c r="V536" s="135" t="s">
        <v>0</v>
      </c>
      <c r="W536" s="131"/>
      <c r="X536" s="136"/>
    </row>
    <row r="537" spans="1:37" ht="25.5">
      <c r="A537" s="80">
        <v>147</v>
      </c>
      <c r="B537" s="81" t="s">
        <v>911</v>
      </c>
      <c r="C537" s="82" t="s">
        <v>934</v>
      </c>
      <c r="D537" s="83" t="s">
        <v>935</v>
      </c>
      <c r="E537" s="84">
        <v>94.23</v>
      </c>
      <c r="F537" s="85" t="s">
        <v>148</v>
      </c>
      <c r="H537" s="86">
        <f>ROUND(E537*G537,2)</f>
        <v>0</v>
      </c>
      <c r="J537" s="86">
        <f>ROUND(E537*G537,2)</f>
        <v>0</v>
      </c>
      <c r="K537" s="87">
        <v>5.0299999999999997E-3</v>
      </c>
      <c r="L537" s="87">
        <f>E537*K537</f>
        <v>0.47397689999999998</v>
      </c>
      <c r="N537" s="84">
        <f>E537*M537</f>
        <v>0</v>
      </c>
      <c r="O537" s="85">
        <v>20</v>
      </c>
      <c r="P537" s="85" t="s">
        <v>149</v>
      </c>
      <c r="V537" s="88" t="s">
        <v>760</v>
      </c>
      <c r="W537" s="84">
        <v>18.751999999999999</v>
      </c>
      <c r="X537" s="129" t="s">
        <v>936</v>
      </c>
      <c r="Y537" s="129" t="s">
        <v>934</v>
      </c>
      <c r="Z537" s="82" t="s">
        <v>915</v>
      </c>
      <c r="AB537" s="85">
        <v>7</v>
      </c>
      <c r="AJ537" s="71" t="s">
        <v>763</v>
      </c>
      <c r="AK537" s="71" t="s">
        <v>153</v>
      </c>
    </row>
    <row r="538" spans="1:37">
      <c r="D538" s="130" t="s">
        <v>937</v>
      </c>
      <c r="E538" s="131"/>
      <c r="F538" s="132"/>
      <c r="G538" s="133"/>
      <c r="H538" s="133"/>
      <c r="I538" s="133"/>
      <c r="J538" s="133"/>
      <c r="K538" s="134"/>
      <c r="L538" s="134"/>
      <c r="M538" s="131"/>
      <c r="N538" s="131"/>
      <c r="O538" s="132"/>
      <c r="P538" s="132"/>
      <c r="Q538" s="131"/>
      <c r="R538" s="131"/>
      <c r="S538" s="131"/>
      <c r="T538" s="135"/>
      <c r="U538" s="135"/>
      <c r="V538" s="135" t="s">
        <v>0</v>
      </c>
      <c r="W538" s="131"/>
      <c r="X538" s="136"/>
    </row>
    <row r="539" spans="1:37">
      <c r="A539" s="80">
        <v>148</v>
      </c>
      <c r="B539" s="81" t="s">
        <v>531</v>
      </c>
      <c r="C539" s="82" t="s">
        <v>938</v>
      </c>
      <c r="D539" s="83" t="s">
        <v>939</v>
      </c>
      <c r="E539" s="84">
        <v>98.941999999999993</v>
      </c>
      <c r="F539" s="85" t="s">
        <v>148</v>
      </c>
      <c r="I539" s="86">
        <f>ROUND(E539*G539,2)</f>
        <v>0</v>
      </c>
      <c r="J539" s="86">
        <f>ROUND(E539*G539,2)</f>
        <v>0</v>
      </c>
      <c r="L539" s="87">
        <f>E539*K539</f>
        <v>0</v>
      </c>
      <c r="N539" s="84">
        <f>E539*M539</f>
        <v>0</v>
      </c>
      <c r="O539" s="85">
        <v>20</v>
      </c>
      <c r="P539" s="85" t="s">
        <v>149</v>
      </c>
      <c r="V539" s="88" t="s">
        <v>98</v>
      </c>
      <c r="X539" s="129" t="s">
        <v>938</v>
      </c>
      <c r="Y539" s="129" t="s">
        <v>938</v>
      </c>
      <c r="Z539" s="82" t="s">
        <v>940</v>
      </c>
      <c r="AA539" s="82" t="s">
        <v>149</v>
      </c>
      <c r="AB539" s="85">
        <v>8</v>
      </c>
      <c r="AJ539" s="71" t="s">
        <v>776</v>
      </c>
      <c r="AK539" s="71" t="s">
        <v>153</v>
      </c>
    </row>
    <row r="540" spans="1:37">
      <c r="D540" s="130" t="s">
        <v>941</v>
      </c>
      <c r="E540" s="131"/>
      <c r="F540" s="132"/>
      <c r="G540" s="133"/>
      <c r="H540" s="133"/>
      <c r="I540" s="133"/>
      <c r="J540" s="133"/>
      <c r="K540" s="134"/>
      <c r="L540" s="134"/>
      <c r="M540" s="131"/>
      <c r="N540" s="131"/>
      <c r="O540" s="132"/>
      <c r="P540" s="132"/>
      <c r="Q540" s="131"/>
      <c r="R540" s="131"/>
      <c r="S540" s="131"/>
      <c r="T540" s="135"/>
      <c r="U540" s="135"/>
      <c r="V540" s="135" t="s">
        <v>0</v>
      </c>
      <c r="W540" s="131"/>
      <c r="X540" s="136"/>
    </row>
    <row r="541" spans="1:37">
      <c r="A541" s="80">
        <v>149</v>
      </c>
      <c r="B541" s="81" t="s">
        <v>911</v>
      </c>
      <c r="C541" s="82" t="s">
        <v>942</v>
      </c>
      <c r="D541" s="83" t="s">
        <v>943</v>
      </c>
      <c r="E541" s="84">
        <v>17.428000000000001</v>
      </c>
      <c r="F541" s="85" t="s">
        <v>148</v>
      </c>
      <c r="H541" s="86">
        <f>ROUND(E541*G541,2)</f>
        <v>0</v>
      </c>
      <c r="J541" s="86">
        <f>ROUND(E541*G541,2)</f>
        <v>0</v>
      </c>
      <c r="K541" s="87">
        <v>1.16E-3</v>
      </c>
      <c r="L541" s="87">
        <f>E541*K541</f>
        <v>2.0216480000000002E-2</v>
      </c>
      <c r="N541" s="84">
        <f>E541*M541</f>
        <v>0</v>
      </c>
      <c r="O541" s="85">
        <v>20</v>
      </c>
      <c r="P541" s="85" t="s">
        <v>149</v>
      </c>
      <c r="V541" s="88" t="s">
        <v>760</v>
      </c>
      <c r="W541" s="84">
        <v>16.835000000000001</v>
      </c>
      <c r="X541" s="129" t="s">
        <v>944</v>
      </c>
      <c r="Y541" s="129" t="s">
        <v>942</v>
      </c>
      <c r="Z541" s="82" t="s">
        <v>915</v>
      </c>
      <c r="AB541" s="85">
        <v>7</v>
      </c>
      <c r="AJ541" s="71" t="s">
        <v>763</v>
      </c>
      <c r="AK541" s="71" t="s">
        <v>153</v>
      </c>
    </row>
    <row r="542" spans="1:37">
      <c r="D542" s="130" t="s">
        <v>677</v>
      </c>
      <c r="E542" s="131"/>
      <c r="F542" s="132"/>
      <c r="G542" s="133"/>
      <c r="H542" s="133"/>
      <c r="I542" s="133"/>
      <c r="J542" s="133"/>
      <c r="K542" s="134"/>
      <c r="L542" s="134"/>
      <c r="M542" s="131"/>
      <c r="N542" s="131"/>
      <c r="O542" s="132"/>
      <c r="P542" s="132"/>
      <c r="Q542" s="131"/>
      <c r="R542" s="131"/>
      <c r="S542" s="131"/>
      <c r="T542" s="135"/>
      <c r="U542" s="135"/>
      <c r="V542" s="135" t="s">
        <v>0</v>
      </c>
      <c r="W542" s="131"/>
      <c r="X542" s="136"/>
    </row>
    <row r="543" spans="1:37">
      <c r="A543" s="80">
        <v>150</v>
      </c>
      <c r="B543" s="81" t="s">
        <v>531</v>
      </c>
      <c r="C543" s="82" t="s">
        <v>945</v>
      </c>
      <c r="D543" s="83" t="s">
        <v>946</v>
      </c>
      <c r="E543" s="84">
        <v>1.83</v>
      </c>
      <c r="F543" s="85" t="s">
        <v>156</v>
      </c>
      <c r="I543" s="86">
        <f>ROUND(E543*G543,2)</f>
        <v>0</v>
      </c>
      <c r="J543" s="86">
        <f>ROUND(E543*G543,2)</f>
        <v>0</v>
      </c>
      <c r="L543" s="87">
        <f>E543*K543</f>
        <v>0</v>
      </c>
      <c r="N543" s="84">
        <f>E543*M543</f>
        <v>0</v>
      </c>
      <c r="O543" s="85">
        <v>20</v>
      </c>
      <c r="P543" s="85" t="s">
        <v>149</v>
      </c>
      <c r="V543" s="88" t="s">
        <v>98</v>
      </c>
      <c r="X543" s="129" t="s">
        <v>945</v>
      </c>
      <c r="Y543" s="129" t="s">
        <v>945</v>
      </c>
      <c r="Z543" s="82" t="s">
        <v>594</v>
      </c>
      <c r="AA543" s="82" t="s">
        <v>149</v>
      </c>
      <c r="AB543" s="85">
        <v>2</v>
      </c>
      <c r="AJ543" s="71" t="s">
        <v>776</v>
      </c>
      <c r="AK543" s="71" t="s">
        <v>153</v>
      </c>
    </row>
    <row r="544" spans="1:37">
      <c r="D544" s="130" t="s">
        <v>947</v>
      </c>
      <c r="E544" s="131"/>
      <c r="F544" s="132"/>
      <c r="G544" s="133"/>
      <c r="H544" s="133"/>
      <c r="I544" s="133"/>
      <c r="J544" s="133"/>
      <c r="K544" s="134"/>
      <c r="L544" s="134"/>
      <c r="M544" s="131"/>
      <c r="N544" s="131"/>
      <c r="O544" s="132"/>
      <c r="P544" s="132"/>
      <c r="Q544" s="131"/>
      <c r="R544" s="131"/>
      <c r="S544" s="131"/>
      <c r="T544" s="135"/>
      <c r="U544" s="135"/>
      <c r="V544" s="135" t="s">
        <v>0</v>
      </c>
      <c r="W544" s="131"/>
      <c r="X544" s="136"/>
    </row>
    <row r="545" spans="1:37">
      <c r="A545" s="80">
        <v>151</v>
      </c>
      <c r="B545" s="81" t="s">
        <v>911</v>
      </c>
      <c r="C545" s="82" t="s">
        <v>948</v>
      </c>
      <c r="D545" s="83" t="s">
        <v>949</v>
      </c>
      <c r="E545" s="84">
        <v>63.24</v>
      </c>
      <c r="F545" s="85" t="s">
        <v>148</v>
      </c>
      <c r="H545" s="86">
        <f>ROUND(E545*G545,2)</f>
        <v>0</v>
      </c>
      <c r="J545" s="86">
        <f>ROUND(E545*G545,2)</f>
        <v>0</v>
      </c>
      <c r="K545" s="87">
        <v>5.2999999999999998E-4</v>
      </c>
      <c r="L545" s="87">
        <f>E545*K545</f>
        <v>3.3517199999999997E-2</v>
      </c>
      <c r="N545" s="84">
        <f>E545*M545</f>
        <v>0</v>
      </c>
      <c r="O545" s="85">
        <v>20</v>
      </c>
      <c r="P545" s="85" t="s">
        <v>149</v>
      </c>
      <c r="V545" s="88" t="s">
        <v>760</v>
      </c>
      <c r="W545" s="84">
        <v>8.0950000000000006</v>
      </c>
      <c r="X545" s="129" t="s">
        <v>950</v>
      </c>
      <c r="Y545" s="129" t="s">
        <v>948</v>
      </c>
      <c r="Z545" s="82" t="s">
        <v>915</v>
      </c>
      <c r="AB545" s="85">
        <v>7</v>
      </c>
      <c r="AJ545" s="71" t="s">
        <v>763</v>
      </c>
      <c r="AK545" s="71" t="s">
        <v>153</v>
      </c>
    </row>
    <row r="546" spans="1:37">
      <c r="D546" s="130" t="s">
        <v>951</v>
      </c>
      <c r="E546" s="131"/>
      <c r="F546" s="132"/>
      <c r="G546" s="133"/>
      <c r="H546" s="133"/>
      <c r="I546" s="133"/>
      <c r="J546" s="133"/>
      <c r="K546" s="134"/>
      <c r="L546" s="134"/>
      <c r="M546" s="131"/>
      <c r="N546" s="131"/>
      <c r="O546" s="132"/>
      <c r="P546" s="132"/>
      <c r="Q546" s="131"/>
      <c r="R546" s="131"/>
      <c r="S546" s="131"/>
      <c r="T546" s="135"/>
      <c r="U546" s="135"/>
      <c r="V546" s="135" t="s">
        <v>0</v>
      </c>
      <c r="W546" s="131"/>
      <c r="X546" s="136"/>
    </row>
    <row r="547" spans="1:37" ht="25.5">
      <c r="A547" s="80">
        <v>152</v>
      </c>
      <c r="B547" s="81" t="s">
        <v>531</v>
      </c>
      <c r="C547" s="82" t="s">
        <v>952</v>
      </c>
      <c r="D547" s="83" t="s">
        <v>953</v>
      </c>
      <c r="E547" s="84">
        <v>33.201000000000001</v>
      </c>
      <c r="F547" s="85" t="s">
        <v>148</v>
      </c>
      <c r="I547" s="86">
        <f>ROUND(E547*G547,2)</f>
        <v>0</v>
      </c>
      <c r="J547" s="86">
        <f>ROUND(E547*G547,2)</f>
        <v>0</v>
      </c>
      <c r="L547" s="87">
        <f>E547*K547</f>
        <v>0</v>
      </c>
      <c r="N547" s="84">
        <f>E547*M547</f>
        <v>0</v>
      </c>
      <c r="O547" s="85">
        <v>20</v>
      </c>
      <c r="P547" s="85" t="s">
        <v>149</v>
      </c>
      <c r="V547" s="88" t="s">
        <v>98</v>
      </c>
      <c r="X547" s="129" t="s">
        <v>952</v>
      </c>
      <c r="Y547" s="129" t="s">
        <v>952</v>
      </c>
      <c r="Z547" s="82" t="s">
        <v>594</v>
      </c>
      <c r="AA547" s="82" t="s">
        <v>149</v>
      </c>
      <c r="AB547" s="85">
        <v>8</v>
      </c>
      <c r="AJ547" s="71" t="s">
        <v>776</v>
      </c>
      <c r="AK547" s="71" t="s">
        <v>153</v>
      </c>
    </row>
    <row r="548" spans="1:37">
      <c r="D548" s="130" t="s">
        <v>954</v>
      </c>
      <c r="E548" s="131"/>
      <c r="F548" s="132"/>
      <c r="G548" s="133"/>
      <c r="H548" s="133"/>
      <c r="I548" s="133"/>
      <c r="J548" s="133"/>
      <c r="K548" s="134"/>
      <c r="L548" s="134"/>
      <c r="M548" s="131"/>
      <c r="N548" s="131"/>
      <c r="O548" s="132"/>
      <c r="P548" s="132"/>
      <c r="Q548" s="131"/>
      <c r="R548" s="131"/>
      <c r="S548" s="131"/>
      <c r="T548" s="135"/>
      <c r="U548" s="135"/>
      <c r="V548" s="135" t="s">
        <v>0</v>
      </c>
      <c r="W548" s="131"/>
      <c r="X548" s="136"/>
    </row>
    <row r="549" spans="1:37">
      <c r="A549" s="80">
        <v>153</v>
      </c>
      <c r="B549" s="81" t="s">
        <v>531</v>
      </c>
      <c r="C549" s="82" t="s">
        <v>955</v>
      </c>
      <c r="D549" s="83" t="s">
        <v>956</v>
      </c>
      <c r="E549" s="84">
        <v>33.201000000000001</v>
      </c>
      <c r="F549" s="85" t="s">
        <v>148</v>
      </c>
      <c r="I549" s="86">
        <f>ROUND(E549*G549,2)</f>
        <v>0</v>
      </c>
      <c r="J549" s="86">
        <f>ROUND(E549*G549,2)</f>
        <v>0</v>
      </c>
      <c r="L549" s="87">
        <f>E549*K549</f>
        <v>0</v>
      </c>
      <c r="N549" s="84">
        <f>E549*M549</f>
        <v>0</v>
      </c>
      <c r="O549" s="85">
        <v>20</v>
      </c>
      <c r="P549" s="85" t="s">
        <v>149</v>
      </c>
      <c r="V549" s="88" t="s">
        <v>98</v>
      </c>
      <c r="X549" s="129" t="s">
        <v>955</v>
      </c>
      <c r="Y549" s="129" t="s">
        <v>955</v>
      </c>
      <c r="Z549" s="82" t="s">
        <v>594</v>
      </c>
      <c r="AA549" s="82" t="s">
        <v>149</v>
      </c>
      <c r="AB549" s="85">
        <v>2</v>
      </c>
      <c r="AJ549" s="71" t="s">
        <v>776</v>
      </c>
      <c r="AK549" s="71" t="s">
        <v>153</v>
      </c>
    </row>
    <row r="550" spans="1:37">
      <c r="D550" s="130" t="s">
        <v>954</v>
      </c>
      <c r="E550" s="131"/>
      <c r="F550" s="132"/>
      <c r="G550" s="133"/>
      <c r="H550" s="133"/>
      <c r="I550" s="133"/>
      <c r="J550" s="133"/>
      <c r="K550" s="134"/>
      <c r="L550" s="134"/>
      <c r="M550" s="131"/>
      <c r="N550" s="131"/>
      <c r="O550" s="132"/>
      <c r="P550" s="132"/>
      <c r="Q550" s="131"/>
      <c r="R550" s="131"/>
      <c r="S550" s="131"/>
      <c r="T550" s="135"/>
      <c r="U550" s="135"/>
      <c r="V550" s="135" t="s">
        <v>0</v>
      </c>
      <c r="W550" s="131"/>
      <c r="X550" s="136"/>
    </row>
    <row r="551" spans="1:37">
      <c r="A551" s="80">
        <v>154</v>
      </c>
      <c r="B551" s="81" t="s">
        <v>911</v>
      </c>
      <c r="C551" s="82" t="s">
        <v>957</v>
      </c>
      <c r="D551" s="83" t="s">
        <v>958</v>
      </c>
      <c r="E551" s="84">
        <v>14.507</v>
      </c>
      <c r="F551" s="85" t="s">
        <v>148</v>
      </c>
      <c r="H551" s="86">
        <f>ROUND(E551*G551,2)</f>
        <v>0</v>
      </c>
      <c r="J551" s="86">
        <f>ROUND(E551*G551,2)</f>
        <v>0</v>
      </c>
      <c r="K551" s="87">
        <v>1.2E-4</v>
      </c>
      <c r="L551" s="87">
        <f>E551*K551</f>
        <v>1.74084E-3</v>
      </c>
      <c r="N551" s="84">
        <f>E551*M551</f>
        <v>0</v>
      </c>
      <c r="O551" s="85">
        <v>20</v>
      </c>
      <c r="P551" s="85" t="s">
        <v>149</v>
      </c>
      <c r="V551" s="88" t="s">
        <v>760</v>
      </c>
      <c r="W551" s="84">
        <v>3.9460000000000002</v>
      </c>
      <c r="X551" s="129" t="s">
        <v>959</v>
      </c>
      <c r="Y551" s="129" t="s">
        <v>957</v>
      </c>
      <c r="Z551" s="82" t="s">
        <v>594</v>
      </c>
      <c r="AB551" s="85">
        <v>7</v>
      </c>
      <c r="AJ551" s="71" t="s">
        <v>763</v>
      </c>
      <c r="AK551" s="71" t="s">
        <v>153</v>
      </c>
    </row>
    <row r="552" spans="1:37">
      <c r="D552" s="130" t="s">
        <v>960</v>
      </c>
      <c r="E552" s="131"/>
      <c r="F552" s="132"/>
      <c r="G552" s="133"/>
      <c r="H552" s="133"/>
      <c r="I552" s="133"/>
      <c r="J552" s="133"/>
      <c r="K552" s="134"/>
      <c r="L552" s="134"/>
      <c r="M552" s="131"/>
      <c r="N552" s="131"/>
      <c r="O552" s="132"/>
      <c r="P552" s="132"/>
      <c r="Q552" s="131"/>
      <c r="R552" s="131"/>
      <c r="S552" s="131"/>
      <c r="T552" s="135"/>
      <c r="U552" s="135"/>
      <c r="V552" s="135" t="s">
        <v>0</v>
      </c>
      <c r="W552" s="131"/>
      <c r="X552" s="136"/>
    </row>
    <row r="553" spans="1:37">
      <c r="A553" s="80">
        <v>155</v>
      </c>
      <c r="B553" s="81" t="s">
        <v>531</v>
      </c>
      <c r="C553" s="82" t="s">
        <v>961</v>
      </c>
      <c r="D553" s="83" t="s">
        <v>962</v>
      </c>
      <c r="E553" s="84">
        <v>10.161</v>
      </c>
      <c r="F553" s="85" t="s">
        <v>148</v>
      </c>
      <c r="I553" s="86">
        <f>ROUND(E553*G553,2)</f>
        <v>0</v>
      </c>
      <c r="J553" s="86">
        <f>ROUND(E553*G553,2)</f>
        <v>0</v>
      </c>
      <c r="L553" s="87">
        <f>E553*K553</f>
        <v>0</v>
      </c>
      <c r="N553" s="84">
        <f>E553*M553</f>
        <v>0</v>
      </c>
      <c r="O553" s="85">
        <v>20</v>
      </c>
      <c r="P553" s="85" t="s">
        <v>149</v>
      </c>
      <c r="V553" s="88" t="s">
        <v>98</v>
      </c>
      <c r="X553" s="129" t="s">
        <v>961</v>
      </c>
      <c r="Y553" s="129" t="s">
        <v>961</v>
      </c>
      <c r="Z553" s="82" t="s">
        <v>940</v>
      </c>
      <c r="AA553" s="82" t="s">
        <v>149</v>
      </c>
      <c r="AB553" s="85">
        <v>8</v>
      </c>
      <c r="AJ553" s="71" t="s">
        <v>776</v>
      </c>
      <c r="AK553" s="71" t="s">
        <v>153</v>
      </c>
    </row>
    <row r="554" spans="1:37">
      <c r="D554" s="130" t="s">
        <v>963</v>
      </c>
      <c r="E554" s="131"/>
      <c r="F554" s="132"/>
      <c r="G554" s="133"/>
      <c r="H554" s="133"/>
      <c r="I554" s="133"/>
      <c r="J554" s="133"/>
      <c r="K554" s="134"/>
      <c r="L554" s="134"/>
      <c r="M554" s="131"/>
      <c r="N554" s="131"/>
      <c r="O554" s="132"/>
      <c r="P554" s="132"/>
      <c r="Q554" s="131"/>
      <c r="R554" s="131"/>
      <c r="S554" s="131"/>
      <c r="T554" s="135"/>
      <c r="U554" s="135"/>
      <c r="V554" s="135" t="s">
        <v>0</v>
      </c>
      <c r="W554" s="131"/>
      <c r="X554" s="136"/>
    </row>
    <row r="555" spans="1:37">
      <c r="A555" s="80">
        <v>156</v>
      </c>
      <c r="B555" s="81" t="s">
        <v>531</v>
      </c>
      <c r="C555" s="82" t="s">
        <v>964</v>
      </c>
      <c r="D555" s="83" t="s">
        <v>965</v>
      </c>
      <c r="E555" s="84">
        <v>5.0720000000000001</v>
      </c>
      <c r="F555" s="85" t="s">
        <v>148</v>
      </c>
      <c r="I555" s="86">
        <f>ROUND(E555*G555,2)</f>
        <v>0</v>
      </c>
      <c r="J555" s="86">
        <f>ROUND(E555*G555,2)</f>
        <v>0</v>
      </c>
      <c r="L555" s="87">
        <f>E555*K555</f>
        <v>0</v>
      </c>
      <c r="N555" s="84">
        <f>E555*M555</f>
        <v>0</v>
      </c>
      <c r="O555" s="85">
        <v>20</v>
      </c>
      <c r="P555" s="85" t="s">
        <v>149</v>
      </c>
      <c r="V555" s="88" t="s">
        <v>98</v>
      </c>
      <c r="X555" s="129" t="s">
        <v>964</v>
      </c>
      <c r="Y555" s="129" t="s">
        <v>964</v>
      </c>
      <c r="Z555" s="82" t="s">
        <v>940</v>
      </c>
      <c r="AA555" s="82" t="s">
        <v>149</v>
      </c>
      <c r="AB555" s="85">
        <v>8</v>
      </c>
      <c r="AJ555" s="71" t="s">
        <v>776</v>
      </c>
      <c r="AK555" s="71" t="s">
        <v>153</v>
      </c>
    </row>
    <row r="556" spans="1:37">
      <c r="D556" s="130" t="s">
        <v>966</v>
      </c>
      <c r="E556" s="131"/>
      <c r="F556" s="132"/>
      <c r="G556" s="133"/>
      <c r="H556" s="133"/>
      <c r="I556" s="133"/>
      <c r="J556" s="133"/>
      <c r="K556" s="134"/>
      <c r="L556" s="134"/>
      <c r="M556" s="131"/>
      <c r="N556" s="131"/>
      <c r="O556" s="132"/>
      <c r="P556" s="132"/>
      <c r="Q556" s="131"/>
      <c r="R556" s="131"/>
      <c r="S556" s="131"/>
      <c r="T556" s="135"/>
      <c r="U556" s="135"/>
      <c r="V556" s="135" t="s">
        <v>0</v>
      </c>
      <c r="W556" s="131"/>
      <c r="X556" s="136"/>
    </row>
    <row r="557" spans="1:37" ht="25.5">
      <c r="A557" s="80">
        <v>157</v>
      </c>
      <c r="B557" s="81" t="s">
        <v>911</v>
      </c>
      <c r="C557" s="82" t="s">
        <v>967</v>
      </c>
      <c r="D557" s="83" t="s">
        <v>968</v>
      </c>
      <c r="E557" s="84">
        <v>17.690000000000001</v>
      </c>
      <c r="F557" s="85" t="s">
        <v>148</v>
      </c>
      <c r="H557" s="86">
        <f>ROUND(E557*G557,2)</f>
        <v>0</v>
      </c>
      <c r="J557" s="86">
        <f>ROUND(E557*G557,2)</f>
        <v>0</v>
      </c>
      <c r="L557" s="87">
        <f>E557*K557</f>
        <v>0</v>
      </c>
      <c r="N557" s="84">
        <f>E557*M557</f>
        <v>0</v>
      </c>
      <c r="O557" s="85">
        <v>20</v>
      </c>
      <c r="P557" s="85" t="s">
        <v>149</v>
      </c>
      <c r="V557" s="88" t="s">
        <v>760</v>
      </c>
      <c r="W557" s="84">
        <v>2.972</v>
      </c>
      <c r="X557" s="129" t="s">
        <v>969</v>
      </c>
      <c r="Y557" s="129" t="s">
        <v>967</v>
      </c>
      <c r="Z557" s="82" t="s">
        <v>594</v>
      </c>
      <c r="AB557" s="85">
        <v>7</v>
      </c>
      <c r="AJ557" s="71" t="s">
        <v>763</v>
      </c>
      <c r="AK557" s="71" t="s">
        <v>153</v>
      </c>
    </row>
    <row r="558" spans="1:37">
      <c r="D558" s="130" t="s">
        <v>970</v>
      </c>
      <c r="E558" s="131"/>
      <c r="F558" s="132"/>
      <c r="G558" s="133"/>
      <c r="H558" s="133"/>
      <c r="I558" s="133"/>
      <c r="J558" s="133"/>
      <c r="K558" s="134"/>
      <c r="L558" s="134"/>
      <c r="M558" s="131"/>
      <c r="N558" s="131"/>
      <c r="O558" s="132"/>
      <c r="P558" s="132"/>
      <c r="Q558" s="131"/>
      <c r="R558" s="131"/>
      <c r="S558" s="131"/>
      <c r="T558" s="135"/>
      <c r="U558" s="135"/>
      <c r="V558" s="135" t="s">
        <v>0</v>
      </c>
      <c r="W558" s="131"/>
      <c r="X558" s="136"/>
    </row>
    <row r="559" spans="1:37">
      <c r="A559" s="80">
        <v>158</v>
      </c>
      <c r="B559" s="81" t="s">
        <v>531</v>
      </c>
      <c r="C559" s="82" t="s">
        <v>971</v>
      </c>
      <c r="D559" s="83" t="s">
        <v>972</v>
      </c>
      <c r="E559" s="84">
        <v>18.574999999999999</v>
      </c>
      <c r="F559" s="85" t="s">
        <v>148</v>
      </c>
      <c r="I559" s="86">
        <f>ROUND(E559*G559,2)</f>
        <v>0</v>
      </c>
      <c r="J559" s="86">
        <f>ROUND(E559*G559,2)</f>
        <v>0</v>
      </c>
      <c r="K559" s="87">
        <v>4.3E-3</v>
      </c>
      <c r="L559" s="87">
        <f>E559*K559</f>
        <v>7.9872499999999999E-2</v>
      </c>
      <c r="N559" s="84">
        <f>E559*M559</f>
        <v>0</v>
      </c>
      <c r="O559" s="85">
        <v>20</v>
      </c>
      <c r="P559" s="85" t="s">
        <v>149</v>
      </c>
      <c r="V559" s="88" t="s">
        <v>98</v>
      </c>
      <c r="X559" s="129" t="s">
        <v>971</v>
      </c>
      <c r="Y559" s="129" t="s">
        <v>971</v>
      </c>
      <c r="Z559" s="82" t="s">
        <v>973</v>
      </c>
      <c r="AA559" s="82" t="s">
        <v>149</v>
      </c>
      <c r="AB559" s="85">
        <v>8</v>
      </c>
      <c r="AJ559" s="71" t="s">
        <v>776</v>
      </c>
      <c r="AK559" s="71" t="s">
        <v>153</v>
      </c>
    </row>
    <row r="560" spans="1:37">
      <c r="D560" s="130" t="s">
        <v>974</v>
      </c>
      <c r="E560" s="131"/>
      <c r="F560" s="132"/>
      <c r="G560" s="133"/>
      <c r="H560" s="133"/>
      <c r="I560" s="133"/>
      <c r="J560" s="133"/>
      <c r="K560" s="134"/>
      <c r="L560" s="134"/>
      <c r="M560" s="131"/>
      <c r="N560" s="131"/>
      <c r="O560" s="132"/>
      <c r="P560" s="132"/>
      <c r="Q560" s="131"/>
      <c r="R560" s="131"/>
      <c r="S560" s="131"/>
      <c r="T560" s="135"/>
      <c r="U560" s="135"/>
      <c r="V560" s="135" t="s">
        <v>0</v>
      </c>
      <c r="W560" s="131"/>
      <c r="X560" s="136"/>
    </row>
    <row r="561" spans="1:37" ht="25.5">
      <c r="A561" s="80">
        <v>159</v>
      </c>
      <c r="B561" s="81" t="s">
        <v>911</v>
      </c>
      <c r="C561" s="82" t="s">
        <v>975</v>
      </c>
      <c r="D561" s="83" t="s">
        <v>976</v>
      </c>
      <c r="E561" s="84">
        <v>17.690000000000001</v>
      </c>
      <c r="F561" s="85" t="s">
        <v>148</v>
      </c>
      <c r="H561" s="86">
        <f>ROUND(E561*G561,2)</f>
        <v>0</v>
      </c>
      <c r="J561" s="86">
        <f>ROUND(E561*G561,2)</f>
        <v>0</v>
      </c>
      <c r="L561" s="87">
        <f>E561*K561</f>
        <v>0</v>
      </c>
      <c r="N561" s="84">
        <f>E561*M561</f>
        <v>0</v>
      </c>
      <c r="O561" s="85">
        <v>20</v>
      </c>
      <c r="P561" s="85" t="s">
        <v>149</v>
      </c>
      <c r="V561" s="88" t="s">
        <v>760</v>
      </c>
      <c r="W561" s="84">
        <v>3.6259999999999999</v>
      </c>
      <c r="X561" s="129" t="s">
        <v>977</v>
      </c>
      <c r="Y561" s="129" t="s">
        <v>975</v>
      </c>
      <c r="Z561" s="82" t="s">
        <v>594</v>
      </c>
      <c r="AB561" s="85">
        <v>7</v>
      </c>
      <c r="AJ561" s="71" t="s">
        <v>763</v>
      </c>
      <c r="AK561" s="71" t="s">
        <v>153</v>
      </c>
    </row>
    <row r="562" spans="1:37">
      <c r="D562" s="130" t="s">
        <v>970</v>
      </c>
      <c r="E562" s="131"/>
      <c r="F562" s="132"/>
      <c r="G562" s="133"/>
      <c r="H562" s="133"/>
      <c r="I562" s="133"/>
      <c r="J562" s="133"/>
      <c r="K562" s="134"/>
      <c r="L562" s="134"/>
      <c r="M562" s="131"/>
      <c r="N562" s="131"/>
      <c r="O562" s="132"/>
      <c r="P562" s="132"/>
      <c r="Q562" s="131"/>
      <c r="R562" s="131"/>
      <c r="S562" s="131"/>
      <c r="T562" s="135"/>
      <c r="U562" s="135"/>
      <c r="V562" s="135" t="s">
        <v>0</v>
      </c>
      <c r="W562" s="131"/>
      <c r="X562" s="136"/>
    </row>
    <row r="563" spans="1:37">
      <c r="A563" s="80">
        <v>160</v>
      </c>
      <c r="B563" s="81" t="s">
        <v>531</v>
      </c>
      <c r="C563" s="82" t="s">
        <v>978</v>
      </c>
      <c r="D563" s="83" t="s">
        <v>979</v>
      </c>
      <c r="E563" s="84">
        <v>18.574999999999999</v>
      </c>
      <c r="F563" s="85" t="s">
        <v>148</v>
      </c>
      <c r="I563" s="86">
        <f>ROUND(E563*G563,2)</f>
        <v>0</v>
      </c>
      <c r="J563" s="86">
        <f>ROUND(E563*G563,2)</f>
        <v>0</v>
      </c>
      <c r="K563" s="87">
        <v>1.7000000000000001E-2</v>
      </c>
      <c r="L563" s="87">
        <f>E563*K563</f>
        <v>0.31577500000000003</v>
      </c>
      <c r="N563" s="84">
        <f>E563*M563</f>
        <v>0</v>
      </c>
      <c r="O563" s="85">
        <v>20</v>
      </c>
      <c r="P563" s="85" t="s">
        <v>149</v>
      </c>
      <c r="V563" s="88" t="s">
        <v>98</v>
      </c>
      <c r="X563" s="129" t="s">
        <v>978</v>
      </c>
      <c r="Y563" s="129" t="s">
        <v>978</v>
      </c>
      <c r="Z563" s="82" t="s">
        <v>973</v>
      </c>
      <c r="AA563" s="82" t="s">
        <v>149</v>
      </c>
      <c r="AB563" s="85">
        <v>8</v>
      </c>
      <c r="AJ563" s="71" t="s">
        <v>776</v>
      </c>
      <c r="AK563" s="71" t="s">
        <v>153</v>
      </c>
    </row>
    <row r="564" spans="1:37">
      <c r="D564" s="130" t="s">
        <v>974</v>
      </c>
      <c r="E564" s="131"/>
      <c r="F564" s="132"/>
      <c r="G564" s="133"/>
      <c r="H564" s="133"/>
      <c r="I564" s="133"/>
      <c r="J564" s="133"/>
      <c r="K564" s="134"/>
      <c r="L564" s="134"/>
      <c r="M564" s="131"/>
      <c r="N564" s="131"/>
      <c r="O564" s="132"/>
      <c r="P564" s="132"/>
      <c r="Q564" s="131"/>
      <c r="R564" s="131"/>
      <c r="S564" s="131"/>
      <c r="T564" s="135"/>
      <c r="U564" s="135"/>
      <c r="V564" s="135" t="s">
        <v>0</v>
      </c>
      <c r="W564" s="131"/>
      <c r="X564" s="136"/>
    </row>
    <row r="565" spans="1:37" ht="25.5">
      <c r="A565" s="80">
        <v>161</v>
      </c>
      <c r="B565" s="81" t="s">
        <v>911</v>
      </c>
      <c r="C565" s="82" t="s">
        <v>980</v>
      </c>
      <c r="D565" s="83" t="s">
        <v>981</v>
      </c>
      <c r="E565" s="84">
        <v>597.24199999999996</v>
      </c>
      <c r="F565" s="85" t="s">
        <v>148</v>
      </c>
      <c r="H565" s="86">
        <f>ROUND(E565*G565,2)</f>
        <v>0</v>
      </c>
      <c r="J565" s="86">
        <f>ROUND(E565*G565,2)</f>
        <v>0</v>
      </c>
      <c r="K565" s="87">
        <v>1.2E-4</v>
      </c>
      <c r="L565" s="87">
        <f>E565*K565</f>
        <v>7.1669040000000003E-2</v>
      </c>
      <c r="N565" s="84">
        <f>E565*M565</f>
        <v>0</v>
      </c>
      <c r="O565" s="85">
        <v>20</v>
      </c>
      <c r="P565" s="85" t="s">
        <v>149</v>
      </c>
      <c r="V565" s="88" t="s">
        <v>760</v>
      </c>
      <c r="W565" s="84">
        <v>14.334</v>
      </c>
      <c r="X565" s="129" t="s">
        <v>982</v>
      </c>
      <c r="Y565" s="129" t="s">
        <v>980</v>
      </c>
      <c r="Z565" s="82" t="s">
        <v>594</v>
      </c>
      <c r="AB565" s="85">
        <v>7</v>
      </c>
      <c r="AJ565" s="71" t="s">
        <v>763</v>
      </c>
      <c r="AK565" s="71" t="s">
        <v>153</v>
      </c>
    </row>
    <row r="566" spans="1:37">
      <c r="A566" s="80">
        <v>162</v>
      </c>
      <c r="B566" s="81" t="s">
        <v>911</v>
      </c>
      <c r="C566" s="82" t="s">
        <v>983</v>
      </c>
      <c r="D566" s="83" t="s">
        <v>984</v>
      </c>
      <c r="E566" s="84">
        <v>597.24199999999996</v>
      </c>
      <c r="F566" s="85" t="s">
        <v>148</v>
      </c>
      <c r="H566" s="86">
        <f>ROUND(E566*G566,2)</f>
        <v>0</v>
      </c>
      <c r="J566" s="86">
        <f>ROUND(E566*G566,2)</f>
        <v>0</v>
      </c>
      <c r="K566" s="87">
        <v>6.9999999999999994E-5</v>
      </c>
      <c r="L566" s="87">
        <f>E566*K566</f>
        <v>4.1806939999999994E-2</v>
      </c>
      <c r="N566" s="84">
        <f>E566*M566</f>
        <v>0</v>
      </c>
      <c r="O566" s="85">
        <v>20</v>
      </c>
      <c r="P566" s="85" t="s">
        <v>149</v>
      </c>
      <c r="V566" s="88" t="s">
        <v>760</v>
      </c>
      <c r="W566" s="84">
        <v>24.486999999999998</v>
      </c>
      <c r="X566" s="129" t="s">
        <v>985</v>
      </c>
      <c r="Y566" s="129" t="s">
        <v>983</v>
      </c>
      <c r="Z566" s="82" t="s">
        <v>915</v>
      </c>
      <c r="AB566" s="85">
        <v>7</v>
      </c>
      <c r="AJ566" s="71" t="s">
        <v>763</v>
      </c>
      <c r="AK566" s="71" t="s">
        <v>153</v>
      </c>
    </row>
    <row r="567" spans="1:37">
      <c r="D567" s="130" t="s">
        <v>986</v>
      </c>
      <c r="E567" s="131"/>
      <c r="F567" s="132"/>
      <c r="G567" s="133"/>
      <c r="H567" s="133"/>
      <c r="I567" s="133"/>
      <c r="J567" s="133"/>
      <c r="K567" s="134"/>
      <c r="L567" s="134"/>
      <c r="M567" s="131"/>
      <c r="N567" s="131"/>
      <c r="O567" s="132"/>
      <c r="P567" s="132"/>
      <c r="Q567" s="131"/>
      <c r="R567" s="131"/>
      <c r="S567" s="131"/>
      <c r="T567" s="135"/>
      <c r="U567" s="135"/>
      <c r="V567" s="135" t="s">
        <v>0</v>
      </c>
      <c r="W567" s="131"/>
      <c r="X567" s="136"/>
    </row>
    <row r="568" spans="1:37">
      <c r="D568" s="130" t="s">
        <v>987</v>
      </c>
      <c r="E568" s="131"/>
      <c r="F568" s="132"/>
      <c r="G568" s="133"/>
      <c r="H568" s="133"/>
      <c r="I568" s="133"/>
      <c r="J568" s="133"/>
      <c r="K568" s="134"/>
      <c r="L568" s="134"/>
      <c r="M568" s="131"/>
      <c r="N568" s="131"/>
      <c r="O568" s="132"/>
      <c r="P568" s="132"/>
      <c r="Q568" s="131"/>
      <c r="R568" s="131"/>
      <c r="S568" s="131"/>
      <c r="T568" s="135"/>
      <c r="U568" s="135"/>
      <c r="V568" s="135" t="s">
        <v>0</v>
      </c>
      <c r="W568" s="131"/>
      <c r="X568" s="136"/>
    </row>
    <row r="569" spans="1:37">
      <c r="D569" s="130" t="s">
        <v>988</v>
      </c>
      <c r="E569" s="131"/>
      <c r="F569" s="132"/>
      <c r="G569" s="133"/>
      <c r="H569" s="133"/>
      <c r="I569" s="133"/>
      <c r="J569" s="133"/>
      <c r="K569" s="134"/>
      <c r="L569" s="134"/>
      <c r="M569" s="131"/>
      <c r="N569" s="131"/>
      <c r="O569" s="132"/>
      <c r="P569" s="132"/>
      <c r="Q569" s="131"/>
      <c r="R569" s="131"/>
      <c r="S569" s="131"/>
      <c r="T569" s="135"/>
      <c r="U569" s="135"/>
      <c r="V569" s="135" t="s">
        <v>0</v>
      </c>
      <c r="W569" s="131"/>
      <c r="X569" s="136"/>
    </row>
    <row r="570" spans="1:37">
      <c r="D570" s="130" t="s">
        <v>989</v>
      </c>
      <c r="E570" s="131"/>
      <c r="F570" s="132"/>
      <c r="G570" s="133"/>
      <c r="H570" s="133"/>
      <c r="I570" s="133"/>
      <c r="J570" s="133"/>
      <c r="K570" s="134"/>
      <c r="L570" s="134"/>
      <c r="M570" s="131"/>
      <c r="N570" s="131"/>
      <c r="O570" s="132"/>
      <c r="P570" s="132"/>
      <c r="Q570" s="131"/>
      <c r="R570" s="131"/>
      <c r="S570" s="131"/>
      <c r="T570" s="135"/>
      <c r="U570" s="135"/>
      <c r="V570" s="135" t="s">
        <v>0</v>
      </c>
      <c r="W570" s="131"/>
      <c r="X570" s="136"/>
    </row>
    <row r="571" spans="1:37" ht="25.5">
      <c r="D571" s="130" t="s">
        <v>990</v>
      </c>
      <c r="E571" s="131"/>
      <c r="F571" s="132"/>
      <c r="G571" s="133"/>
      <c r="H571" s="133"/>
      <c r="I571" s="133"/>
      <c r="J571" s="133"/>
      <c r="K571" s="134"/>
      <c r="L571" s="134"/>
      <c r="M571" s="131"/>
      <c r="N571" s="131"/>
      <c r="O571" s="132"/>
      <c r="P571" s="132"/>
      <c r="Q571" s="131"/>
      <c r="R571" s="131"/>
      <c r="S571" s="131"/>
      <c r="T571" s="135"/>
      <c r="U571" s="135"/>
      <c r="V571" s="135" t="s">
        <v>0</v>
      </c>
      <c r="W571" s="131"/>
      <c r="X571" s="136"/>
    </row>
    <row r="572" spans="1:37">
      <c r="D572" s="130" t="s">
        <v>991</v>
      </c>
      <c r="E572" s="131"/>
      <c r="F572" s="132"/>
      <c r="G572" s="133"/>
      <c r="H572" s="133"/>
      <c r="I572" s="133"/>
      <c r="J572" s="133"/>
      <c r="K572" s="134"/>
      <c r="L572" s="134"/>
      <c r="M572" s="131"/>
      <c r="N572" s="131"/>
      <c r="O572" s="132"/>
      <c r="P572" s="132"/>
      <c r="Q572" s="131"/>
      <c r="R572" s="131"/>
      <c r="S572" s="131"/>
      <c r="T572" s="135"/>
      <c r="U572" s="135"/>
      <c r="V572" s="135" t="s">
        <v>0</v>
      </c>
      <c r="W572" s="131"/>
      <c r="X572" s="136"/>
    </row>
    <row r="573" spans="1:37">
      <c r="D573" s="130" t="s">
        <v>992</v>
      </c>
      <c r="E573" s="131"/>
      <c r="F573" s="132"/>
      <c r="G573" s="133"/>
      <c r="H573" s="133"/>
      <c r="I573" s="133"/>
      <c r="J573" s="133"/>
      <c r="K573" s="134"/>
      <c r="L573" s="134"/>
      <c r="M573" s="131"/>
      <c r="N573" s="131"/>
      <c r="O573" s="132"/>
      <c r="P573" s="132"/>
      <c r="Q573" s="131"/>
      <c r="R573" s="131"/>
      <c r="S573" s="131"/>
      <c r="T573" s="135"/>
      <c r="U573" s="135"/>
      <c r="V573" s="135" t="s">
        <v>0</v>
      </c>
      <c r="W573" s="131"/>
      <c r="X573" s="136"/>
    </row>
    <row r="574" spans="1:37">
      <c r="D574" s="130" t="s">
        <v>993</v>
      </c>
      <c r="E574" s="131"/>
      <c r="F574" s="132"/>
      <c r="G574" s="133"/>
      <c r="H574" s="133"/>
      <c r="I574" s="133"/>
      <c r="J574" s="133"/>
      <c r="K574" s="134"/>
      <c r="L574" s="134"/>
      <c r="M574" s="131"/>
      <c r="N574" s="131"/>
      <c r="O574" s="132"/>
      <c r="P574" s="132"/>
      <c r="Q574" s="131"/>
      <c r="R574" s="131"/>
      <c r="S574" s="131"/>
      <c r="T574" s="135"/>
      <c r="U574" s="135"/>
      <c r="V574" s="135" t="s">
        <v>0</v>
      </c>
      <c r="W574" s="131"/>
      <c r="X574" s="136"/>
    </row>
    <row r="575" spans="1:37">
      <c r="A575" s="80">
        <v>163</v>
      </c>
      <c r="B575" s="81" t="s">
        <v>911</v>
      </c>
      <c r="C575" s="82" t="s">
        <v>994</v>
      </c>
      <c r="D575" s="83" t="s">
        <v>995</v>
      </c>
      <c r="E575" s="84">
        <v>63.789000000000001</v>
      </c>
      <c r="F575" s="85" t="s">
        <v>148</v>
      </c>
      <c r="H575" s="86">
        <f>ROUND(E575*G575,2)</f>
        <v>0</v>
      </c>
      <c r="J575" s="86">
        <f>ROUND(E575*G575,2)</f>
        <v>0</v>
      </c>
      <c r="K575" s="87">
        <v>6.9999999999999994E-5</v>
      </c>
      <c r="L575" s="87">
        <f>E575*K575</f>
        <v>4.4652299999999997E-3</v>
      </c>
      <c r="N575" s="84">
        <f>E575*M575</f>
        <v>0</v>
      </c>
      <c r="O575" s="85">
        <v>20</v>
      </c>
      <c r="P575" s="85" t="s">
        <v>149</v>
      </c>
      <c r="V575" s="88" t="s">
        <v>760</v>
      </c>
      <c r="W575" s="84">
        <v>2.6150000000000002</v>
      </c>
      <c r="X575" s="129" t="s">
        <v>985</v>
      </c>
      <c r="Y575" s="129" t="s">
        <v>994</v>
      </c>
      <c r="Z575" s="82" t="s">
        <v>915</v>
      </c>
      <c r="AB575" s="85">
        <v>7</v>
      </c>
      <c r="AJ575" s="71" t="s">
        <v>763</v>
      </c>
      <c r="AK575" s="71" t="s">
        <v>153</v>
      </c>
    </row>
    <row r="576" spans="1:37">
      <c r="D576" s="130" t="s">
        <v>996</v>
      </c>
      <c r="E576" s="131"/>
      <c r="F576" s="132"/>
      <c r="G576" s="133"/>
      <c r="H576" s="133"/>
      <c r="I576" s="133"/>
      <c r="J576" s="133"/>
      <c r="K576" s="134"/>
      <c r="L576" s="134"/>
      <c r="M576" s="131"/>
      <c r="N576" s="131"/>
      <c r="O576" s="132"/>
      <c r="P576" s="132"/>
      <c r="Q576" s="131"/>
      <c r="R576" s="131"/>
      <c r="S576" s="131"/>
      <c r="T576" s="135"/>
      <c r="U576" s="135"/>
      <c r="V576" s="135" t="s">
        <v>0</v>
      </c>
      <c r="W576" s="131"/>
      <c r="X576" s="136"/>
    </row>
    <row r="577" spans="1:37">
      <c r="D577" s="130" t="s">
        <v>997</v>
      </c>
      <c r="E577" s="131"/>
      <c r="F577" s="132"/>
      <c r="G577" s="133"/>
      <c r="H577" s="133"/>
      <c r="I577" s="133"/>
      <c r="J577" s="133"/>
      <c r="K577" s="134"/>
      <c r="L577" s="134"/>
      <c r="M577" s="131"/>
      <c r="N577" s="131"/>
      <c r="O577" s="132"/>
      <c r="P577" s="132"/>
      <c r="Q577" s="131"/>
      <c r="R577" s="131"/>
      <c r="S577" s="131"/>
      <c r="T577" s="135"/>
      <c r="U577" s="135"/>
      <c r="V577" s="135" t="s">
        <v>0</v>
      </c>
      <c r="W577" s="131"/>
      <c r="X577" s="136"/>
    </row>
    <row r="578" spans="1:37">
      <c r="A578" s="80">
        <v>164</v>
      </c>
      <c r="B578" s="81" t="s">
        <v>911</v>
      </c>
      <c r="C578" s="82" t="s">
        <v>998</v>
      </c>
      <c r="D578" s="83" t="s">
        <v>999</v>
      </c>
      <c r="F578" s="85" t="s">
        <v>54</v>
      </c>
      <c r="H578" s="86">
        <f>ROUND(E578*G578,2)</f>
        <v>0</v>
      </c>
      <c r="J578" s="86">
        <f>ROUND(E578*G578,2)</f>
        <v>0</v>
      </c>
      <c r="L578" s="87">
        <f>E578*K578</f>
        <v>0</v>
      </c>
      <c r="N578" s="84">
        <f>E578*M578</f>
        <v>0</v>
      </c>
      <c r="O578" s="85">
        <v>20</v>
      </c>
      <c r="P578" s="85" t="s">
        <v>149</v>
      </c>
      <c r="V578" s="88" t="s">
        <v>760</v>
      </c>
      <c r="X578" s="129" t="s">
        <v>1000</v>
      </c>
      <c r="Y578" s="129" t="s">
        <v>998</v>
      </c>
      <c r="Z578" s="82" t="s">
        <v>915</v>
      </c>
      <c r="AB578" s="85">
        <v>1</v>
      </c>
      <c r="AJ578" s="71" t="s">
        <v>763</v>
      </c>
      <c r="AK578" s="71" t="s">
        <v>153</v>
      </c>
    </row>
    <row r="579" spans="1:37">
      <c r="D579" s="137" t="s">
        <v>1001</v>
      </c>
      <c r="E579" s="138">
        <f>J579</f>
        <v>0</v>
      </c>
      <c r="H579" s="138">
        <f>SUM(H513:H578)</f>
        <v>0</v>
      </c>
      <c r="I579" s="138">
        <f>SUM(I513:I578)</f>
        <v>0</v>
      </c>
      <c r="J579" s="138">
        <f>SUM(J513:J578)</f>
        <v>0</v>
      </c>
      <c r="L579" s="139">
        <f>SUM(L513:L578)</f>
        <v>1.13458178</v>
      </c>
      <c r="N579" s="140">
        <f>SUM(N513:N578)</f>
        <v>0</v>
      </c>
      <c r="W579" s="84">
        <f>SUM(W513:W578)</f>
        <v>162.88999999999999</v>
      </c>
    </row>
    <row r="581" spans="1:37">
      <c r="B581" s="82" t="s">
        <v>1002</v>
      </c>
    </row>
    <row r="582" spans="1:37">
      <c r="A582" s="80">
        <v>165</v>
      </c>
      <c r="B582" s="81" t="s">
        <v>1003</v>
      </c>
      <c r="C582" s="82" t="s">
        <v>1004</v>
      </c>
      <c r="D582" s="83" t="s">
        <v>1005</v>
      </c>
      <c r="E582" s="84">
        <v>1</v>
      </c>
      <c r="F582" s="85" t="s">
        <v>13</v>
      </c>
      <c r="H582" s="86">
        <f>ROUND(E582*G582,2)</f>
        <v>0</v>
      </c>
      <c r="J582" s="86">
        <f>ROUND(E582*G582,2)</f>
        <v>0</v>
      </c>
      <c r="L582" s="87">
        <f>E582*K582</f>
        <v>0</v>
      </c>
      <c r="N582" s="84">
        <f>E582*M582</f>
        <v>0</v>
      </c>
      <c r="O582" s="85">
        <v>20</v>
      </c>
      <c r="P582" s="85" t="s">
        <v>149</v>
      </c>
      <c r="V582" s="88" t="s">
        <v>760</v>
      </c>
      <c r="X582" s="129" t="s">
        <v>1003</v>
      </c>
      <c r="Y582" s="129" t="s">
        <v>1004</v>
      </c>
      <c r="Z582" s="82" t="s">
        <v>594</v>
      </c>
      <c r="AB582" s="85">
        <v>7</v>
      </c>
      <c r="AJ582" s="71" t="s">
        <v>763</v>
      </c>
      <c r="AK582" s="71" t="s">
        <v>153</v>
      </c>
    </row>
    <row r="583" spans="1:37">
      <c r="D583" s="137" t="s">
        <v>1006</v>
      </c>
      <c r="E583" s="138">
        <f>J583</f>
        <v>0</v>
      </c>
      <c r="H583" s="138">
        <f>SUM(H581:H582)</f>
        <v>0</v>
      </c>
      <c r="I583" s="138">
        <f>SUM(I581:I582)</f>
        <v>0</v>
      </c>
      <c r="J583" s="138">
        <f>SUM(J581:J582)</f>
        <v>0</v>
      </c>
      <c r="L583" s="139">
        <f>SUM(L581:L582)</f>
        <v>0</v>
      </c>
      <c r="N583" s="140">
        <f>SUM(N581:N582)</f>
        <v>0</v>
      </c>
      <c r="W583" s="84">
        <f>SUM(W581:W582)</f>
        <v>0</v>
      </c>
    </row>
    <row r="585" spans="1:37">
      <c r="B585" s="82" t="s">
        <v>1007</v>
      </c>
    </row>
    <row r="586" spans="1:37">
      <c r="A586" s="80">
        <v>166</v>
      </c>
      <c r="B586" s="81" t="s">
        <v>1003</v>
      </c>
      <c r="C586" s="82" t="s">
        <v>1003</v>
      </c>
      <c r="D586" s="151" t="s">
        <v>1008</v>
      </c>
      <c r="E586" s="150">
        <v>1</v>
      </c>
      <c r="F586" s="85" t="s">
        <v>13</v>
      </c>
      <c r="H586" s="86">
        <f>ROUND(E586*G586,2)</f>
        <v>0</v>
      </c>
      <c r="J586" s="86">
        <f>ROUND(E586*G586,2)</f>
        <v>0</v>
      </c>
      <c r="L586" s="87">
        <f>E586*K586</f>
        <v>0</v>
      </c>
      <c r="N586" s="84">
        <f>E586*M586</f>
        <v>0</v>
      </c>
      <c r="O586" s="85">
        <v>20</v>
      </c>
      <c r="P586" s="85" t="s">
        <v>149</v>
      </c>
      <c r="V586" s="88" t="s">
        <v>760</v>
      </c>
      <c r="X586" s="129" t="s">
        <v>1003</v>
      </c>
      <c r="Y586" s="129" t="s">
        <v>1003</v>
      </c>
      <c r="Z586" s="82" t="s">
        <v>594</v>
      </c>
      <c r="AB586" s="85">
        <v>7</v>
      </c>
      <c r="AJ586" s="71" t="s">
        <v>763</v>
      </c>
      <c r="AK586" s="71" t="s">
        <v>153</v>
      </c>
    </row>
    <row r="587" spans="1:37">
      <c r="D587" s="137" t="s">
        <v>1009</v>
      </c>
      <c r="E587" s="138">
        <f>J587</f>
        <v>0</v>
      </c>
      <c r="H587" s="138">
        <f>SUM(H585:H586)</f>
        <v>0</v>
      </c>
      <c r="I587" s="138">
        <f>SUM(I585:I586)</f>
        <v>0</v>
      </c>
      <c r="J587" s="138">
        <f>SUM(J585:J586)</f>
        <v>0</v>
      </c>
      <c r="L587" s="139">
        <f>SUM(L585:L586)</f>
        <v>0</v>
      </c>
      <c r="N587" s="140">
        <f>SUM(N585:N586)</f>
        <v>0</v>
      </c>
      <c r="W587" s="84">
        <f>SUM(W585:W586)</f>
        <v>0</v>
      </c>
    </row>
    <row r="589" spans="1:37">
      <c r="B589" s="82" t="s">
        <v>1010</v>
      </c>
    </row>
    <row r="590" spans="1:37">
      <c r="A590" s="80">
        <v>167</v>
      </c>
      <c r="B590" s="81" t="s">
        <v>1003</v>
      </c>
      <c r="C590" s="82" t="s">
        <v>1011</v>
      </c>
      <c r="D590" s="83" t="s">
        <v>1012</v>
      </c>
      <c r="E590" s="84">
        <v>4</v>
      </c>
      <c r="F590" s="85" t="s">
        <v>290</v>
      </c>
      <c r="H590" s="86">
        <f>ROUND(E590*G590,2)</f>
        <v>0</v>
      </c>
      <c r="J590" s="86">
        <f>ROUND(E590*G590,2)</f>
        <v>0</v>
      </c>
      <c r="L590" s="87">
        <f>E590*K590</f>
        <v>0</v>
      </c>
      <c r="N590" s="84">
        <f>E590*M590</f>
        <v>0</v>
      </c>
      <c r="O590" s="85">
        <v>20</v>
      </c>
      <c r="P590" s="85" t="s">
        <v>149</v>
      </c>
      <c r="V590" s="88" t="s">
        <v>760</v>
      </c>
      <c r="W590" s="84">
        <v>1.5840000000000001</v>
      </c>
      <c r="X590" s="129" t="s">
        <v>1013</v>
      </c>
      <c r="Y590" s="129" t="s">
        <v>1011</v>
      </c>
      <c r="Z590" s="82" t="s">
        <v>1014</v>
      </c>
      <c r="AB590" s="85">
        <v>7</v>
      </c>
      <c r="AJ590" s="71" t="s">
        <v>763</v>
      </c>
      <c r="AK590" s="71" t="s">
        <v>153</v>
      </c>
    </row>
    <row r="591" spans="1:37">
      <c r="D591" s="137" t="s">
        <v>1015</v>
      </c>
      <c r="E591" s="138">
        <f>J591</f>
        <v>0</v>
      </c>
      <c r="H591" s="138">
        <f>SUM(H589:H590)</f>
        <v>0</v>
      </c>
      <c r="I591" s="138">
        <f>SUM(I589:I590)</f>
        <v>0</v>
      </c>
      <c r="J591" s="138">
        <f>SUM(J589:J590)</f>
        <v>0</v>
      </c>
      <c r="L591" s="139">
        <f>SUM(L589:L590)</f>
        <v>0</v>
      </c>
      <c r="N591" s="140">
        <f>SUM(N589:N590)</f>
        <v>0</v>
      </c>
      <c r="W591" s="84">
        <f>SUM(W589:W590)</f>
        <v>1.5840000000000001</v>
      </c>
    </row>
    <row r="593" spans="1:37">
      <c r="B593" s="82" t="s">
        <v>1016</v>
      </c>
    </row>
    <row r="594" spans="1:37" ht="25.5">
      <c r="A594" s="80">
        <v>168</v>
      </c>
      <c r="B594" s="81" t="s">
        <v>1017</v>
      </c>
      <c r="C594" s="82" t="s">
        <v>1018</v>
      </c>
      <c r="D594" s="83" t="s">
        <v>1019</v>
      </c>
      <c r="E594" s="84">
        <v>1</v>
      </c>
      <c r="F594" s="85" t="s">
        <v>1020</v>
      </c>
      <c r="H594" s="86">
        <f>ROUND(E594*G594,2)</f>
        <v>0</v>
      </c>
      <c r="J594" s="86">
        <f>ROUND(E594*G594,2)</f>
        <v>0</v>
      </c>
      <c r="L594" s="87">
        <f>E594*K594</f>
        <v>0</v>
      </c>
      <c r="N594" s="84">
        <f>E594*M594</f>
        <v>0</v>
      </c>
      <c r="O594" s="85">
        <v>20</v>
      </c>
      <c r="P594" s="85" t="s">
        <v>149</v>
      </c>
      <c r="V594" s="88" t="s">
        <v>760</v>
      </c>
      <c r="W594" s="84">
        <v>6.6000000000000003E-2</v>
      </c>
      <c r="X594" s="129" t="s">
        <v>1021</v>
      </c>
      <c r="Y594" s="129" t="s">
        <v>1018</v>
      </c>
      <c r="Z594" s="82" t="s">
        <v>1022</v>
      </c>
      <c r="AB594" s="85">
        <v>7</v>
      </c>
      <c r="AJ594" s="71" t="s">
        <v>763</v>
      </c>
      <c r="AK594" s="71" t="s">
        <v>153</v>
      </c>
    </row>
    <row r="595" spans="1:37">
      <c r="A595" s="80">
        <v>169</v>
      </c>
      <c r="B595" s="81" t="s">
        <v>1017</v>
      </c>
      <c r="C595" s="82" t="s">
        <v>1023</v>
      </c>
      <c r="D595" s="83" t="s">
        <v>1024</v>
      </c>
      <c r="E595" s="84">
        <v>146.24</v>
      </c>
      <c r="F595" s="85" t="s">
        <v>212</v>
      </c>
      <c r="H595" s="86">
        <f>ROUND(E595*G595,2)</f>
        <v>0</v>
      </c>
      <c r="J595" s="86">
        <f>ROUND(E595*G595,2)</f>
        <v>0</v>
      </c>
      <c r="K595" s="87">
        <v>2.5999999999999998E-4</v>
      </c>
      <c r="L595" s="87">
        <f>E595*K595</f>
        <v>3.8022399999999998E-2</v>
      </c>
      <c r="N595" s="84">
        <f>E595*M595</f>
        <v>0</v>
      </c>
      <c r="O595" s="85">
        <v>20</v>
      </c>
      <c r="P595" s="85" t="s">
        <v>149</v>
      </c>
      <c r="V595" s="88" t="s">
        <v>760</v>
      </c>
      <c r="W595" s="84">
        <v>72.096000000000004</v>
      </c>
      <c r="X595" s="129" t="s">
        <v>1025</v>
      </c>
      <c r="Y595" s="129" t="s">
        <v>1023</v>
      </c>
      <c r="Z595" s="82" t="s">
        <v>1026</v>
      </c>
      <c r="AB595" s="85">
        <v>7</v>
      </c>
      <c r="AJ595" s="71" t="s">
        <v>763</v>
      </c>
      <c r="AK595" s="71" t="s">
        <v>153</v>
      </c>
    </row>
    <row r="596" spans="1:37">
      <c r="D596" s="130" t="s">
        <v>1027</v>
      </c>
      <c r="E596" s="131"/>
      <c r="F596" s="132"/>
      <c r="G596" s="133"/>
      <c r="H596" s="133"/>
      <c r="I596" s="133"/>
      <c r="J596" s="133"/>
      <c r="K596" s="134"/>
      <c r="L596" s="134"/>
      <c r="M596" s="131"/>
      <c r="N596" s="131"/>
      <c r="O596" s="132"/>
      <c r="P596" s="132"/>
      <c r="Q596" s="131"/>
      <c r="R596" s="131"/>
      <c r="S596" s="131"/>
      <c r="T596" s="135"/>
      <c r="U596" s="135"/>
      <c r="V596" s="135" t="s">
        <v>0</v>
      </c>
      <c r="W596" s="131"/>
      <c r="X596" s="136"/>
    </row>
    <row r="597" spans="1:37">
      <c r="D597" s="130" t="s">
        <v>1028</v>
      </c>
      <c r="E597" s="131"/>
      <c r="F597" s="132"/>
      <c r="G597" s="133"/>
      <c r="H597" s="133"/>
      <c r="I597" s="133"/>
      <c r="J597" s="133"/>
      <c r="K597" s="134"/>
      <c r="L597" s="134"/>
      <c r="M597" s="131"/>
      <c r="N597" s="131"/>
      <c r="O597" s="132"/>
      <c r="P597" s="132"/>
      <c r="Q597" s="131"/>
      <c r="R597" s="131"/>
      <c r="S597" s="131"/>
      <c r="T597" s="135"/>
      <c r="U597" s="135"/>
      <c r="V597" s="135" t="s">
        <v>0</v>
      </c>
      <c r="W597" s="131"/>
      <c r="X597" s="136"/>
    </row>
    <row r="598" spans="1:37">
      <c r="A598" s="80">
        <v>170</v>
      </c>
      <c r="B598" s="81" t="s">
        <v>1017</v>
      </c>
      <c r="C598" s="82" t="s">
        <v>1029</v>
      </c>
      <c r="D598" s="83" t="s">
        <v>1030</v>
      </c>
      <c r="E598" s="84">
        <v>327.5</v>
      </c>
      <c r="F598" s="85" t="s">
        <v>212</v>
      </c>
      <c r="H598" s="86">
        <f>ROUND(E598*G598,2)</f>
        <v>0</v>
      </c>
      <c r="J598" s="86">
        <f>ROUND(E598*G598,2)</f>
        <v>0</v>
      </c>
      <c r="K598" s="87">
        <v>2.5999999999999998E-4</v>
      </c>
      <c r="L598" s="87">
        <f>E598*K598</f>
        <v>8.514999999999999E-2</v>
      </c>
      <c r="N598" s="84">
        <f>E598*M598</f>
        <v>0</v>
      </c>
      <c r="O598" s="85">
        <v>20</v>
      </c>
      <c r="P598" s="85" t="s">
        <v>149</v>
      </c>
      <c r="V598" s="88" t="s">
        <v>760</v>
      </c>
      <c r="W598" s="84">
        <v>203.37799999999999</v>
      </c>
      <c r="X598" s="129" t="s">
        <v>1031</v>
      </c>
      <c r="Y598" s="129" t="s">
        <v>1029</v>
      </c>
      <c r="Z598" s="82" t="s">
        <v>1026</v>
      </c>
      <c r="AB598" s="85">
        <v>7</v>
      </c>
      <c r="AJ598" s="71" t="s">
        <v>763</v>
      </c>
      <c r="AK598" s="71" t="s">
        <v>153</v>
      </c>
    </row>
    <row r="599" spans="1:37" ht="38.25">
      <c r="D599" s="130" t="s">
        <v>1032</v>
      </c>
      <c r="E599" s="131"/>
      <c r="F599" s="132"/>
      <c r="G599" s="133"/>
      <c r="H599" s="133"/>
      <c r="I599" s="133"/>
      <c r="J599" s="133"/>
      <c r="K599" s="134"/>
      <c r="L599" s="134"/>
      <c r="M599" s="131"/>
      <c r="N599" s="131"/>
      <c r="O599" s="132"/>
      <c r="P599" s="132"/>
      <c r="Q599" s="131"/>
      <c r="R599" s="131"/>
      <c r="S599" s="131"/>
      <c r="T599" s="135"/>
      <c r="U599" s="135"/>
      <c r="V599" s="135" t="s">
        <v>0</v>
      </c>
      <c r="W599" s="131"/>
      <c r="X599" s="136"/>
    </row>
    <row r="600" spans="1:37">
      <c r="D600" s="130" t="s">
        <v>1033</v>
      </c>
      <c r="E600" s="131"/>
      <c r="F600" s="132"/>
      <c r="G600" s="133"/>
      <c r="H600" s="133"/>
      <c r="I600" s="133"/>
      <c r="J600" s="133"/>
      <c r="K600" s="134"/>
      <c r="L600" s="134"/>
      <c r="M600" s="131"/>
      <c r="N600" s="131"/>
      <c r="O600" s="132"/>
      <c r="P600" s="132"/>
      <c r="Q600" s="131"/>
      <c r="R600" s="131"/>
      <c r="S600" s="131"/>
      <c r="T600" s="135"/>
      <c r="U600" s="135"/>
      <c r="V600" s="135" t="s">
        <v>0</v>
      </c>
      <c r="W600" s="131"/>
      <c r="X600" s="136"/>
    </row>
    <row r="601" spans="1:37">
      <c r="A601" s="80">
        <v>171</v>
      </c>
      <c r="B601" s="81" t="s">
        <v>1017</v>
      </c>
      <c r="C601" s="82" t="s">
        <v>1034</v>
      </c>
      <c r="D601" s="83" t="s">
        <v>1035</v>
      </c>
      <c r="E601" s="84">
        <v>65.2</v>
      </c>
      <c r="F601" s="85" t="s">
        <v>212</v>
      </c>
      <c r="H601" s="86">
        <f>ROUND(E601*G601,2)</f>
        <v>0</v>
      </c>
      <c r="J601" s="86">
        <f>ROUND(E601*G601,2)</f>
        <v>0</v>
      </c>
      <c r="K601" s="87">
        <v>2.5999999999999998E-4</v>
      </c>
      <c r="L601" s="87">
        <f>E601*K601</f>
        <v>1.6951999999999998E-2</v>
      </c>
      <c r="N601" s="84">
        <f>E601*M601</f>
        <v>0</v>
      </c>
      <c r="O601" s="85">
        <v>20</v>
      </c>
      <c r="P601" s="85" t="s">
        <v>149</v>
      </c>
      <c r="V601" s="88" t="s">
        <v>760</v>
      </c>
      <c r="W601" s="84">
        <v>43.88</v>
      </c>
      <c r="X601" s="129" t="s">
        <v>1036</v>
      </c>
      <c r="Y601" s="129" t="s">
        <v>1034</v>
      </c>
      <c r="Z601" s="82" t="s">
        <v>1026</v>
      </c>
      <c r="AB601" s="85">
        <v>7</v>
      </c>
      <c r="AJ601" s="71" t="s">
        <v>763</v>
      </c>
      <c r="AK601" s="71" t="s">
        <v>153</v>
      </c>
    </row>
    <row r="602" spans="1:37">
      <c r="D602" s="130" t="s">
        <v>1037</v>
      </c>
      <c r="E602" s="131"/>
      <c r="F602" s="132"/>
      <c r="G602" s="133"/>
      <c r="H602" s="133"/>
      <c r="I602" s="133"/>
      <c r="J602" s="133"/>
      <c r="K602" s="134"/>
      <c r="L602" s="134"/>
      <c r="M602" s="131"/>
      <c r="N602" s="131"/>
      <c r="O602" s="132"/>
      <c r="P602" s="132"/>
      <c r="Q602" s="131"/>
      <c r="R602" s="131"/>
      <c r="S602" s="131"/>
      <c r="T602" s="135"/>
      <c r="U602" s="135"/>
      <c r="V602" s="135" t="s">
        <v>0</v>
      </c>
      <c r="W602" s="131"/>
      <c r="X602" s="136"/>
    </row>
    <row r="603" spans="1:37">
      <c r="A603" s="80">
        <v>172</v>
      </c>
      <c r="B603" s="81" t="s">
        <v>531</v>
      </c>
      <c r="C603" s="82" t="s">
        <v>1038</v>
      </c>
      <c r="D603" s="83" t="s">
        <v>1039</v>
      </c>
      <c r="E603" s="84">
        <v>13.111000000000001</v>
      </c>
      <c r="F603" s="85" t="s">
        <v>156</v>
      </c>
      <c r="I603" s="86">
        <f>ROUND(E603*G603,2)</f>
        <v>0</v>
      </c>
      <c r="J603" s="86">
        <f>ROUND(E603*G603,2)</f>
        <v>0</v>
      </c>
      <c r="K603" s="87">
        <v>0.55000000000000004</v>
      </c>
      <c r="L603" s="87">
        <f>E603*K603</f>
        <v>7.2110500000000011</v>
      </c>
      <c r="N603" s="84">
        <f>E603*M603</f>
        <v>0</v>
      </c>
      <c r="O603" s="85">
        <v>20</v>
      </c>
      <c r="P603" s="85" t="s">
        <v>149</v>
      </c>
      <c r="V603" s="88" t="s">
        <v>98</v>
      </c>
      <c r="X603" s="129" t="s">
        <v>1038</v>
      </c>
      <c r="Y603" s="129" t="s">
        <v>1038</v>
      </c>
      <c r="Z603" s="82" t="s">
        <v>1040</v>
      </c>
      <c r="AA603" s="82" t="s">
        <v>149</v>
      </c>
      <c r="AB603" s="85">
        <v>8</v>
      </c>
      <c r="AJ603" s="71" t="s">
        <v>776</v>
      </c>
      <c r="AK603" s="71" t="s">
        <v>153</v>
      </c>
    </row>
    <row r="604" spans="1:37" ht="25.5">
      <c r="D604" s="130" t="s">
        <v>1041</v>
      </c>
      <c r="E604" s="131"/>
      <c r="F604" s="132"/>
      <c r="G604" s="133"/>
      <c r="H604" s="133"/>
      <c r="I604" s="133"/>
      <c r="J604" s="133"/>
      <c r="K604" s="134"/>
      <c r="L604" s="134"/>
      <c r="M604" s="131"/>
      <c r="N604" s="131"/>
      <c r="O604" s="132"/>
      <c r="P604" s="132"/>
      <c r="Q604" s="131"/>
      <c r="R604" s="131"/>
      <c r="S604" s="131"/>
      <c r="T604" s="135"/>
      <c r="U604" s="135"/>
      <c r="V604" s="135" t="s">
        <v>0</v>
      </c>
      <c r="W604" s="131"/>
      <c r="X604" s="136"/>
    </row>
    <row r="605" spans="1:37" ht="25.5">
      <c r="A605" s="80">
        <v>173</v>
      </c>
      <c r="B605" s="81" t="s">
        <v>1017</v>
      </c>
      <c r="C605" s="82" t="s">
        <v>1042</v>
      </c>
      <c r="D605" s="83" t="s">
        <v>1043</v>
      </c>
      <c r="E605" s="84">
        <v>10.943</v>
      </c>
      <c r="F605" s="85" t="s">
        <v>148</v>
      </c>
      <c r="H605" s="86">
        <f>ROUND(E605*G605,2)</f>
        <v>0</v>
      </c>
      <c r="J605" s="86">
        <f>ROUND(E605*G605,2)</f>
        <v>0</v>
      </c>
      <c r="L605" s="87">
        <f>E605*K605</f>
        <v>0</v>
      </c>
      <c r="N605" s="84">
        <f>E605*M605</f>
        <v>0</v>
      </c>
      <c r="O605" s="85">
        <v>20</v>
      </c>
      <c r="P605" s="85" t="s">
        <v>149</v>
      </c>
      <c r="V605" s="88" t="s">
        <v>760</v>
      </c>
      <c r="W605" s="84">
        <v>2.484</v>
      </c>
      <c r="X605" s="129" t="s">
        <v>1044</v>
      </c>
      <c r="Y605" s="129" t="s">
        <v>1042</v>
      </c>
      <c r="Z605" s="82" t="s">
        <v>594</v>
      </c>
      <c r="AB605" s="85">
        <v>7</v>
      </c>
      <c r="AJ605" s="71" t="s">
        <v>763</v>
      </c>
      <c r="AK605" s="71" t="s">
        <v>153</v>
      </c>
    </row>
    <row r="606" spans="1:37">
      <c r="D606" s="130" t="s">
        <v>1045</v>
      </c>
      <c r="E606" s="131"/>
      <c r="F606" s="132"/>
      <c r="G606" s="133"/>
      <c r="H606" s="133"/>
      <c r="I606" s="133"/>
      <c r="J606" s="133"/>
      <c r="K606" s="134"/>
      <c r="L606" s="134"/>
      <c r="M606" s="131"/>
      <c r="N606" s="131"/>
      <c r="O606" s="132"/>
      <c r="P606" s="132"/>
      <c r="Q606" s="131"/>
      <c r="R606" s="131"/>
      <c r="S606" s="131"/>
      <c r="T606" s="135"/>
      <c r="U606" s="135"/>
      <c r="V606" s="135" t="s">
        <v>0</v>
      </c>
      <c r="W606" s="131"/>
      <c r="X606" s="136"/>
    </row>
    <row r="607" spans="1:37">
      <c r="A607" s="80">
        <v>174</v>
      </c>
      <c r="B607" s="81" t="s">
        <v>1017</v>
      </c>
      <c r="C607" s="82" t="s">
        <v>1046</v>
      </c>
      <c r="D607" s="83" t="s">
        <v>1047</v>
      </c>
      <c r="E607" s="84">
        <v>289.89</v>
      </c>
      <c r="F607" s="85" t="s">
        <v>148</v>
      </c>
      <c r="H607" s="86">
        <f>ROUND(E607*G607,2)</f>
        <v>0</v>
      </c>
      <c r="J607" s="86">
        <f>ROUND(E607*G607,2)</f>
        <v>0</v>
      </c>
      <c r="L607" s="87">
        <f>E607*K607</f>
        <v>0</v>
      </c>
      <c r="N607" s="84">
        <f>E607*M607</f>
        <v>0</v>
      </c>
      <c r="O607" s="85">
        <v>20</v>
      </c>
      <c r="P607" s="85" t="s">
        <v>149</v>
      </c>
      <c r="V607" s="88" t="s">
        <v>760</v>
      </c>
      <c r="W607" s="84">
        <v>93.924000000000007</v>
      </c>
      <c r="X607" s="129" t="s">
        <v>1048</v>
      </c>
      <c r="Y607" s="129" t="s">
        <v>1046</v>
      </c>
      <c r="Z607" s="82" t="s">
        <v>1026</v>
      </c>
      <c r="AB607" s="85">
        <v>7</v>
      </c>
      <c r="AJ607" s="71" t="s">
        <v>763</v>
      </c>
      <c r="AK607" s="71" t="s">
        <v>153</v>
      </c>
    </row>
    <row r="608" spans="1:37">
      <c r="A608" s="80">
        <v>175</v>
      </c>
      <c r="B608" s="81" t="s">
        <v>531</v>
      </c>
      <c r="C608" s="82" t="s">
        <v>1049</v>
      </c>
      <c r="D608" s="83" t="s">
        <v>1050</v>
      </c>
      <c r="E608" s="84">
        <v>9.1319999999999997</v>
      </c>
      <c r="F608" s="85" t="s">
        <v>156</v>
      </c>
      <c r="I608" s="86">
        <f>ROUND(E608*G608,2)</f>
        <v>0</v>
      </c>
      <c r="J608" s="86">
        <f>ROUND(E608*G608,2)</f>
        <v>0</v>
      </c>
      <c r="K608" s="87">
        <v>0.55000000000000004</v>
      </c>
      <c r="L608" s="87">
        <f>E608*K608</f>
        <v>5.0226000000000006</v>
      </c>
      <c r="N608" s="84">
        <f>E608*M608</f>
        <v>0</v>
      </c>
      <c r="O608" s="85">
        <v>20</v>
      </c>
      <c r="P608" s="85" t="s">
        <v>149</v>
      </c>
      <c r="V608" s="88" t="s">
        <v>98</v>
      </c>
      <c r="X608" s="129" t="s">
        <v>1049</v>
      </c>
      <c r="Y608" s="129" t="s">
        <v>1049</v>
      </c>
      <c r="Z608" s="82" t="s">
        <v>1040</v>
      </c>
      <c r="AA608" s="82" t="s">
        <v>149</v>
      </c>
      <c r="AB608" s="85">
        <v>8</v>
      </c>
      <c r="AJ608" s="71" t="s">
        <v>776</v>
      </c>
      <c r="AK608" s="71" t="s">
        <v>153</v>
      </c>
    </row>
    <row r="609" spans="1:37">
      <c r="D609" s="130" t="s">
        <v>1051</v>
      </c>
      <c r="E609" s="131"/>
      <c r="F609" s="132"/>
      <c r="G609" s="133"/>
      <c r="H609" s="133"/>
      <c r="I609" s="133"/>
      <c r="J609" s="133"/>
      <c r="K609" s="134"/>
      <c r="L609" s="134"/>
      <c r="M609" s="131"/>
      <c r="N609" s="131"/>
      <c r="O609" s="132"/>
      <c r="P609" s="132"/>
      <c r="Q609" s="131"/>
      <c r="R609" s="131"/>
      <c r="S609" s="131"/>
      <c r="T609" s="135"/>
      <c r="U609" s="135"/>
      <c r="V609" s="135" t="s">
        <v>0</v>
      </c>
      <c r="W609" s="131"/>
      <c r="X609" s="136"/>
    </row>
    <row r="610" spans="1:37">
      <c r="A610" s="80">
        <v>176</v>
      </c>
      <c r="B610" s="81" t="s">
        <v>1017</v>
      </c>
      <c r="C610" s="82" t="s">
        <v>1052</v>
      </c>
      <c r="D610" s="83" t="s">
        <v>1053</v>
      </c>
      <c r="E610" s="84">
        <v>13.8</v>
      </c>
      <c r="F610" s="85" t="s">
        <v>148</v>
      </c>
      <c r="H610" s="86">
        <f>ROUND(E610*G610,2)</f>
        <v>0</v>
      </c>
      <c r="J610" s="86">
        <f>ROUND(E610*G610,2)</f>
        <v>0</v>
      </c>
      <c r="L610" s="87">
        <f>E610*K610</f>
        <v>0</v>
      </c>
      <c r="N610" s="84">
        <f>E610*M610</f>
        <v>0</v>
      </c>
      <c r="O610" s="85">
        <v>20</v>
      </c>
      <c r="P610" s="85" t="s">
        <v>149</v>
      </c>
      <c r="V610" s="88" t="s">
        <v>760</v>
      </c>
      <c r="W610" s="84">
        <v>12.351000000000001</v>
      </c>
      <c r="X610" s="129" t="s">
        <v>1054</v>
      </c>
      <c r="Y610" s="129" t="s">
        <v>1052</v>
      </c>
      <c r="Z610" s="82" t="s">
        <v>1026</v>
      </c>
      <c r="AB610" s="85">
        <v>7</v>
      </c>
      <c r="AJ610" s="71" t="s">
        <v>763</v>
      </c>
      <c r="AK610" s="71" t="s">
        <v>153</v>
      </c>
    </row>
    <row r="611" spans="1:37">
      <c r="D611" s="130" t="s">
        <v>1055</v>
      </c>
      <c r="E611" s="131"/>
      <c r="F611" s="132"/>
      <c r="G611" s="133"/>
      <c r="H611" s="133"/>
      <c r="I611" s="133"/>
      <c r="J611" s="133"/>
      <c r="K611" s="134"/>
      <c r="L611" s="134"/>
      <c r="M611" s="131"/>
      <c r="N611" s="131"/>
      <c r="O611" s="132"/>
      <c r="P611" s="132"/>
      <c r="Q611" s="131"/>
      <c r="R611" s="131"/>
      <c r="S611" s="131"/>
      <c r="T611" s="135"/>
      <c r="U611" s="135"/>
      <c r="V611" s="135" t="s">
        <v>0</v>
      </c>
      <c r="W611" s="131"/>
      <c r="X611" s="136"/>
    </row>
    <row r="612" spans="1:37">
      <c r="A612" s="80">
        <v>177</v>
      </c>
      <c r="B612" s="81" t="s">
        <v>531</v>
      </c>
      <c r="C612" s="82" t="s">
        <v>1049</v>
      </c>
      <c r="D612" s="83" t="s">
        <v>1050</v>
      </c>
      <c r="E612" s="84">
        <v>0.36199999999999999</v>
      </c>
      <c r="F612" s="85" t="s">
        <v>156</v>
      </c>
      <c r="I612" s="86">
        <f>ROUND(E612*G612,2)</f>
        <v>0</v>
      </c>
      <c r="J612" s="86">
        <f>ROUND(E612*G612,2)</f>
        <v>0</v>
      </c>
      <c r="K612" s="87">
        <v>0.55000000000000004</v>
      </c>
      <c r="L612" s="87">
        <f>E612*K612</f>
        <v>0.1991</v>
      </c>
      <c r="N612" s="84">
        <f>E612*M612</f>
        <v>0</v>
      </c>
      <c r="O612" s="85">
        <v>20</v>
      </c>
      <c r="P612" s="85" t="s">
        <v>149</v>
      </c>
      <c r="V612" s="88" t="s">
        <v>98</v>
      </c>
      <c r="X612" s="129" t="s">
        <v>1049</v>
      </c>
      <c r="Y612" s="129" t="s">
        <v>1049</v>
      </c>
      <c r="Z612" s="82" t="s">
        <v>1040</v>
      </c>
      <c r="AA612" s="82" t="s">
        <v>149</v>
      </c>
      <c r="AB612" s="85">
        <v>8</v>
      </c>
      <c r="AJ612" s="71" t="s">
        <v>776</v>
      </c>
      <c r="AK612" s="71" t="s">
        <v>153</v>
      </c>
    </row>
    <row r="613" spans="1:37">
      <c r="D613" s="130" t="s">
        <v>1056</v>
      </c>
      <c r="E613" s="131"/>
      <c r="F613" s="132"/>
      <c r="G613" s="133"/>
      <c r="H613" s="133"/>
      <c r="I613" s="133"/>
      <c r="J613" s="133"/>
      <c r="K613" s="134"/>
      <c r="L613" s="134"/>
      <c r="M613" s="131"/>
      <c r="N613" s="131"/>
      <c r="O613" s="132"/>
      <c r="P613" s="132"/>
      <c r="Q613" s="131"/>
      <c r="R613" s="131"/>
      <c r="S613" s="131"/>
      <c r="T613" s="135"/>
      <c r="U613" s="135"/>
      <c r="V613" s="135" t="s">
        <v>0</v>
      </c>
      <c r="W613" s="131"/>
      <c r="X613" s="136"/>
    </row>
    <row r="614" spans="1:37" ht="25.5">
      <c r="A614" s="80">
        <v>178</v>
      </c>
      <c r="B614" s="81" t="s">
        <v>1017</v>
      </c>
      <c r="C614" s="82" t="s">
        <v>1057</v>
      </c>
      <c r="D614" s="83" t="s">
        <v>1058</v>
      </c>
      <c r="E614" s="84">
        <v>289.89</v>
      </c>
      <c r="F614" s="85" t="s">
        <v>148</v>
      </c>
      <c r="H614" s="86">
        <f>ROUND(E614*G614,2)</f>
        <v>0</v>
      </c>
      <c r="J614" s="86">
        <f>ROUND(E614*G614,2)</f>
        <v>0</v>
      </c>
      <c r="L614" s="87">
        <f>E614*K614</f>
        <v>0</v>
      </c>
      <c r="N614" s="84">
        <f>E614*M614</f>
        <v>0</v>
      </c>
      <c r="O614" s="85">
        <v>20</v>
      </c>
      <c r="P614" s="85" t="s">
        <v>149</v>
      </c>
      <c r="V614" s="88" t="s">
        <v>760</v>
      </c>
      <c r="W614" s="84">
        <v>48.701999999999998</v>
      </c>
      <c r="X614" s="129" t="s">
        <v>1059</v>
      </c>
      <c r="Y614" s="129" t="s">
        <v>1057</v>
      </c>
      <c r="Z614" s="82" t="s">
        <v>1026</v>
      </c>
      <c r="AB614" s="85">
        <v>7</v>
      </c>
      <c r="AJ614" s="71" t="s">
        <v>763</v>
      </c>
      <c r="AK614" s="71" t="s">
        <v>153</v>
      </c>
    </row>
    <row r="615" spans="1:37">
      <c r="A615" s="80">
        <v>179</v>
      </c>
      <c r="B615" s="81" t="s">
        <v>1017</v>
      </c>
      <c r="C615" s="82" t="s">
        <v>1060</v>
      </c>
      <c r="D615" s="83" t="s">
        <v>1061</v>
      </c>
      <c r="E615" s="84">
        <v>289.89</v>
      </c>
      <c r="F615" s="85" t="s">
        <v>148</v>
      </c>
      <c r="H615" s="86">
        <f>ROUND(E615*G615,2)</f>
        <v>0</v>
      </c>
      <c r="J615" s="86">
        <f>ROUND(E615*G615,2)</f>
        <v>0</v>
      </c>
      <c r="L615" s="87">
        <f>E615*K615</f>
        <v>0</v>
      </c>
      <c r="N615" s="84">
        <f>E615*M615</f>
        <v>0</v>
      </c>
      <c r="O615" s="85">
        <v>20</v>
      </c>
      <c r="P615" s="85" t="s">
        <v>149</v>
      </c>
      <c r="V615" s="88" t="s">
        <v>760</v>
      </c>
      <c r="W615" s="84">
        <v>20.582000000000001</v>
      </c>
      <c r="X615" s="129" t="s">
        <v>1062</v>
      </c>
      <c r="Y615" s="129" t="s">
        <v>1060</v>
      </c>
      <c r="Z615" s="82" t="s">
        <v>1026</v>
      </c>
      <c r="AB615" s="85">
        <v>7</v>
      </c>
      <c r="AJ615" s="71" t="s">
        <v>763</v>
      </c>
      <c r="AK615" s="71" t="s">
        <v>153</v>
      </c>
    </row>
    <row r="616" spans="1:37">
      <c r="A616" s="80">
        <v>180</v>
      </c>
      <c r="B616" s="81" t="s">
        <v>531</v>
      </c>
      <c r="C616" s="82" t="s">
        <v>1063</v>
      </c>
      <c r="D616" s="83" t="s">
        <v>1064</v>
      </c>
      <c r="E616" s="84">
        <v>2.2829999999999999</v>
      </c>
      <c r="F616" s="85" t="s">
        <v>156</v>
      </c>
      <c r="I616" s="86">
        <f>ROUND(E616*G616,2)</f>
        <v>0</v>
      </c>
      <c r="J616" s="86">
        <f>ROUND(E616*G616,2)</f>
        <v>0</v>
      </c>
      <c r="K616" s="87">
        <v>0.55000000000000004</v>
      </c>
      <c r="L616" s="87">
        <f>E616*K616</f>
        <v>1.2556500000000002</v>
      </c>
      <c r="N616" s="84">
        <f>E616*M616</f>
        <v>0</v>
      </c>
      <c r="O616" s="85">
        <v>20</v>
      </c>
      <c r="P616" s="85" t="s">
        <v>149</v>
      </c>
      <c r="V616" s="88" t="s">
        <v>98</v>
      </c>
      <c r="X616" s="129" t="s">
        <v>1063</v>
      </c>
      <c r="Y616" s="129" t="s">
        <v>1063</v>
      </c>
      <c r="Z616" s="82" t="s">
        <v>1040</v>
      </c>
      <c r="AA616" s="82" t="s">
        <v>149</v>
      </c>
      <c r="AB616" s="85">
        <v>8</v>
      </c>
      <c r="AJ616" s="71" t="s">
        <v>776</v>
      </c>
      <c r="AK616" s="71" t="s">
        <v>153</v>
      </c>
    </row>
    <row r="617" spans="1:37">
      <c r="D617" s="130" t="s">
        <v>1065</v>
      </c>
      <c r="E617" s="131"/>
      <c r="F617" s="132"/>
      <c r="G617" s="133"/>
      <c r="H617" s="133"/>
      <c r="I617" s="133"/>
      <c r="J617" s="133"/>
      <c r="K617" s="134"/>
      <c r="L617" s="134"/>
      <c r="M617" s="131"/>
      <c r="N617" s="131"/>
      <c r="O617" s="132"/>
      <c r="P617" s="132"/>
      <c r="Q617" s="131"/>
      <c r="R617" s="131"/>
      <c r="S617" s="131"/>
      <c r="T617" s="135"/>
      <c r="U617" s="135"/>
      <c r="V617" s="135" t="s">
        <v>0</v>
      </c>
      <c r="W617" s="131"/>
      <c r="X617" s="136"/>
    </row>
    <row r="618" spans="1:37">
      <c r="A618" s="80">
        <v>181</v>
      </c>
      <c r="B618" s="81" t="s">
        <v>1017</v>
      </c>
      <c r="C618" s="82" t="s">
        <v>1066</v>
      </c>
      <c r="D618" s="83" t="s">
        <v>1067</v>
      </c>
      <c r="E618" s="84">
        <v>24.526</v>
      </c>
      <c r="F618" s="85" t="s">
        <v>156</v>
      </c>
      <c r="H618" s="86">
        <f>ROUND(E618*G618,2)</f>
        <v>0</v>
      </c>
      <c r="J618" s="86">
        <f>ROUND(E618*G618,2)</f>
        <v>0</v>
      </c>
      <c r="K618" s="87">
        <v>2.0889999999999999E-2</v>
      </c>
      <c r="L618" s="87">
        <f>E618*K618</f>
        <v>0.51234813999999995</v>
      </c>
      <c r="N618" s="84">
        <f>E618*M618</f>
        <v>0</v>
      </c>
      <c r="O618" s="85">
        <v>20</v>
      </c>
      <c r="P618" s="85" t="s">
        <v>149</v>
      </c>
      <c r="V618" s="88" t="s">
        <v>760</v>
      </c>
      <c r="X618" s="129" t="s">
        <v>1068</v>
      </c>
      <c r="Y618" s="129" t="s">
        <v>1066</v>
      </c>
      <c r="Z618" s="82" t="s">
        <v>1026</v>
      </c>
      <c r="AB618" s="85">
        <v>7</v>
      </c>
      <c r="AJ618" s="71" t="s">
        <v>763</v>
      </c>
      <c r="AK618" s="71" t="s">
        <v>153</v>
      </c>
    </row>
    <row r="619" spans="1:37">
      <c r="D619" s="130" t="s">
        <v>1069</v>
      </c>
      <c r="E619" s="131"/>
      <c r="F619" s="132"/>
      <c r="G619" s="133"/>
      <c r="H619" s="133"/>
      <c r="I619" s="133"/>
      <c r="J619" s="133"/>
      <c r="K619" s="134"/>
      <c r="L619" s="134"/>
      <c r="M619" s="131"/>
      <c r="N619" s="131"/>
      <c r="O619" s="132"/>
      <c r="P619" s="132"/>
      <c r="Q619" s="131"/>
      <c r="R619" s="131"/>
      <c r="S619" s="131"/>
      <c r="T619" s="135"/>
      <c r="U619" s="135"/>
      <c r="V619" s="135" t="s">
        <v>0</v>
      </c>
      <c r="W619" s="131"/>
      <c r="X619" s="136"/>
    </row>
    <row r="620" spans="1:37" ht="25.5">
      <c r="A620" s="80">
        <v>182</v>
      </c>
      <c r="B620" s="81" t="s">
        <v>1017</v>
      </c>
      <c r="C620" s="82" t="s">
        <v>1070</v>
      </c>
      <c r="D620" s="83" t="s">
        <v>1071</v>
      </c>
      <c r="E620" s="84">
        <v>175.00800000000001</v>
      </c>
      <c r="F620" s="85" t="s">
        <v>148</v>
      </c>
      <c r="H620" s="86">
        <f>ROUND(E620*G620,2)</f>
        <v>0</v>
      </c>
      <c r="J620" s="86">
        <f>ROUND(E620*G620,2)</f>
        <v>0</v>
      </c>
      <c r="L620" s="87">
        <f>E620*K620</f>
        <v>0</v>
      </c>
      <c r="N620" s="84">
        <f>E620*M620</f>
        <v>0</v>
      </c>
      <c r="O620" s="85">
        <v>20</v>
      </c>
      <c r="P620" s="85" t="s">
        <v>149</v>
      </c>
      <c r="V620" s="88" t="s">
        <v>760</v>
      </c>
      <c r="W620" s="84">
        <v>44.101999999999997</v>
      </c>
      <c r="X620" s="129" t="s">
        <v>1072</v>
      </c>
      <c r="Y620" s="129" t="s">
        <v>1070</v>
      </c>
      <c r="Z620" s="82" t="s">
        <v>594</v>
      </c>
      <c r="AB620" s="85">
        <v>7</v>
      </c>
      <c r="AJ620" s="71" t="s">
        <v>763</v>
      </c>
      <c r="AK620" s="71" t="s">
        <v>153</v>
      </c>
    </row>
    <row r="621" spans="1:37">
      <c r="D621" s="130" t="s">
        <v>1073</v>
      </c>
      <c r="E621" s="131"/>
      <c r="F621" s="132"/>
      <c r="G621" s="133"/>
      <c r="H621" s="133"/>
      <c r="I621" s="133"/>
      <c r="J621" s="133"/>
      <c r="K621" s="134"/>
      <c r="L621" s="134"/>
      <c r="M621" s="131"/>
      <c r="N621" s="131"/>
      <c r="O621" s="132"/>
      <c r="P621" s="132"/>
      <c r="Q621" s="131"/>
      <c r="R621" s="131"/>
      <c r="S621" s="131"/>
      <c r="T621" s="135"/>
      <c r="U621" s="135"/>
      <c r="V621" s="135" t="s">
        <v>0</v>
      </c>
      <c r="W621" s="131"/>
      <c r="X621" s="136"/>
    </row>
    <row r="622" spans="1:37" ht="25.5">
      <c r="A622" s="80">
        <v>183</v>
      </c>
      <c r="B622" s="81" t="s">
        <v>1017</v>
      </c>
      <c r="C622" s="82" t="s">
        <v>1074</v>
      </c>
      <c r="D622" s="83" t="s">
        <v>1075</v>
      </c>
      <c r="E622" s="84">
        <v>39.159999999999997</v>
      </c>
      <c r="F622" s="85" t="s">
        <v>148</v>
      </c>
      <c r="H622" s="86">
        <f>ROUND(E622*G622,2)</f>
        <v>0</v>
      </c>
      <c r="J622" s="86">
        <f>ROUND(E622*G622,2)</f>
        <v>0</v>
      </c>
      <c r="L622" s="87">
        <f>E622*K622</f>
        <v>0</v>
      </c>
      <c r="N622" s="84">
        <f>E622*M622</f>
        <v>0</v>
      </c>
      <c r="O622" s="85">
        <v>20</v>
      </c>
      <c r="P622" s="85" t="s">
        <v>149</v>
      </c>
      <c r="V622" s="88" t="s">
        <v>760</v>
      </c>
      <c r="W622" s="84">
        <v>20.245999999999999</v>
      </c>
      <c r="X622" s="129" t="s">
        <v>1076</v>
      </c>
      <c r="Y622" s="129" t="s">
        <v>1074</v>
      </c>
      <c r="Z622" s="82" t="s">
        <v>1022</v>
      </c>
      <c r="AB622" s="85">
        <v>7</v>
      </c>
      <c r="AJ622" s="71" t="s">
        <v>763</v>
      </c>
      <c r="AK622" s="71" t="s">
        <v>153</v>
      </c>
    </row>
    <row r="623" spans="1:37">
      <c r="D623" s="130" t="s">
        <v>1077</v>
      </c>
      <c r="E623" s="131"/>
      <c r="F623" s="132"/>
      <c r="G623" s="133"/>
      <c r="H623" s="133"/>
      <c r="I623" s="133"/>
      <c r="J623" s="133"/>
      <c r="K623" s="134"/>
      <c r="L623" s="134"/>
      <c r="M623" s="131"/>
      <c r="N623" s="131"/>
      <c r="O623" s="132"/>
      <c r="P623" s="132"/>
      <c r="Q623" s="131"/>
      <c r="R623" s="131"/>
      <c r="S623" s="131"/>
      <c r="T623" s="135"/>
      <c r="U623" s="135"/>
      <c r="V623" s="135" t="s">
        <v>0</v>
      </c>
      <c r="W623" s="131"/>
      <c r="X623" s="136"/>
    </row>
    <row r="624" spans="1:37" ht="25.5">
      <c r="A624" s="80">
        <v>184</v>
      </c>
      <c r="B624" s="81" t="s">
        <v>1017</v>
      </c>
      <c r="C624" s="82" t="s">
        <v>1078</v>
      </c>
      <c r="D624" s="83" t="s">
        <v>1079</v>
      </c>
      <c r="E624" s="84">
        <v>8.2799999999999994</v>
      </c>
      <c r="F624" s="85" t="s">
        <v>148</v>
      </c>
      <c r="H624" s="86">
        <f>ROUND(E624*G624,2)</f>
        <v>0</v>
      </c>
      <c r="J624" s="86">
        <f>ROUND(E624*G624,2)</f>
        <v>0</v>
      </c>
      <c r="L624" s="87">
        <f>E624*K624</f>
        <v>0</v>
      </c>
      <c r="N624" s="84">
        <f>E624*M624</f>
        <v>0</v>
      </c>
      <c r="O624" s="85">
        <v>20</v>
      </c>
      <c r="P624" s="85" t="s">
        <v>149</v>
      </c>
      <c r="V624" s="88" t="s">
        <v>760</v>
      </c>
      <c r="W624" s="84">
        <v>1.9790000000000001</v>
      </c>
      <c r="X624" s="129" t="s">
        <v>1080</v>
      </c>
      <c r="Y624" s="129" t="s">
        <v>1078</v>
      </c>
      <c r="Z624" s="82" t="s">
        <v>594</v>
      </c>
      <c r="AB624" s="85">
        <v>7</v>
      </c>
      <c r="AJ624" s="71" t="s">
        <v>763</v>
      </c>
      <c r="AK624" s="71" t="s">
        <v>153</v>
      </c>
    </row>
    <row r="625" spans="1:37">
      <c r="D625" s="130" t="s">
        <v>1081</v>
      </c>
      <c r="E625" s="131"/>
      <c r="F625" s="132"/>
      <c r="G625" s="133"/>
      <c r="H625" s="133"/>
      <c r="I625" s="133"/>
      <c r="J625" s="133"/>
      <c r="K625" s="134"/>
      <c r="L625" s="134"/>
      <c r="M625" s="131"/>
      <c r="N625" s="131"/>
      <c r="O625" s="132"/>
      <c r="P625" s="132"/>
      <c r="Q625" s="131"/>
      <c r="R625" s="131"/>
      <c r="S625" s="131"/>
      <c r="T625" s="135"/>
      <c r="U625" s="135"/>
      <c r="V625" s="135" t="s">
        <v>0</v>
      </c>
      <c r="W625" s="131"/>
      <c r="X625" s="136"/>
    </row>
    <row r="626" spans="1:37" ht="25.5">
      <c r="A626" s="80">
        <v>185</v>
      </c>
      <c r="B626" s="81" t="s">
        <v>1017</v>
      </c>
      <c r="C626" s="82" t="s">
        <v>1082</v>
      </c>
      <c r="D626" s="83" t="s">
        <v>1083</v>
      </c>
      <c r="E626" s="84">
        <v>17.399999999999999</v>
      </c>
      <c r="F626" s="85" t="s">
        <v>212</v>
      </c>
      <c r="H626" s="86">
        <f>ROUND(E626*G626,2)</f>
        <v>0</v>
      </c>
      <c r="J626" s="86">
        <f>ROUND(E626*G626,2)</f>
        <v>0</v>
      </c>
      <c r="L626" s="87">
        <f>E626*K626</f>
        <v>0</v>
      </c>
      <c r="N626" s="84">
        <f>E626*M626</f>
        <v>0</v>
      </c>
      <c r="O626" s="85">
        <v>20</v>
      </c>
      <c r="P626" s="85" t="s">
        <v>149</v>
      </c>
      <c r="V626" s="88" t="s">
        <v>760</v>
      </c>
      <c r="W626" s="84">
        <v>3.7410000000000001</v>
      </c>
      <c r="X626" s="129" t="s">
        <v>1084</v>
      </c>
      <c r="Y626" s="129" t="s">
        <v>1082</v>
      </c>
      <c r="Z626" s="82" t="s">
        <v>1022</v>
      </c>
      <c r="AB626" s="85">
        <v>7</v>
      </c>
      <c r="AJ626" s="71" t="s">
        <v>763</v>
      </c>
      <c r="AK626" s="71" t="s">
        <v>153</v>
      </c>
    </row>
    <row r="627" spans="1:37">
      <c r="D627" s="130" t="s">
        <v>1085</v>
      </c>
      <c r="E627" s="131"/>
      <c r="F627" s="132"/>
      <c r="G627" s="133"/>
      <c r="H627" s="133"/>
      <c r="I627" s="133"/>
      <c r="J627" s="133"/>
      <c r="K627" s="134"/>
      <c r="L627" s="134"/>
      <c r="M627" s="131"/>
      <c r="N627" s="131"/>
      <c r="O627" s="132"/>
      <c r="P627" s="132"/>
      <c r="Q627" s="131"/>
      <c r="R627" s="131"/>
      <c r="S627" s="131"/>
      <c r="T627" s="135"/>
      <c r="U627" s="135"/>
      <c r="V627" s="135" t="s">
        <v>0</v>
      </c>
      <c r="W627" s="131"/>
      <c r="X627" s="136"/>
    </row>
    <row r="628" spans="1:37">
      <c r="A628" s="80">
        <v>186</v>
      </c>
      <c r="B628" s="81" t="s">
        <v>531</v>
      </c>
      <c r="C628" s="82" t="s">
        <v>1038</v>
      </c>
      <c r="D628" s="83" t="s">
        <v>1039</v>
      </c>
      <c r="E628" s="84">
        <v>0.45700000000000002</v>
      </c>
      <c r="F628" s="85" t="s">
        <v>156</v>
      </c>
      <c r="I628" s="86">
        <f>ROUND(E628*G628,2)</f>
        <v>0</v>
      </c>
      <c r="J628" s="86">
        <f>ROUND(E628*G628,2)</f>
        <v>0</v>
      </c>
      <c r="K628" s="87">
        <v>0.55000000000000004</v>
      </c>
      <c r="L628" s="87">
        <f>E628*K628</f>
        <v>0.25135000000000002</v>
      </c>
      <c r="N628" s="84">
        <f>E628*M628</f>
        <v>0</v>
      </c>
      <c r="O628" s="85">
        <v>20</v>
      </c>
      <c r="P628" s="85" t="s">
        <v>149</v>
      </c>
      <c r="V628" s="88" t="s">
        <v>98</v>
      </c>
      <c r="X628" s="129" t="s">
        <v>1038</v>
      </c>
      <c r="Y628" s="129" t="s">
        <v>1038</v>
      </c>
      <c r="Z628" s="82" t="s">
        <v>1040</v>
      </c>
      <c r="AA628" s="82" t="s">
        <v>149</v>
      </c>
      <c r="AB628" s="85">
        <v>8</v>
      </c>
      <c r="AJ628" s="71" t="s">
        <v>776</v>
      </c>
      <c r="AK628" s="71" t="s">
        <v>153</v>
      </c>
    </row>
    <row r="629" spans="1:37">
      <c r="D629" s="130" t="s">
        <v>1086</v>
      </c>
      <c r="E629" s="131"/>
      <c r="F629" s="132"/>
      <c r="G629" s="133"/>
      <c r="H629" s="133"/>
      <c r="I629" s="133"/>
      <c r="J629" s="133"/>
      <c r="K629" s="134"/>
      <c r="L629" s="134"/>
      <c r="M629" s="131"/>
      <c r="N629" s="131"/>
      <c r="O629" s="132"/>
      <c r="P629" s="132"/>
      <c r="Q629" s="131"/>
      <c r="R629" s="131"/>
      <c r="S629" s="131"/>
      <c r="T629" s="135"/>
      <c r="U629" s="135"/>
      <c r="V629" s="135" t="s">
        <v>0</v>
      </c>
      <c r="W629" s="131"/>
      <c r="X629" s="136"/>
    </row>
    <row r="630" spans="1:37">
      <c r="A630" s="80">
        <v>187</v>
      </c>
      <c r="B630" s="81" t="s">
        <v>1017</v>
      </c>
      <c r="C630" s="82" t="s">
        <v>1087</v>
      </c>
      <c r="D630" s="83" t="s">
        <v>1088</v>
      </c>
      <c r="E630" s="84">
        <v>0.45700000000000002</v>
      </c>
      <c r="F630" s="85" t="s">
        <v>156</v>
      </c>
      <c r="H630" s="86">
        <f>ROUND(E630*G630,2)</f>
        <v>0</v>
      </c>
      <c r="J630" s="86">
        <f>ROUND(E630*G630,2)</f>
        <v>0</v>
      </c>
      <c r="K630" s="87">
        <v>2.8E-3</v>
      </c>
      <c r="L630" s="87">
        <f>E630*K630</f>
        <v>1.2796000000000001E-3</v>
      </c>
      <c r="N630" s="84">
        <f>E630*M630</f>
        <v>0</v>
      </c>
      <c r="O630" s="85">
        <v>20</v>
      </c>
      <c r="P630" s="85" t="s">
        <v>149</v>
      </c>
      <c r="V630" s="88" t="s">
        <v>760</v>
      </c>
      <c r="X630" s="129" t="s">
        <v>1089</v>
      </c>
      <c r="Y630" s="129" t="s">
        <v>1087</v>
      </c>
      <c r="Z630" s="82" t="s">
        <v>1022</v>
      </c>
      <c r="AB630" s="85">
        <v>7</v>
      </c>
      <c r="AJ630" s="71" t="s">
        <v>763</v>
      </c>
      <c r="AK630" s="71" t="s">
        <v>153</v>
      </c>
    </row>
    <row r="631" spans="1:37">
      <c r="A631" s="80">
        <v>188</v>
      </c>
      <c r="B631" s="81" t="s">
        <v>1017</v>
      </c>
      <c r="C631" s="82" t="s">
        <v>1090</v>
      </c>
      <c r="D631" s="83" t="s">
        <v>1091</v>
      </c>
      <c r="F631" s="85" t="s">
        <v>54</v>
      </c>
      <c r="H631" s="86">
        <f>ROUND(E631*G631,2)</f>
        <v>0</v>
      </c>
      <c r="J631" s="86">
        <f>ROUND(E631*G631,2)</f>
        <v>0</v>
      </c>
      <c r="L631" s="87">
        <f>E631*K631</f>
        <v>0</v>
      </c>
      <c r="N631" s="84">
        <f>E631*M631</f>
        <v>0</v>
      </c>
      <c r="O631" s="85">
        <v>20</v>
      </c>
      <c r="P631" s="85" t="s">
        <v>149</v>
      </c>
      <c r="V631" s="88" t="s">
        <v>760</v>
      </c>
      <c r="X631" s="129" t="s">
        <v>1092</v>
      </c>
      <c r="Y631" s="129" t="s">
        <v>1090</v>
      </c>
      <c r="Z631" s="82" t="s">
        <v>1022</v>
      </c>
      <c r="AB631" s="85">
        <v>1</v>
      </c>
      <c r="AJ631" s="71" t="s">
        <v>763</v>
      </c>
      <c r="AK631" s="71" t="s">
        <v>153</v>
      </c>
    </row>
    <row r="632" spans="1:37">
      <c r="D632" s="137" t="s">
        <v>1093</v>
      </c>
      <c r="E632" s="138">
        <f>J632</f>
        <v>0</v>
      </c>
      <c r="H632" s="138">
        <f>SUM(H593:H631)</f>
        <v>0</v>
      </c>
      <c r="I632" s="138">
        <f>SUM(I593:I631)</f>
        <v>0</v>
      </c>
      <c r="J632" s="138">
        <f>SUM(J593:J631)</f>
        <v>0</v>
      </c>
      <c r="L632" s="139">
        <f>SUM(L593:L631)</f>
        <v>14.593502140000004</v>
      </c>
      <c r="N632" s="140">
        <f>SUM(N593:N631)</f>
        <v>0</v>
      </c>
      <c r="W632" s="84">
        <f>SUM(W593:W631)</f>
        <v>567.53099999999995</v>
      </c>
    </row>
    <row r="634" spans="1:37">
      <c r="B634" s="82" t="s">
        <v>1094</v>
      </c>
    </row>
    <row r="635" spans="1:37">
      <c r="A635" s="80">
        <v>189</v>
      </c>
      <c r="B635" s="81" t="s">
        <v>1095</v>
      </c>
      <c r="C635" s="82" t="s">
        <v>1096</v>
      </c>
      <c r="D635" s="83" t="s">
        <v>1097</v>
      </c>
      <c r="E635" s="150">
        <v>54.457000000000001</v>
      </c>
      <c r="F635" s="85" t="s">
        <v>148</v>
      </c>
      <c r="H635" s="86">
        <f>ROUND(E635*G635,2)</f>
        <v>0</v>
      </c>
      <c r="J635" s="86">
        <f>ROUND(E635*G635,2)</f>
        <v>0</v>
      </c>
      <c r="K635" s="87">
        <v>1.2E-4</v>
      </c>
      <c r="L635" s="87">
        <f>E635*K635</f>
        <v>6.5348400000000001E-3</v>
      </c>
      <c r="N635" s="84">
        <f>E635*M635</f>
        <v>0</v>
      </c>
      <c r="O635" s="85">
        <v>20</v>
      </c>
      <c r="P635" s="85" t="s">
        <v>149</v>
      </c>
      <c r="V635" s="88" t="s">
        <v>760</v>
      </c>
      <c r="W635" s="84">
        <v>1.7430000000000001</v>
      </c>
      <c r="X635" s="129" t="s">
        <v>1098</v>
      </c>
      <c r="Y635" s="129" t="s">
        <v>1096</v>
      </c>
      <c r="Z635" s="82" t="s">
        <v>551</v>
      </c>
      <c r="AB635" s="85">
        <v>7</v>
      </c>
      <c r="AJ635" s="71" t="s">
        <v>763</v>
      </c>
      <c r="AK635" s="71" t="s">
        <v>153</v>
      </c>
    </row>
    <row r="636" spans="1:37">
      <c r="D636" s="130" t="s">
        <v>1099</v>
      </c>
      <c r="E636" s="131"/>
      <c r="F636" s="132"/>
      <c r="G636" s="133"/>
      <c r="H636" s="133"/>
      <c r="I636" s="133"/>
      <c r="J636" s="133"/>
      <c r="K636" s="134"/>
      <c r="L636" s="134"/>
      <c r="M636" s="131"/>
      <c r="N636" s="131"/>
      <c r="O636" s="132"/>
      <c r="P636" s="132"/>
      <c r="Q636" s="131"/>
      <c r="R636" s="131"/>
      <c r="S636" s="131"/>
      <c r="T636" s="135"/>
      <c r="U636" s="135"/>
      <c r="V636" s="135" t="s">
        <v>0</v>
      </c>
      <c r="W636" s="131"/>
      <c r="X636" s="136"/>
    </row>
    <row r="637" spans="1:37" ht="25.5">
      <c r="A637" s="80">
        <v>190</v>
      </c>
      <c r="B637" s="81" t="s">
        <v>1095</v>
      </c>
      <c r="C637" s="82" t="s">
        <v>1100</v>
      </c>
      <c r="D637" s="83" t="s">
        <v>1101</v>
      </c>
      <c r="E637" s="150">
        <v>41.633000000000003</v>
      </c>
      <c r="F637" s="85" t="s">
        <v>148</v>
      </c>
      <c r="H637" s="86">
        <f>ROUND(E637*G637,2)</f>
        <v>0</v>
      </c>
      <c r="J637" s="86">
        <f>ROUND(E637*G637,2)</f>
        <v>0</v>
      </c>
      <c r="K637" s="87">
        <v>2.2689999999999998E-2</v>
      </c>
      <c r="L637" s="87">
        <f>E637*K637</f>
        <v>0.94465277000000003</v>
      </c>
      <c r="N637" s="84">
        <f>E637*M637</f>
        <v>0</v>
      </c>
      <c r="O637" s="85">
        <v>20</v>
      </c>
      <c r="P637" s="85" t="s">
        <v>149</v>
      </c>
      <c r="V637" s="88" t="s">
        <v>760</v>
      </c>
      <c r="W637" s="84">
        <v>57.911999999999999</v>
      </c>
      <c r="X637" s="129" t="s">
        <v>1102</v>
      </c>
      <c r="Y637" s="129" t="s">
        <v>1100</v>
      </c>
      <c r="Z637" s="82" t="s">
        <v>594</v>
      </c>
      <c r="AB637" s="85">
        <v>7</v>
      </c>
      <c r="AJ637" s="71" t="s">
        <v>763</v>
      </c>
      <c r="AK637" s="71" t="s">
        <v>153</v>
      </c>
    </row>
    <row r="638" spans="1:37" ht="25.5">
      <c r="D638" s="130" t="s">
        <v>1103</v>
      </c>
      <c r="E638" s="131"/>
      <c r="F638" s="132"/>
      <c r="G638" s="133"/>
      <c r="H638" s="133"/>
      <c r="I638" s="133"/>
      <c r="J638" s="133"/>
      <c r="K638" s="134"/>
      <c r="L638" s="134"/>
      <c r="M638" s="131"/>
      <c r="N638" s="131"/>
      <c r="O638" s="132"/>
      <c r="P638" s="132"/>
      <c r="Q638" s="131"/>
      <c r="R638" s="131"/>
      <c r="S638" s="131"/>
      <c r="T638" s="135"/>
      <c r="U638" s="135"/>
      <c r="V638" s="135" t="s">
        <v>0</v>
      </c>
      <c r="W638" s="131"/>
      <c r="X638" s="136"/>
    </row>
    <row r="639" spans="1:37">
      <c r="D639" s="149" t="s">
        <v>1468</v>
      </c>
      <c r="E639" s="131"/>
      <c r="F639" s="132"/>
      <c r="G639" s="133"/>
      <c r="H639" s="133"/>
      <c r="I639" s="133"/>
      <c r="J639" s="133"/>
      <c r="K639" s="134"/>
      <c r="L639" s="134"/>
      <c r="M639" s="131"/>
      <c r="N639" s="131"/>
      <c r="O639" s="132"/>
      <c r="P639" s="132"/>
      <c r="Q639" s="131"/>
      <c r="R639" s="131"/>
      <c r="S639" s="131"/>
      <c r="T639" s="135"/>
      <c r="U639" s="135"/>
      <c r="V639" s="135" t="s">
        <v>0</v>
      </c>
      <c r="W639" s="131"/>
      <c r="X639" s="136"/>
    </row>
    <row r="640" spans="1:37">
      <c r="A640" s="80">
        <v>191</v>
      </c>
      <c r="B640" s="81" t="s">
        <v>1095</v>
      </c>
      <c r="C640" s="82" t="s">
        <v>1104</v>
      </c>
      <c r="D640" s="83" t="s">
        <v>1105</v>
      </c>
      <c r="E640" s="84">
        <v>12.824</v>
      </c>
      <c r="F640" s="85" t="s">
        <v>148</v>
      </c>
      <c r="H640" s="86">
        <f>ROUND(E640*G640,2)</f>
        <v>0</v>
      </c>
      <c r="J640" s="86">
        <f>ROUND(E640*G640,2)</f>
        <v>0</v>
      </c>
      <c r="K640" s="87">
        <v>2.512E-2</v>
      </c>
      <c r="L640" s="87">
        <f>E640*K640</f>
        <v>0.32213888000000002</v>
      </c>
      <c r="N640" s="84">
        <f>E640*M640</f>
        <v>0</v>
      </c>
      <c r="O640" s="85">
        <v>20</v>
      </c>
      <c r="P640" s="85" t="s">
        <v>149</v>
      </c>
      <c r="V640" s="88" t="s">
        <v>760</v>
      </c>
      <c r="W640" s="84">
        <v>16.440000000000001</v>
      </c>
      <c r="X640" s="129" t="s">
        <v>1106</v>
      </c>
      <c r="Y640" s="129" t="s">
        <v>1104</v>
      </c>
      <c r="Z640" s="82" t="s">
        <v>551</v>
      </c>
      <c r="AB640" s="85">
        <v>7</v>
      </c>
      <c r="AJ640" s="71" t="s">
        <v>763</v>
      </c>
      <c r="AK640" s="71" t="s">
        <v>153</v>
      </c>
    </row>
    <row r="641" spans="1:37">
      <c r="D641" s="130" t="s">
        <v>1107</v>
      </c>
      <c r="E641" s="131"/>
      <c r="F641" s="132"/>
      <c r="G641" s="133"/>
      <c r="H641" s="133"/>
      <c r="I641" s="133"/>
      <c r="J641" s="133"/>
      <c r="K641" s="134"/>
      <c r="L641" s="134"/>
      <c r="M641" s="131"/>
      <c r="N641" s="131"/>
      <c r="O641" s="132"/>
      <c r="P641" s="132"/>
      <c r="Q641" s="131"/>
      <c r="R641" s="131"/>
      <c r="S641" s="131"/>
      <c r="T641" s="135"/>
      <c r="U641" s="135"/>
      <c r="V641" s="135" t="s">
        <v>0</v>
      </c>
      <c r="W641" s="131"/>
      <c r="X641" s="136"/>
    </row>
    <row r="642" spans="1:37">
      <c r="A642" s="80">
        <v>192</v>
      </c>
      <c r="B642" s="81" t="s">
        <v>1095</v>
      </c>
      <c r="C642" s="82" t="s">
        <v>1108</v>
      </c>
      <c r="D642" s="83" t="s">
        <v>1109</v>
      </c>
      <c r="F642" s="85" t="s">
        <v>54</v>
      </c>
      <c r="H642" s="86">
        <f>ROUND(E642*G642,2)</f>
        <v>0</v>
      </c>
      <c r="J642" s="86">
        <f>ROUND(E642*G642,2)</f>
        <v>0</v>
      </c>
      <c r="L642" s="87">
        <f>E642*K642</f>
        <v>0</v>
      </c>
      <c r="N642" s="84">
        <f>E642*M642</f>
        <v>0</v>
      </c>
      <c r="O642" s="85">
        <v>20</v>
      </c>
      <c r="P642" s="85" t="s">
        <v>149</v>
      </c>
      <c r="V642" s="88" t="s">
        <v>760</v>
      </c>
      <c r="X642" s="129" t="s">
        <v>1110</v>
      </c>
      <c r="Y642" s="129" t="s">
        <v>1108</v>
      </c>
      <c r="Z642" s="82" t="s">
        <v>1022</v>
      </c>
      <c r="AB642" s="85">
        <v>1</v>
      </c>
      <c r="AJ642" s="71" t="s">
        <v>763</v>
      </c>
      <c r="AK642" s="71" t="s">
        <v>153</v>
      </c>
    </row>
    <row r="643" spans="1:37">
      <c r="D643" s="137" t="s">
        <v>1111</v>
      </c>
      <c r="E643" s="138">
        <f>J643</f>
        <v>0</v>
      </c>
      <c r="H643" s="138">
        <f>SUM(H634:H642)</f>
        <v>0</v>
      </c>
      <c r="I643" s="138">
        <f>SUM(I634:I642)</f>
        <v>0</v>
      </c>
      <c r="J643" s="138">
        <f>SUM(J634:J642)</f>
        <v>0</v>
      </c>
      <c r="L643" s="139">
        <f>SUM(L634:L642)</f>
        <v>1.2733264900000001</v>
      </c>
      <c r="N643" s="140">
        <f>SUM(N634:N642)</f>
        <v>0</v>
      </c>
      <c r="W643" s="84">
        <f>SUM(W634:W642)</f>
        <v>76.094999999999999</v>
      </c>
    </row>
    <row r="645" spans="1:37">
      <c r="B645" s="82" t="s">
        <v>1112</v>
      </c>
    </row>
    <row r="646" spans="1:37">
      <c r="A646" s="80">
        <v>193</v>
      </c>
      <c r="B646" s="81" t="s">
        <v>1113</v>
      </c>
      <c r="C646" s="82" t="s">
        <v>1114</v>
      </c>
      <c r="D646" s="83" t="s">
        <v>1115</v>
      </c>
      <c r="E646" s="84">
        <v>23</v>
      </c>
      <c r="F646" s="85" t="s">
        <v>212</v>
      </c>
      <c r="H646" s="86">
        <f t="shared" ref="H646:H658" si="4">ROUND(E646*G646,2)</f>
        <v>0</v>
      </c>
      <c r="J646" s="86">
        <f t="shared" ref="J646:J658" si="5">ROUND(E646*G646,2)</f>
        <v>0</v>
      </c>
      <c r="K646" s="87">
        <v>5.3299999999999997E-3</v>
      </c>
      <c r="L646" s="87">
        <f t="shared" ref="L646:L658" si="6">E646*K646</f>
        <v>0.12258999999999999</v>
      </c>
      <c r="N646" s="84">
        <f t="shared" ref="N646:N658" si="7">E646*M646</f>
        <v>0</v>
      </c>
      <c r="O646" s="85">
        <v>20</v>
      </c>
      <c r="P646" s="85" t="s">
        <v>149</v>
      </c>
      <c r="V646" s="88" t="s">
        <v>760</v>
      </c>
      <c r="W646" s="84">
        <v>13.662000000000001</v>
      </c>
      <c r="X646" s="129" t="s">
        <v>1116</v>
      </c>
      <c r="Y646" s="129" t="s">
        <v>1114</v>
      </c>
      <c r="Z646" s="82" t="s">
        <v>1117</v>
      </c>
      <c r="AB646" s="85">
        <v>7</v>
      </c>
      <c r="AJ646" s="71" t="s">
        <v>763</v>
      </c>
      <c r="AK646" s="71" t="s">
        <v>153</v>
      </c>
    </row>
    <row r="647" spans="1:37">
      <c r="A647" s="80">
        <v>194</v>
      </c>
      <c r="B647" s="81" t="s">
        <v>1113</v>
      </c>
      <c r="C647" s="82" t="s">
        <v>1118</v>
      </c>
      <c r="D647" s="83" t="s">
        <v>1119</v>
      </c>
      <c r="E647" s="84">
        <v>23</v>
      </c>
      <c r="F647" s="85" t="s">
        <v>212</v>
      </c>
      <c r="H647" s="86">
        <f t="shared" si="4"/>
        <v>0</v>
      </c>
      <c r="J647" s="86">
        <f t="shared" si="5"/>
        <v>0</v>
      </c>
      <c r="K647" s="87">
        <v>1.49E-3</v>
      </c>
      <c r="L647" s="87">
        <f t="shared" si="6"/>
        <v>3.4270000000000002E-2</v>
      </c>
      <c r="N647" s="84">
        <f t="shared" si="7"/>
        <v>0</v>
      </c>
      <c r="O647" s="85">
        <v>20</v>
      </c>
      <c r="P647" s="85" t="s">
        <v>149</v>
      </c>
      <c r="V647" s="88" t="s">
        <v>760</v>
      </c>
      <c r="W647" s="84">
        <v>4.7380000000000004</v>
      </c>
      <c r="X647" s="129" t="s">
        <v>1120</v>
      </c>
      <c r="Y647" s="129" t="s">
        <v>1118</v>
      </c>
      <c r="Z647" s="82" t="s">
        <v>1117</v>
      </c>
      <c r="AB647" s="85">
        <v>7</v>
      </c>
      <c r="AJ647" s="71" t="s">
        <v>763</v>
      </c>
      <c r="AK647" s="71" t="s">
        <v>153</v>
      </c>
    </row>
    <row r="648" spans="1:37">
      <c r="A648" s="80">
        <v>195</v>
      </c>
      <c r="B648" s="81" t="s">
        <v>1113</v>
      </c>
      <c r="C648" s="82" t="s">
        <v>1121</v>
      </c>
      <c r="D648" s="83" t="s">
        <v>1122</v>
      </c>
      <c r="E648" s="84">
        <v>12.5</v>
      </c>
      <c r="F648" s="85" t="s">
        <v>212</v>
      </c>
      <c r="H648" s="86">
        <f t="shared" si="4"/>
        <v>0</v>
      </c>
      <c r="J648" s="86">
        <f t="shared" si="5"/>
        <v>0</v>
      </c>
      <c r="K648" s="87">
        <v>1.3600000000000001E-3</v>
      </c>
      <c r="L648" s="87">
        <f t="shared" si="6"/>
        <v>1.7000000000000001E-2</v>
      </c>
      <c r="N648" s="84">
        <f t="shared" si="7"/>
        <v>0</v>
      </c>
      <c r="O648" s="85">
        <v>20</v>
      </c>
      <c r="P648" s="85" t="s">
        <v>149</v>
      </c>
      <c r="V648" s="88" t="s">
        <v>760</v>
      </c>
      <c r="W648" s="84">
        <v>7.85</v>
      </c>
      <c r="X648" s="129" t="s">
        <v>1123</v>
      </c>
      <c r="Y648" s="129" t="s">
        <v>1121</v>
      </c>
      <c r="Z648" s="82" t="s">
        <v>1117</v>
      </c>
      <c r="AB648" s="85">
        <v>7</v>
      </c>
      <c r="AJ648" s="71" t="s">
        <v>763</v>
      </c>
      <c r="AK648" s="71" t="s">
        <v>153</v>
      </c>
    </row>
    <row r="649" spans="1:37">
      <c r="A649" s="80">
        <v>196</v>
      </c>
      <c r="B649" s="81" t="s">
        <v>1113</v>
      </c>
      <c r="C649" s="82" t="s">
        <v>1124</v>
      </c>
      <c r="D649" s="83" t="s">
        <v>1125</v>
      </c>
      <c r="E649" s="84">
        <v>23</v>
      </c>
      <c r="F649" s="85" t="s">
        <v>212</v>
      </c>
      <c r="H649" s="86">
        <f t="shared" si="4"/>
        <v>0</v>
      </c>
      <c r="J649" s="86">
        <f t="shared" si="5"/>
        <v>0</v>
      </c>
      <c r="K649" s="87">
        <v>1.3600000000000001E-3</v>
      </c>
      <c r="L649" s="87">
        <f t="shared" si="6"/>
        <v>3.1280000000000002E-2</v>
      </c>
      <c r="N649" s="84">
        <f t="shared" si="7"/>
        <v>0</v>
      </c>
      <c r="O649" s="85">
        <v>20</v>
      </c>
      <c r="P649" s="85" t="s">
        <v>149</v>
      </c>
      <c r="V649" s="88" t="s">
        <v>760</v>
      </c>
      <c r="W649" s="84">
        <v>14.444000000000001</v>
      </c>
      <c r="X649" s="129" t="s">
        <v>1123</v>
      </c>
      <c r="Y649" s="129" t="s">
        <v>1124</v>
      </c>
      <c r="Z649" s="82" t="s">
        <v>1117</v>
      </c>
      <c r="AB649" s="85">
        <v>7</v>
      </c>
      <c r="AJ649" s="71" t="s">
        <v>763</v>
      </c>
      <c r="AK649" s="71" t="s">
        <v>153</v>
      </c>
    </row>
    <row r="650" spans="1:37">
      <c r="A650" s="80">
        <v>197</v>
      </c>
      <c r="B650" s="81" t="s">
        <v>1113</v>
      </c>
      <c r="C650" s="82" t="s">
        <v>1126</v>
      </c>
      <c r="D650" s="83" t="s">
        <v>1127</v>
      </c>
      <c r="E650" s="84">
        <v>1</v>
      </c>
      <c r="F650" s="85" t="s">
        <v>290</v>
      </c>
      <c r="H650" s="86">
        <f t="shared" si="4"/>
        <v>0</v>
      </c>
      <c r="J650" s="86">
        <f t="shared" si="5"/>
        <v>0</v>
      </c>
      <c r="K650" s="87">
        <v>1.7899999999999999E-3</v>
      </c>
      <c r="L650" s="87">
        <f t="shared" si="6"/>
        <v>1.7899999999999999E-3</v>
      </c>
      <c r="N650" s="84">
        <f t="shared" si="7"/>
        <v>0</v>
      </c>
      <c r="O650" s="85">
        <v>20</v>
      </c>
      <c r="P650" s="85" t="s">
        <v>149</v>
      </c>
      <c r="V650" s="88" t="s">
        <v>760</v>
      </c>
      <c r="W650" s="84">
        <v>0.65600000000000003</v>
      </c>
      <c r="X650" s="129" t="s">
        <v>1128</v>
      </c>
      <c r="Y650" s="129" t="s">
        <v>1126</v>
      </c>
      <c r="Z650" s="82" t="s">
        <v>1117</v>
      </c>
      <c r="AB650" s="85">
        <v>7</v>
      </c>
      <c r="AJ650" s="71" t="s">
        <v>763</v>
      </c>
      <c r="AK650" s="71" t="s">
        <v>153</v>
      </c>
    </row>
    <row r="651" spans="1:37">
      <c r="A651" s="80">
        <v>198</v>
      </c>
      <c r="B651" s="81" t="s">
        <v>1113</v>
      </c>
      <c r="C651" s="82" t="s">
        <v>1129</v>
      </c>
      <c r="D651" s="83" t="s">
        <v>1130</v>
      </c>
      <c r="E651" s="84">
        <v>6.1</v>
      </c>
      <c r="F651" s="85" t="s">
        <v>212</v>
      </c>
      <c r="H651" s="86">
        <f t="shared" si="4"/>
        <v>0</v>
      </c>
      <c r="J651" s="86">
        <f t="shared" si="5"/>
        <v>0</v>
      </c>
      <c r="K651" s="87">
        <v>1.7799999999999999E-3</v>
      </c>
      <c r="L651" s="87">
        <f t="shared" si="6"/>
        <v>1.0858E-2</v>
      </c>
      <c r="N651" s="84">
        <f t="shared" si="7"/>
        <v>0</v>
      </c>
      <c r="O651" s="85">
        <v>20</v>
      </c>
      <c r="P651" s="85" t="s">
        <v>149</v>
      </c>
      <c r="V651" s="88" t="s">
        <v>760</v>
      </c>
      <c r="W651" s="84">
        <v>4.3979999999999997</v>
      </c>
      <c r="X651" s="129" t="s">
        <v>1131</v>
      </c>
      <c r="Y651" s="129" t="s">
        <v>1129</v>
      </c>
      <c r="Z651" s="82" t="s">
        <v>1117</v>
      </c>
      <c r="AB651" s="85">
        <v>7</v>
      </c>
      <c r="AJ651" s="71" t="s">
        <v>763</v>
      </c>
      <c r="AK651" s="71" t="s">
        <v>153</v>
      </c>
    </row>
    <row r="652" spans="1:37">
      <c r="A652" s="80">
        <v>199</v>
      </c>
      <c r="B652" s="81" t="s">
        <v>1113</v>
      </c>
      <c r="C652" s="82" t="s">
        <v>1132</v>
      </c>
      <c r="D652" s="83" t="s">
        <v>1133</v>
      </c>
      <c r="E652" s="84">
        <v>18</v>
      </c>
      <c r="F652" s="85" t="s">
        <v>212</v>
      </c>
      <c r="H652" s="86">
        <f t="shared" si="4"/>
        <v>0</v>
      </c>
      <c r="J652" s="86">
        <f t="shared" si="5"/>
        <v>0</v>
      </c>
      <c r="K652" s="87">
        <v>4.3099999999999996E-3</v>
      </c>
      <c r="L652" s="87">
        <f t="shared" si="6"/>
        <v>7.7579999999999996E-2</v>
      </c>
      <c r="N652" s="84">
        <f t="shared" si="7"/>
        <v>0</v>
      </c>
      <c r="O652" s="85">
        <v>20</v>
      </c>
      <c r="P652" s="85" t="s">
        <v>149</v>
      </c>
      <c r="V652" s="88" t="s">
        <v>760</v>
      </c>
      <c r="W652" s="84">
        <v>15.75</v>
      </c>
      <c r="X652" s="129" t="s">
        <v>1134</v>
      </c>
      <c r="Y652" s="129" t="s">
        <v>1132</v>
      </c>
      <c r="Z652" s="82" t="s">
        <v>1117</v>
      </c>
      <c r="AB652" s="85">
        <v>7</v>
      </c>
      <c r="AJ652" s="71" t="s">
        <v>763</v>
      </c>
      <c r="AK652" s="71" t="s">
        <v>153</v>
      </c>
    </row>
    <row r="653" spans="1:37">
      <c r="A653" s="80">
        <v>200</v>
      </c>
      <c r="B653" s="81" t="s">
        <v>1113</v>
      </c>
      <c r="C653" s="82" t="s">
        <v>1135</v>
      </c>
      <c r="D653" s="83" t="s">
        <v>1136</v>
      </c>
      <c r="E653" s="84">
        <v>40</v>
      </c>
      <c r="F653" s="85" t="s">
        <v>212</v>
      </c>
      <c r="H653" s="86">
        <f t="shared" si="4"/>
        <v>0</v>
      </c>
      <c r="J653" s="86">
        <f t="shared" si="5"/>
        <v>0</v>
      </c>
      <c r="K653" s="87">
        <v>2.7599999999999999E-3</v>
      </c>
      <c r="L653" s="87">
        <f t="shared" si="6"/>
        <v>0.1104</v>
      </c>
      <c r="N653" s="84">
        <f t="shared" si="7"/>
        <v>0</v>
      </c>
      <c r="O653" s="85">
        <v>20</v>
      </c>
      <c r="P653" s="85" t="s">
        <v>149</v>
      </c>
      <c r="V653" s="88" t="s">
        <v>760</v>
      </c>
      <c r="W653" s="84">
        <v>21.56</v>
      </c>
      <c r="X653" s="129" t="s">
        <v>1137</v>
      </c>
      <c r="Y653" s="129" t="s">
        <v>1135</v>
      </c>
      <c r="Z653" s="82" t="s">
        <v>1117</v>
      </c>
      <c r="AB653" s="85">
        <v>7</v>
      </c>
      <c r="AJ653" s="71" t="s">
        <v>763</v>
      </c>
      <c r="AK653" s="71" t="s">
        <v>153</v>
      </c>
    </row>
    <row r="654" spans="1:37">
      <c r="A654" s="80">
        <v>201</v>
      </c>
      <c r="B654" s="81" t="s">
        <v>1113</v>
      </c>
      <c r="C654" s="82" t="s">
        <v>1138</v>
      </c>
      <c r="D654" s="83" t="s">
        <v>1139</v>
      </c>
      <c r="E654" s="84">
        <v>2</v>
      </c>
      <c r="F654" s="85" t="s">
        <v>290</v>
      </c>
      <c r="H654" s="86">
        <f t="shared" si="4"/>
        <v>0</v>
      </c>
      <c r="J654" s="86">
        <f t="shared" si="5"/>
        <v>0</v>
      </c>
      <c r="K654" s="87">
        <v>3.8000000000000002E-4</v>
      </c>
      <c r="L654" s="87">
        <f t="shared" si="6"/>
        <v>7.6000000000000004E-4</v>
      </c>
      <c r="N654" s="84">
        <f t="shared" si="7"/>
        <v>0</v>
      </c>
      <c r="O654" s="85">
        <v>20</v>
      </c>
      <c r="P654" s="85" t="s">
        <v>149</v>
      </c>
      <c r="V654" s="88" t="s">
        <v>760</v>
      </c>
      <c r="W654" s="84">
        <v>0.40400000000000003</v>
      </c>
      <c r="X654" s="129" t="s">
        <v>1140</v>
      </c>
      <c r="Y654" s="129" t="s">
        <v>1138</v>
      </c>
      <c r="Z654" s="82" t="s">
        <v>1117</v>
      </c>
      <c r="AB654" s="85">
        <v>7</v>
      </c>
      <c r="AJ654" s="71" t="s">
        <v>763</v>
      </c>
      <c r="AK654" s="71" t="s">
        <v>153</v>
      </c>
    </row>
    <row r="655" spans="1:37">
      <c r="A655" s="80">
        <v>202</v>
      </c>
      <c r="B655" s="81" t="s">
        <v>1113</v>
      </c>
      <c r="C655" s="82" t="s">
        <v>1141</v>
      </c>
      <c r="D655" s="83" t="s">
        <v>1142</v>
      </c>
      <c r="E655" s="84">
        <v>6</v>
      </c>
      <c r="F655" s="85" t="s">
        <v>290</v>
      </c>
      <c r="H655" s="86">
        <f t="shared" si="4"/>
        <v>0</v>
      </c>
      <c r="J655" s="86">
        <f t="shared" si="5"/>
        <v>0</v>
      </c>
      <c r="K655" s="87">
        <v>5.0000000000000002E-5</v>
      </c>
      <c r="L655" s="87">
        <f t="shared" si="6"/>
        <v>3.0000000000000003E-4</v>
      </c>
      <c r="N655" s="84">
        <f t="shared" si="7"/>
        <v>0</v>
      </c>
      <c r="O655" s="85">
        <v>20</v>
      </c>
      <c r="P655" s="85" t="s">
        <v>149</v>
      </c>
      <c r="V655" s="88" t="s">
        <v>760</v>
      </c>
      <c r="W655" s="84">
        <v>0.46200000000000002</v>
      </c>
      <c r="X655" s="129" t="s">
        <v>1143</v>
      </c>
      <c r="Y655" s="129" t="s">
        <v>1141</v>
      </c>
      <c r="Z655" s="82" t="s">
        <v>1117</v>
      </c>
      <c r="AB655" s="85">
        <v>7</v>
      </c>
      <c r="AJ655" s="71" t="s">
        <v>763</v>
      </c>
      <c r="AK655" s="71" t="s">
        <v>153</v>
      </c>
    </row>
    <row r="656" spans="1:37">
      <c r="A656" s="80">
        <v>203</v>
      </c>
      <c r="B656" s="81" t="s">
        <v>1113</v>
      </c>
      <c r="C656" s="82" t="s">
        <v>1144</v>
      </c>
      <c r="D656" s="83" t="s">
        <v>1145</v>
      </c>
      <c r="E656" s="84">
        <v>6</v>
      </c>
      <c r="F656" s="85" t="s">
        <v>290</v>
      </c>
      <c r="H656" s="86">
        <f t="shared" si="4"/>
        <v>0</v>
      </c>
      <c r="J656" s="86">
        <f t="shared" si="5"/>
        <v>0</v>
      </c>
      <c r="K656" s="87">
        <v>2.0000000000000001E-4</v>
      </c>
      <c r="L656" s="87">
        <f t="shared" si="6"/>
        <v>1.2000000000000001E-3</v>
      </c>
      <c r="N656" s="84">
        <f t="shared" si="7"/>
        <v>0</v>
      </c>
      <c r="O656" s="85">
        <v>20</v>
      </c>
      <c r="P656" s="85" t="s">
        <v>149</v>
      </c>
      <c r="V656" s="88" t="s">
        <v>760</v>
      </c>
      <c r="W656" s="84">
        <v>1.038</v>
      </c>
      <c r="X656" s="129" t="s">
        <v>1146</v>
      </c>
      <c r="Y656" s="129" t="s">
        <v>1144</v>
      </c>
      <c r="Z656" s="82" t="s">
        <v>1117</v>
      </c>
      <c r="AB656" s="85">
        <v>7</v>
      </c>
      <c r="AJ656" s="71" t="s">
        <v>763</v>
      </c>
      <c r="AK656" s="71" t="s">
        <v>153</v>
      </c>
    </row>
    <row r="657" spans="1:37">
      <c r="A657" s="80">
        <v>204</v>
      </c>
      <c r="B657" s="81" t="s">
        <v>1113</v>
      </c>
      <c r="C657" s="82" t="s">
        <v>1147</v>
      </c>
      <c r="D657" s="83" t="s">
        <v>1148</v>
      </c>
      <c r="E657" s="84">
        <v>9.5</v>
      </c>
      <c r="F657" s="85" t="s">
        <v>212</v>
      </c>
      <c r="H657" s="86">
        <f t="shared" si="4"/>
        <v>0</v>
      </c>
      <c r="J657" s="86">
        <f t="shared" si="5"/>
        <v>0</v>
      </c>
      <c r="K657" s="87">
        <v>1.31E-3</v>
      </c>
      <c r="L657" s="87">
        <f t="shared" si="6"/>
        <v>1.2444999999999999E-2</v>
      </c>
      <c r="N657" s="84">
        <f t="shared" si="7"/>
        <v>0</v>
      </c>
      <c r="O657" s="85">
        <v>20</v>
      </c>
      <c r="P657" s="85" t="s">
        <v>149</v>
      </c>
      <c r="V657" s="88" t="s">
        <v>760</v>
      </c>
      <c r="W657" s="84">
        <v>1.7010000000000001</v>
      </c>
      <c r="X657" s="129" t="s">
        <v>1149</v>
      </c>
      <c r="Y657" s="129" t="s">
        <v>1147</v>
      </c>
      <c r="Z657" s="82" t="s">
        <v>1117</v>
      </c>
      <c r="AB657" s="85">
        <v>7</v>
      </c>
      <c r="AJ657" s="71" t="s">
        <v>763</v>
      </c>
      <c r="AK657" s="71" t="s">
        <v>153</v>
      </c>
    </row>
    <row r="658" spans="1:37">
      <c r="A658" s="80">
        <v>205</v>
      </c>
      <c r="B658" s="81" t="s">
        <v>1113</v>
      </c>
      <c r="C658" s="82" t="s">
        <v>1150</v>
      </c>
      <c r="D658" s="83" t="s">
        <v>1151</v>
      </c>
      <c r="F658" s="85" t="s">
        <v>54</v>
      </c>
      <c r="H658" s="86">
        <f t="shared" si="4"/>
        <v>0</v>
      </c>
      <c r="J658" s="86">
        <f t="shared" si="5"/>
        <v>0</v>
      </c>
      <c r="L658" s="87">
        <f t="shared" si="6"/>
        <v>0</v>
      </c>
      <c r="N658" s="84">
        <f t="shared" si="7"/>
        <v>0</v>
      </c>
      <c r="O658" s="85">
        <v>20</v>
      </c>
      <c r="P658" s="85" t="s">
        <v>149</v>
      </c>
      <c r="V658" s="88" t="s">
        <v>760</v>
      </c>
      <c r="X658" s="129" t="s">
        <v>1152</v>
      </c>
      <c r="Y658" s="129" t="s">
        <v>1150</v>
      </c>
      <c r="Z658" s="82" t="s">
        <v>1117</v>
      </c>
      <c r="AB658" s="85">
        <v>1</v>
      </c>
      <c r="AJ658" s="71" t="s">
        <v>763</v>
      </c>
      <c r="AK658" s="71" t="s">
        <v>153</v>
      </c>
    </row>
    <row r="659" spans="1:37">
      <c r="D659" s="137" t="s">
        <v>1153</v>
      </c>
      <c r="E659" s="138">
        <f>J659</f>
        <v>0</v>
      </c>
      <c r="H659" s="138">
        <f>SUM(H645:H658)</f>
        <v>0</v>
      </c>
      <c r="I659" s="138">
        <f>SUM(I645:I658)</f>
        <v>0</v>
      </c>
      <c r="J659" s="138">
        <f>SUM(J645:J658)</f>
        <v>0</v>
      </c>
      <c r="L659" s="139">
        <f>SUM(L645:L658)</f>
        <v>0.42047299999999999</v>
      </c>
      <c r="N659" s="140">
        <f>SUM(N645:N658)</f>
        <v>0</v>
      </c>
      <c r="W659" s="84">
        <f>SUM(W645:W658)</f>
        <v>86.662999999999997</v>
      </c>
    </row>
    <row r="661" spans="1:37">
      <c r="B661" s="82" t="s">
        <v>1154</v>
      </c>
    </row>
    <row r="662" spans="1:37" ht="25.5">
      <c r="A662" s="80">
        <v>206</v>
      </c>
      <c r="B662" s="81" t="s">
        <v>1155</v>
      </c>
      <c r="C662" s="82" t="s">
        <v>1156</v>
      </c>
      <c r="D662" s="83" t="s">
        <v>1157</v>
      </c>
      <c r="E662" s="84">
        <v>289.89</v>
      </c>
      <c r="F662" s="85" t="s">
        <v>148</v>
      </c>
      <c r="H662" s="86">
        <f>ROUND(E662*G662,2)</f>
        <v>0</v>
      </c>
      <c r="J662" s="86">
        <f>ROUND(E662*G662,2)</f>
        <v>0</v>
      </c>
      <c r="K662" s="87">
        <v>4.929E-2</v>
      </c>
      <c r="L662" s="87">
        <f>E662*K662</f>
        <v>14.2886781</v>
      </c>
      <c r="N662" s="84">
        <f>E662*M662</f>
        <v>0</v>
      </c>
      <c r="O662" s="85">
        <v>20</v>
      </c>
      <c r="P662" s="85" t="s">
        <v>149</v>
      </c>
      <c r="V662" s="88" t="s">
        <v>760</v>
      </c>
      <c r="W662" s="84">
        <v>122.044</v>
      </c>
      <c r="X662" s="129" t="s">
        <v>1158</v>
      </c>
      <c r="Y662" s="129" t="s">
        <v>1156</v>
      </c>
      <c r="Z662" s="82" t="s">
        <v>839</v>
      </c>
      <c r="AB662" s="85">
        <v>7</v>
      </c>
      <c r="AJ662" s="71" t="s">
        <v>763</v>
      </c>
      <c r="AK662" s="71" t="s">
        <v>153</v>
      </c>
    </row>
    <row r="663" spans="1:37" ht="25.5">
      <c r="D663" s="130" t="s">
        <v>1159</v>
      </c>
      <c r="E663" s="131"/>
      <c r="F663" s="132"/>
      <c r="G663" s="133"/>
      <c r="H663" s="133"/>
      <c r="I663" s="133"/>
      <c r="J663" s="133"/>
      <c r="K663" s="134"/>
      <c r="L663" s="134"/>
      <c r="M663" s="131"/>
      <c r="N663" s="131"/>
      <c r="O663" s="132"/>
      <c r="P663" s="132"/>
      <c r="Q663" s="131"/>
      <c r="R663" s="131"/>
      <c r="S663" s="131"/>
      <c r="T663" s="135"/>
      <c r="U663" s="135"/>
      <c r="V663" s="135" t="s">
        <v>0</v>
      </c>
      <c r="W663" s="131"/>
      <c r="X663" s="136"/>
    </row>
    <row r="664" spans="1:37">
      <c r="D664" s="130" t="s">
        <v>1160</v>
      </c>
      <c r="E664" s="131"/>
      <c r="F664" s="132"/>
      <c r="G664" s="133"/>
      <c r="H664" s="133"/>
      <c r="I664" s="133"/>
      <c r="J664" s="133"/>
      <c r="K664" s="134"/>
      <c r="L664" s="134"/>
      <c r="M664" s="131"/>
      <c r="N664" s="131"/>
      <c r="O664" s="132"/>
      <c r="P664" s="132"/>
      <c r="Q664" s="131"/>
      <c r="R664" s="131"/>
      <c r="S664" s="131"/>
      <c r="T664" s="135"/>
      <c r="U664" s="135"/>
      <c r="V664" s="135" t="s">
        <v>0</v>
      </c>
      <c r="W664" s="131"/>
      <c r="X664" s="136"/>
    </row>
    <row r="665" spans="1:37">
      <c r="A665" s="80">
        <v>207</v>
      </c>
      <c r="B665" s="81" t="s">
        <v>1155</v>
      </c>
      <c r="C665" s="82" t="s">
        <v>1161</v>
      </c>
      <c r="D665" s="83" t="s">
        <v>1162</v>
      </c>
      <c r="E665" s="84">
        <v>318.87900000000002</v>
      </c>
      <c r="F665" s="85" t="s">
        <v>148</v>
      </c>
      <c r="H665" s="86">
        <f>ROUND(E665*G665,2)</f>
        <v>0</v>
      </c>
      <c r="J665" s="86">
        <f>ROUND(E665*G665,2)</f>
        <v>0</v>
      </c>
      <c r="K665" s="87">
        <v>1.7000000000000001E-4</v>
      </c>
      <c r="L665" s="87">
        <f>E665*K665</f>
        <v>5.420943000000001E-2</v>
      </c>
      <c r="N665" s="84">
        <f>E665*M665</f>
        <v>0</v>
      </c>
      <c r="O665" s="85">
        <v>20</v>
      </c>
      <c r="P665" s="85" t="s">
        <v>149</v>
      </c>
      <c r="V665" s="88" t="s">
        <v>760</v>
      </c>
      <c r="W665" s="84">
        <v>16.901</v>
      </c>
      <c r="X665" s="129" t="s">
        <v>1163</v>
      </c>
      <c r="Y665" s="129" t="s">
        <v>1161</v>
      </c>
      <c r="Z665" s="82" t="s">
        <v>839</v>
      </c>
      <c r="AB665" s="85">
        <v>7</v>
      </c>
      <c r="AJ665" s="71" t="s">
        <v>763</v>
      </c>
      <c r="AK665" s="71" t="s">
        <v>153</v>
      </c>
    </row>
    <row r="666" spans="1:37">
      <c r="D666" s="130" t="s">
        <v>1164</v>
      </c>
      <c r="E666" s="131"/>
      <c r="F666" s="132"/>
      <c r="G666" s="133"/>
      <c r="H666" s="133"/>
      <c r="I666" s="133"/>
      <c r="J666" s="133"/>
      <c r="K666" s="134"/>
      <c r="L666" s="134"/>
      <c r="M666" s="131"/>
      <c r="N666" s="131"/>
      <c r="O666" s="132"/>
      <c r="P666" s="132"/>
      <c r="Q666" s="131"/>
      <c r="R666" s="131"/>
      <c r="S666" s="131"/>
      <c r="T666" s="135"/>
      <c r="U666" s="135"/>
      <c r="V666" s="135" t="s">
        <v>0</v>
      </c>
      <c r="W666" s="131"/>
      <c r="X666" s="136"/>
    </row>
    <row r="667" spans="1:37">
      <c r="A667" s="80">
        <v>208</v>
      </c>
      <c r="B667" s="81" t="s">
        <v>1155</v>
      </c>
      <c r="C667" s="82" t="s">
        <v>1165</v>
      </c>
      <c r="D667" s="83" t="s">
        <v>1166</v>
      </c>
      <c r="F667" s="85" t="s">
        <v>54</v>
      </c>
      <c r="H667" s="86">
        <f>ROUND(E667*G667,2)</f>
        <v>0</v>
      </c>
      <c r="J667" s="86">
        <f>ROUND(E667*G667,2)</f>
        <v>0</v>
      </c>
      <c r="L667" s="87">
        <f>E667*K667</f>
        <v>0</v>
      </c>
      <c r="N667" s="84">
        <f>E667*M667</f>
        <v>0</v>
      </c>
      <c r="O667" s="85">
        <v>20</v>
      </c>
      <c r="P667" s="85" t="s">
        <v>149</v>
      </c>
      <c r="V667" s="88" t="s">
        <v>760</v>
      </c>
      <c r="X667" s="129" t="s">
        <v>1167</v>
      </c>
      <c r="Y667" s="129" t="s">
        <v>1165</v>
      </c>
      <c r="Z667" s="82" t="s">
        <v>839</v>
      </c>
      <c r="AB667" s="85">
        <v>1</v>
      </c>
      <c r="AJ667" s="71" t="s">
        <v>763</v>
      </c>
      <c r="AK667" s="71" t="s">
        <v>153</v>
      </c>
    </row>
    <row r="668" spans="1:37">
      <c r="D668" s="137" t="s">
        <v>1168</v>
      </c>
      <c r="E668" s="138">
        <f>J668</f>
        <v>0</v>
      </c>
      <c r="H668" s="138">
        <f>SUM(H661:H667)</f>
        <v>0</v>
      </c>
      <c r="I668" s="138">
        <f>SUM(I661:I667)</f>
        <v>0</v>
      </c>
      <c r="J668" s="138">
        <f>SUM(J661:J667)</f>
        <v>0</v>
      </c>
      <c r="L668" s="139">
        <f>SUM(L661:L667)</f>
        <v>14.34288753</v>
      </c>
      <c r="N668" s="140">
        <f>SUM(N661:N667)</f>
        <v>0</v>
      </c>
      <c r="W668" s="84">
        <f>SUM(W661:W667)</f>
        <v>138.94499999999999</v>
      </c>
    </row>
    <row r="670" spans="1:37">
      <c r="B670" s="82" t="s">
        <v>1169</v>
      </c>
    </row>
    <row r="671" spans="1:37" ht="25.5">
      <c r="A671" s="80">
        <v>209</v>
      </c>
      <c r="B671" s="81" t="s">
        <v>1170</v>
      </c>
      <c r="C671" s="82" t="s">
        <v>1171</v>
      </c>
      <c r="D671" s="83" t="s">
        <v>1172</v>
      </c>
      <c r="E671" s="84">
        <v>232.63300000000001</v>
      </c>
      <c r="F671" s="85" t="s">
        <v>148</v>
      </c>
      <c r="H671" s="86">
        <f>ROUND(E671*G671,2)</f>
        <v>0</v>
      </c>
      <c r="J671" s="86">
        <f>ROUND(E671*G671,2)</f>
        <v>0</v>
      </c>
      <c r="K671" s="87">
        <v>3.0000000000000001E-5</v>
      </c>
      <c r="L671" s="87">
        <f>E671*K671</f>
        <v>6.9789900000000009E-3</v>
      </c>
      <c r="N671" s="84">
        <f>E671*M671</f>
        <v>0</v>
      </c>
      <c r="O671" s="85">
        <v>20</v>
      </c>
      <c r="P671" s="85" t="s">
        <v>149</v>
      </c>
      <c r="V671" s="88" t="s">
        <v>760</v>
      </c>
      <c r="W671" s="84">
        <v>226.58500000000001</v>
      </c>
      <c r="X671" s="129" t="s">
        <v>1173</v>
      </c>
      <c r="Y671" s="129" t="s">
        <v>1171</v>
      </c>
      <c r="Z671" s="82" t="s">
        <v>1022</v>
      </c>
      <c r="AB671" s="85">
        <v>7</v>
      </c>
      <c r="AJ671" s="71" t="s">
        <v>763</v>
      </c>
      <c r="AK671" s="71" t="s">
        <v>153</v>
      </c>
    </row>
    <row r="672" spans="1:37" ht="25.5">
      <c r="D672" s="130" t="s">
        <v>1174</v>
      </c>
      <c r="E672" s="131"/>
      <c r="F672" s="132"/>
      <c r="G672" s="133"/>
      <c r="H672" s="133"/>
      <c r="I672" s="133"/>
      <c r="J672" s="133"/>
      <c r="K672" s="134"/>
      <c r="L672" s="134"/>
      <c r="M672" s="131"/>
      <c r="N672" s="131"/>
      <c r="O672" s="132"/>
      <c r="P672" s="132"/>
      <c r="Q672" s="131"/>
      <c r="R672" s="131"/>
      <c r="S672" s="131"/>
      <c r="T672" s="135"/>
      <c r="U672" s="135"/>
      <c r="V672" s="135" t="s">
        <v>0</v>
      </c>
      <c r="W672" s="131"/>
      <c r="X672" s="136"/>
    </row>
    <row r="673" spans="1:37">
      <c r="D673" s="130" t="s">
        <v>1175</v>
      </c>
      <c r="E673" s="131"/>
      <c r="F673" s="132"/>
      <c r="G673" s="133"/>
      <c r="H673" s="133"/>
      <c r="I673" s="133"/>
      <c r="J673" s="133"/>
      <c r="K673" s="134"/>
      <c r="L673" s="134"/>
      <c r="M673" s="131"/>
      <c r="N673" s="131"/>
      <c r="O673" s="132"/>
      <c r="P673" s="132"/>
      <c r="Q673" s="131"/>
      <c r="R673" s="131"/>
      <c r="S673" s="131"/>
      <c r="T673" s="135"/>
      <c r="U673" s="135"/>
      <c r="V673" s="135" t="s">
        <v>0</v>
      </c>
      <c r="W673" s="131"/>
      <c r="X673" s="136"/>
    </row>
    <row r="674" spans="1:37" ht="25.5">
      <c r="D674" s="130" t="s">
        <v>1176</v>
      </c>
      <c r="E674" s="131"/>
      <c r="F674" s="132"/>
      <c r="G674" s="133"/>
      <c r="H674" s="133"/>
      <c r="I674" s="133"/>
      <c r="J674" s="133"/>
      <c r="K674" s="134"/>
      <c r="L674" s="134"/>
      <c r="M674" s="131"/>
      <c r="N674" s="131"/>
      <c r="O674" s="132"/>
      <c r="P674" s="132"/>
      <c r="Q674" s="131"/>
      <c r="R674" s="131"/>
      <c r="S674" s="131"/>
      <c r="T674" s="135"/>
      <c r="U674" s="135"/>
      <c r="V674" s="135" t="s">
        <v>0</v>
      </c>
      <c r="W674" s="131"/>
      <c r="X674" s="136"/>
    </row>
    <row r="675" spans="1:37" ht="25.5">
      <c r="D675" s="130" t="s">
        <v>1177</v>
      </c>
      <c r="E675" s="131"/>
      <c r="F675" s="132"/>
      <c r="G675" s="133"/>
      <c r="H675" s="133"/>
      <c r="I675" s="133"/>
      <c r="J675" s="133"/>
      <c r="K675" s="134"/>
      <c r="L675" s="134"/>
      <c r="M675" s="131"/>
      <c r="N675" s="131"/>
      <c r="O675" s="132"/>
      <c r="P675" s="132"/>
      <c r="Q675" s="131"/>
      <c r="R675" s="131"/>
      <c r="S675" s="131"/>
      <c r="T675" s="135"/>
      <c r="U675" s="135"/>
      <c r="V675" s="135" t="s">
        <v>0</v>
      </c>
      <c r="W675" s="131"/>
      <c r="X675" s="136"/>
    </row>
    <row r="676" spans="1:37" ht="25.5">
      <c r="D676" s="130" t="s">
        <v>1178</v>
      </c>
      <c r="E676" s="131"/>
      <c r="F676" s="132"/>
      <c r="G676" s="133"/>
      <c r="H676" s="133"/>
      <c r="I676" s="133"/>
      <c r="J676" s="133"/>
      <c r="K676" s="134"/>
      <c r="L676" s="134"/>
      <c r="M676" s="131"/>
      <c r="N676" s="131"/>
      <c r="O676" s="132"/>
      <c r="P676" s="132"/>
      <c r="Q676" s="131"/>
      <c r="R676" s="131"/>
      <c r="S676" s="131"/>
      <c r="T676" s="135"/>
      <c r="U676" s="135"/>
      <c r="V676" s="135" t="s">
        <v>0</v>
      </c>
      <c r="W676" s="131"/>
      <c r="X676" s="136"/>
    </row>
    <row r="677" spans="1:37" ht="25.5">
      <c r="A677" s="80">
        <v>210</v>
      </c>
      <c r="B677" s="81" t="s">
        <v>1170</v>
      </c>
      <c r="C677" s="82" t="s">
        <v>1179</v>
      </c>
      <c r="D677" s="83" t="s">
        <v>1180</v>
      </c>
      <c r="E677" s="84">
        <v>1</v>
      </c>
      <c r="F677" s="85" t="s">
        <v>290</v>
      </c>
      <c r="H677" s="86">
        <f t="shared" ref="H677:H685" si="8">ROUND(E677*G677,2)</f>
        <v>0</v>
      </c>
      <c r="J677" s="86">
        <f t="shared" ref="J677:J685" si="9">ROUND(E677*G677,2)</f>
        <v>0</v>
      </c>
      <c r="K677" s="87">
        <v>1.39E-3</v>
      </c>
      <c r="L677" s="87">
        <f t="shared" ref="L677:L685" si="10">E677*K677</f>
        <v>1.39E-3</v>
      </c>
      <c r="N677" s="84">
        <f t="shared" ref="N677:N685" si="11">E677*M677</f>
        <v>0</v>
      </c>
      <c r="O677" s="85">
        <v>20</v>
      </c>
      <c r="P677" s="85" t="s">
        <v>149</v>
      </c>
      <c r="V677" s="88" t="s">
        <v>760</v>
      </c>
      <c r="W677" s="84">
        <v>1.4550000000000001</v>
      </c>
      <c r="X677" s="129" t="s">
        <v>1181</v>
      </c>
      <c r="Y677" s="129" t="s">
        <v>1179</v>
      </c>
      <c r="Z677" s="82" t="s">
        <v>1182</v>
      </c>
      <c r="AB677" s="85">
        <v>7</v>
      </c>
      <c r="AJ677" s="71" t="s">
        <v>763</v>
      </c>
      <c r="AK677" s="71" t="s">
        <v>153</v>
      </c>
    </row>
    <row r="678" spans="1:37" ht="25.5">
      <c r="A678" s="80">
        <v>211</v>
      </c>
      <c r="B678" s="81" t="s">
        <v>1170</v>
      </c>
      <c r="C678" s="82" t="s">
        <v>1183</v>
      </c>
      <c r="D678" s="83" t="s">
        <v>1184</v>
      </c>
      <c r="E678" s="84">
        <v>1</v>
      </c>
      <c r="F678" s="85" t="s">
        <v>290</v>
      </c>
      <c r="H678" s="86">
        <f t="shared" si="8"/>
        <v>0</v>
      </c>
      <c r="J678" s="86">
        <f t="shared" si="9"/>
        <v>0</v>
      </c>
      <c r="K678" s="87">
        <v>1.39E-3</v>
      </c>
      <c r="L678" s="87">
        <f t="shared" si="10"/>
        <v>1.39E-3</v>
      </c>
      <c r="N678" s="84">
        <f t="shared" si="11"/>
        <v>0</v>
      </c>
      <c r="O678" s="85">
        <v>20</v>
      </c>
      <c r="P678" s="85" t="s">
        <v>149</v>
      </c>
      <c r="V678" s="88" t="s">
        <v>760</v>
      </c>
      <c r="W678" s="84">
        <v>1.4550000000000001</v>
      </c>
      <c r="X678" s="129" t="s">
        <v>1181</v>
      </c>
      <c r="Y678" s="129" t="s">
        <v>1183</v>
      </c>
      <c r="Z678" s="82" t="s">
        <v>1182</v>
      </c>
      <c r="AB678" s="85">
        <v>7</v>
      </c>
      <c r="AJ678" s="71" t="s">
        <v>763</v>
      </c>
      <c r="AK678" s="71" t="s">
        <v>153</v>
      </c>
    </row>
    <row r="679" spans="1:37" ht="25.5">
      <c r="A679" s="80">
        <v>212</v>
      </c>
      <c r="B679" s="81" t="s">
        <v>1170</v>
      </c>
      <c r="C679" s="82" t="s">
        <v>1185</v>
      </c>
      <c r="D679" s="83" t="s">
        <v>1186</v>
      </c>
      <c r="E679" s="84">
        <v>3</v>
      </c>
      <c r="F679" s="85" t="s">
        <v>290</v>
      </c>
      <c r="H679" s="86">
        <f t="shared" si="8"/>
        <v>0</v>
      </c>
      <c r="J679" s="86">
        <f t="shared" si="9"/>
        <v>0</v>
      </c>
      <c r="L679" s="87">
        <f t="shared" si="10"/>
        <v>0</v>
      </c>
      <c r="N679" s="84">
        <f t="shared" si="11"/>
        <v>0</v>
      </c>
      <c r="O679" s="85">
        <v>20</v>
      </c>
      <c r="P679" s="85" t="s">
        <v>149</v>
      </c>
      <c r="V679" s="88" t="s">
        <v>760</v>
      </c>
      <c r="W679" s="84">
        <v>2.0459999999999998</v>
      </c>
      <c r="X679" s="129" t="s">
        <v>1187</v>
      </c>
      <c r="Y679" s="129" t="s">
        <v>1185</v>
      </c>
      <c r="Z679" s="82" t="s">
        <v>1182</v>
      </c>
      <c r="AB679" s="85">
        <v>7</v>
      </c>
      <c r="AJ679" s="71" t="s">
        <v>763</v>
      </c>
      <c r="AK679" s="71" t="s">
        <v>153</v>
      </c>
    </row>
    <row r="680" spans="1:37" ht="25.5">
      <c r="A680" s="80">
        <v>213</v>
      </c>
      <c r="B680" s="81" t="s">
        <v>1170</v>
      </c>
      <c r="C680" s="82" t="s">
        <v>1188</v>
      </c>
      <c r="D680" s="83" t="s">
        <v>1189</v>
      </c>
      <c r="E680" s="84">
        <v>4</v>
      </c>
      <c r="F680" s="85" t="s">
        <v>290</v>
      </c>
      <c r="H680" s="86">
        <f t="shared" si="8"/>
        <v>0</v>
      </c>
      <c r="J680" s="86">
        <f t="shared" si="9"/>
        <v>0</v>
      </c>
      <c r="L680" s="87">
        <f t="shared" si="10"/>
        <v>0</v>
      </c>
      <c r="N680" s="84">
        <f t="shared" si="11"/>
        <v>0</v>
      </c>
      <c r="O680" s="85">
        <v>20</v>
      </c>
      <c r="P680" s="85" t="s">
        <v>149</v>
      </c>
      <c r="V680" s="88" t="s">
        <v>760</v>
      </c>
      <c r="W680" s="84">
        <v>2.7280000000000002</v>
      </c>
      <c r="X680" s="129" t="s">
        <v>1187</v>
      </c>
      <c r="Y680" s="129" t="s">
        <v>1188</v>
      </c>
      <c r="Z680" s="82" t="s">
        <v>1182</v>
      </c>
      <c r="AB680" s="85">
        <v>7</v>
      </c>
      <c r="AJ680" s="71" t="s">
        <v>763</v>
      </c>
      <c r="AK680" s="71" t="s">
        <v>153</v>
      </c>
    </row>
    <row r="681" spans="1:37" ht="25.5">
      <c r="A681" s="80">
        <v>214</v>
      </c>
      <c r="B681" s="81" t="s">
        <v>1170</v>
      </c>
      <c r="C681" s="82" t="s">
        <v>1190</v>
      </c>
      <c r="D681" s="83" t="s">
        <v>1191</v>
      </c>
      <c r="E681" s="84">
        <v>14</v>
      </c>
      <c r="F681" s="85" t="s">
        <v>290</v>
      </c>
      <c r="H681" s="86">
        <f t="shared" si="8"/>
        <v>0</v>
      </c>
      <c r="J681" s="86">
        <f t="shared" si="9"/>
        <v>0</v>
      </c>
      <c r="L681" s="87">
        <f t="shared" si="10"/>
        <v>0</v>
      </c>
      <c r="N681" s="84">
        <f t="shared" si="11"/>
        <v>0</v>
      </c>
      <c r="O681" s="85">
        <v>20</v>
      </c>
      <c r="P681" s="85" t="s">
        <v>149</v>
      </c>
      <c r="V681" s="88" t="s">
        <v>760</v>
      </c>
      <c r="W681" s="84">
        <v>9.548</v>
      </c>
      <c r="X681" s="129" t="s">
        <v>1187</v>
      </c>
      <c r="Y681" s="129" t="s">
        <v>1190</v>
      </c>
      <c r="Z681" s="82" t="s">
        <v>1182</v>
      </c>
      <c r="AB681" s="85">
        <v>7</v>
      </c>
      <c r="AJ681" s="71" t="s">
        <v>763</v>
      </c>
      <c r="AK681" s="71" t="s">
        <v>153</v>
      </c>
    </row>
    <row r="682" spans="1:37" ht="25.5">
      <c r="A682" s="80">
        <v>215</v>
      </c>
      <c r="B682" s="81" t="s">
        <v>1170</v>
      </c>
      <c r="C682" s="82" t="s">
        <v>1192</v>
      </c>
      <c r="D682" s="83" t="s">
        <v>1193</v>
      </c>
      <c r="E682" s="84">
        <v>10</v>
      </c>
      <c r="F682" s="85" t="s">
        <v>290</v>
      </c>
      <c r="H682" s="86">
        <f t="shared" si="8"/>
        <v>0</v>
      </c>
      <c r="J682" s="86">
        <f t="shared" si="9"/>
        <v>0</v>
      </c>
      <c r="L682" s="87">
        <f t="shared" si="10"/>
        <v>0</v>
      </c>
      <c r="N682" s="84">
        <f t="shared" si="11"/>
        <v>0</v>
      </c>
      <c r="O682" s="85">
        <v>20</v>
      </c>
      <c r="P682" s="85" t="s">
        <v>149</v>
      </c>
      <c r="V682" s="88" t="s">
        <v>760</v>
      </c>
      <c r="W682" s="84">
        <v>6.82</v>
      </c>
      <c r="X682" s="129" t="s">
        <v>1187</v>
      </c>
      <c r="Y682" s="129" t="s">
        <v>1192</v>
      </c>
      <c r="Z682" s="82" t="s">
        <v>1182</v>
      </c>
      <c r="AB682" s="85">
        <v>7</v>
      </c>
      <c r="AJ682" s="71" t="s">
        <v>763</v>
      </c>
      <c r="AK682" s="71" t="s">
        <v>153</v>
      </c>
    </row>
    <row r="683" spans="1:37" ht="25.5">
      <c r="A683" s="80">
        <v>216</v>
      </c>
      <c r="B683" s="81" t="s">
        <v>1170</v>
      </c>
      <c r="C683" s="82" t="s">
        <v>1194</v>
      </c>
      <c r="D683" s="83" t="s">
        <v>1195</v>
      </c>
      <c r="E683" s="84">
        <v>8</v>
      </c>
      <c r="F683" s="85" t="s">
        <v>290</v>
      </c>
      <c r="H683" s="86">
        <f t="shared" si="8"/>
        <v>0</v>
      </c>
      <c r="J683" s="86">
        <f t="shared" si="9"/>
        <v>0</v>
      </c>
      <c r="L683" s="87">
        <f t="shared" si="10"/>
        <v>0</v>
      </c>
      <c r="N683" s="84">
        <f t="shared" si="11"/>
        <v>0</v>
      </c>
      <c r="O683" s="85">
        <v>20</v>
      </c>
      <c r="P683" s="85" t="s">
        <v>149</v>
      </c>
      <c r="V683" s="88" t="s">
        <v>760</v>
      </c>
      <c r="W683" s="84">
        <v>5.4560000000000004</v>
      </c>
      <c r="X683" s="129" t="s">
        <v>1187</v>
      </c>
      <c r="Y683" s="129" t="s">
        <v>1194</v>
      </c>
      <c r="Z683" s="82" t="s">
        <v>1182</v>
      </c>
      <c r="AB683" s="85">
        <v>7</v>
      </c>
      <c r="AJ683" s="71" t="s">
        <v>763</v>
      </c>
      <c r="AK683" s="71" t="s">
        <v>153</v>
      </c>
    </row>
    <row r="684" spans="1:37" ht="25.5">
      <c r="A684" s="80">
        <v>217</v>
      </c>
      <c r="B684" s="81" t="s">
        <v>1170</v>
      </c>
      <c r="C684" s="82" t="s">
        <v>1196</v>
      </c>
      <c r="D684" s="83" t="s">
        <v>1197</v>
      </c>
      <c r="E684" s="84">
        <v>6</v>
      </c>
      <c r="F684" s="85" t="s">
        <v>290</v>
      </c>
      <c r="H684" s="86">
        <f t="shared" si="8"/>
        <v>0</v>
      </c>
      <c r="J684" s="86">
        <f t="shared" si="9"/>
        <v>0</v>
      </c>
      <c r="L684" s="87">
        <f t="shared" si="10"/>
        <v>0</v>
      </c>
      <c r="N684" s="84">
        <f t="shared" si="11"/>
        <v>0</v>
      </c>
      <c r="O684" s="85">
        <v>20</v>
      </c>
      <c r="P684" s="85" t="s">
        <v>149</v>
      </c>
      <c r="V684" s="88" t="s">
        <v>760</v>
      </c>
      <c r="W684" s="84">
        <v>4.0919999999999996</v>
      </c>
      <c r="X684" s="129" t="s">
        <v>1187</v>
      </c>
      <c r="Y684" s="129" t="s">
        <v>1196</v>
      </c>
      <c r="Z684" s="82" t="s">
        <v>1182</v>
      </c>
      <c r="AB684" s="85">
        <v>7</v>
      </c>
      <c r="AJ684" s="71" t="s">
        <v>763</v>
      </c>
      <c r="AK684" s="71" t="s">
        <v>153</v>
      </c>
    </row>
    <row r="685" spans="1:37" ht="25.5">
      <c r="A685" s="80">
        <v>218</v>
      </c>
      <c r="B685" s="81" t="s">
        <v>1170</v>
      </c>
      <c r="C685" s="82" t="s">
        <v>1198</v>
      </c>
      <c r="D685" s="83" t="s">
        <v>1199</v>
      </c>
      <c r="E685" s="150">
        <v>1</v>
      </c>
      <c r="F685" s="85" t="s">
        <v>290</v>
      </c>
      <c r="H685" s="86">
        <f t="shared" si="8"/>
        <v>0</v>
      </c>
      <c r="J685" s="86">
        <f t="shared" si="9"/>
        <v>0</v>
      </c>
      <c r="L685" s="87">
        <f t="shared" si="10"/>
        <v>0</v>
      </c>
      <c r="N685" s="84">
        <f t="shared" si="11"/>
        <v>0</v>
      </c>
      <c r="O685" s="85">
        <v>20</v>
      </c>
      <c r="P685" s="85" t="s">
        <v>149</v>
      </c>
      <c r="V685" s="88" t="s">
        <v>760</v>
      </c>
      <c r="W685" s="84">
        <v>0.68200000000000005</v>
      </c>
      <c r="X685" s="129" t="s">
        <v>1187</v>
      </c>
      <c r="Y685" s="129" t="s">
        <v>1198</v>
      </c>
      <c r="Z685" s="82" t="s">
        <v>1182</v>
      </c>
      <c r="AB685" s="85">
        <v>7</v>
      </c>
      <c r="AJ685" s="71" t="s">
        <v>763</v>
      </c>
      <c r="AK685" s="71" t="s">
        <v>153</v>
      </c>
    </row>
    <row r="686" spans="1:37">
      <c r="D686" s="149" t="s">
        <v>1200</v>
      </c>
      <c r="E686" s="131"/>
      <c r="F686" s="132"/>
      <c r="G686" s="133"/>
      <c r="H686" s="133"/>
      <c r="I686" s="133"/>
      <c r="J686" s="133"/>
      <c r="K686" s="134"/>
      <c r="L686" s="134"/>
      <c r="M686" s="131"/>
      <c r="N686" s="131"/>
      <c r="O686" s="132"/>
      <c r="P686" s="132"/>
      <c r="Q686" s="131"/>
      <c r="R686" s="131"/>
      <c r="S686" s="131"/>
      <c r="T686" s="135"/>
      <c r="U686" s="135"/>
      <c r="V686" s="135" t="s">
        <v>0</v>
      </c>
      <c r="W686" s="131"/>
      <c r="X686" s="136"/>
    </row>
    <row r="687" spans="1:37" ht="25.5">
      <c r="A687" s="80">
        <v>219</v>
      </c>
      <c r="B687" s="81" t="s">
        <v>1170</v>
      </c>
      <c r="C687" s="82" t="s">
        <v>1201</v>
      </c>
      <c r="D687" s="151" t="s">
        <v>1202</v>
      </c>
      <c r="E687" s="150">
        <v>3</v>
      </c>
      <c r="F687" s="85" t="s">
        <v>290</v>
      </c>
      <c r="H687" s="86">
        <f>ROUND(E687*G687,2)</f>
        <v>0</v>
      </c>
      <c r="J687" s="86">
        <f>ROUND(E687*G687,2)</f>
        <v>0</v>
      </c>
      <c r="L687" s="87">
        <f>E687*K687</f>
        <v>0</v>
      </c>
      <c r="N687" s="84">
        <f>E687*M687</f>
        <v>0</v>
      </c>
      <c r="O687" s="85">
        <v>20</v>
      </c>
      <c r="P687" s="85" t="s">
        <v>149</v>
      </c>
      <c r="V687" s="88" t="s">
        <v>760</v>
      </c>
      <c r="W687" s="84">
        <v>2.0459999999999998</v>
      </c>
      <c r="X687" s="129" t="s">
        <v>1187</v>
      </c>
      <c r="Y687" s="129" t="s">
        <v>1201</v>
      </c>
      <c r="Z687" s="82" t="s">
        <v>1182</v>
      </c>
      <c r="AB687" s="85">
        <v>7</v>
      </c>
      <c r="AJ687" s="71" t="s">
        <v>763</v>
      </c>
      <c r="AK687" s="71" t="s">
        <v>153</v>
      </c>
    </row>
    <row r="688" spans="1:37">
      <c r="A688" s="80">
        <v>220</v>
      </c>
      <c r="B688" s="81" t="s">
        <v>1170</v>
      </c>
      <c r="C688" s="82" t="s">
        <v>1203</v>
      </c>
      <c r="D688" s="83" t="s">
        <v>1204</v>
      </c>
      <c r="F688" s="85" t="s">
        <v>54</v>
      </c>
      <c r="H688" s="86">
        <f>ROUND(E688*G688,2)</f>
        <v>0</v>
      </c>
      <c r="J688" s="86">
        <f>ROUND(E688*G688,2)</f>
        <v>0</v>
      </c>
      <c r="L688" s="87">
        <f>E688*K688</f>
        <v>0</v>
      </c>
      <c r="N688" s="84">
        <f>E688*M688</f>
        <v>0</v>
      </c>
      <c r="O688" s="85">
        <v>20</v>
      </c>
      <c r="P688" s="85" t="s">
        <v>149</v>
      </c>
      <c r="V688" s="88" t="s">
        <v>760</v>
      </c>
      <c r="X688" s="129" t="s">
        <v>1205</v>
      </c>
      <c r="Y688" s="129" t="s">
        <v>1203</v>
      </c>
      <c r="Z688" s="82" t="s">
        <v>1022</v>
      </c>
      <c r="AB688" s="85">
        <v>1</v>
      </c>
      <c r="AJ688" s="71" t="s">
        <v>763</v>
      </c>
      <c r="AK688" s="71" t="s">
        <v>153</v>
      </c>
    </row>
    <row r="689" spans="1:37">
      <c r="D689" s="137" t="s">
        <v>1206</v>
      </c>
      <c r="E689" s="138">
        <f>J689</f>
        <v>0</v>
      </c>
      <c r="H689" s="138">
        <f>SUM(H670:H688)</f>
        <v>0</v>
      </c>
      <c r="I689" s="138">
        <f>SUM(I670:I688)</f>
        <v>0</v>
      </c>
      <c r="J689" s="138">
        <f>SUM(J670:J688)</f>
        <v>0</v>
      </c>
      <c r="L689" s="139">
        <f>SUM(L670:L688)</f>
        <v>9.7589900000000021E-3</v>
      </c>
      <c r="N689" s="140">
        <f>SUM(N670:N688)</f>
        <v>0</v>
      </c>
      <c r="W689" s="84">
        <f>SUM(W670:W688)</f>
        <v>262.91300000000001</v>
      </c>
    </row>
    <row r="691" spans="1:37">
      <c r="B691" s="82" t="s">
        <v>1207</v>
      </c>
    </row>
    <row r="692" spans="1:37" ht="25.5">
      <c r="A692" s="80">
        <v>221</v>
      </c>
      <c r="B692" s="81" t="s">
        <v>1208</v>
      </c>
      <c r="C692" s="82" t="s">
        <v>1209</v>
      </c>
      <c r="D692" s="83" t="s">
        <v>1210</v>
      </c>
      <c r="E692" s="84">
        <v>10</v>
      </c>
      <c r="F692" s="85" t="s">
        <v>290</v>
      </c>
      <c r="H692" s="86">
        <f t="shared" ref="H692:H702" si="12">ROUND(E692*G692,2)</f>
        <v>0</v>
      </c>
      <c r="J692" s="86">
        <f t="shared" ref="J692:J702" si="13">ROUND(E692*G692,2)</f>
        <v>0</v>
      </c>
      <c r="K692" s="87">
        <v>1.4999999999999999E-4</v>
      </c>
      <c r="L692" s="87">
        <f t="shared" ref="L692:L702" si="14">E692*K692</f>
        <v>1.4999999999999998E-3</v>
      </c>
      <c r="N692" s="84">
        <f t="shared" ref="N692:N702" si="15">E692*M692</f>
        <v>0</v>
      </c>
      <c r="O692" s="85">
        <v>20</v>
      </c>
      <c r="P692" s="85" t="s">
        <v>149</v>
      </c>
      <c r="V692" s="88" t="s">
        <v>760</v>
      </c>
      <c r="W692" s="84">
        <v>6.99</v>
      </c>
      <c r="X692" s="129" t="s">
        <v>1211</v>
      </c>
      <c r="Y692" s="129" t="s">
        <v>1209</v>
      </c>
      <c r="Z692" s="82" t="s">
        <v>1212</v>
      </c>
      <c r="AB692" s="85">
        <v>7</v>
      </c>
      <c r="AJ692" s="71" t="s">
        <v>763</v>
      </c>
      <c r="AK692" s="71" t="s">
        <v>153</v>
      </c>
    </row>
    <row r="693" spans="1:37" ht="25.5">
      <c r="A693" s="80">
        <v>222</v>
      </c>
      <c r="B693" s="81" t="s">
        <v>1208</v>
      </c>
      <c r="C693" s="82" t="s">
        <v>1213</v>
      </c>
      <c r="D693" s="83" t="s">
        <v>1214</v>
      </c>
      <c r="E693" s="84">
        <v>4</v>
      </c>
      <c r="F693" s="85" t="s">
        <v>290</v>
      </c>
      <c r="H693" s="86">
        <f t="shared" si="12"/>
        <v>0</v>
      </c>
      <c r="J693" s="86">
        <f t="shared" si="13"/>
        <v>0</v>
      </c>
      <c r="K693" s="87">
        <v>1.4999999999999999E-4</v>
      </c>
      <c r="L693" s="87">
        <f t="shared" si="14"/>
        <v>5.9999999999999995E-4</v>
      </c>
      <c r="N693" s="84">
        <f t="shared" si="15"/>
        <v>0</v>
      </c>
      <c r="O693" s="85">
        <v>20</v>
      </c>
      <c r="P693" s="85" t="s">
        <v>149</v>
      </c>
      <c r="V693" s="88" t="s">
        <v>760</v>
      </c>
      <c r="W693" s="84">
        <v>2.7959999999999998</v>
      </c>
      <c r="X693" s="129" t="s">
        <v>1211</v>
      </c>
      <c r="Y693" s="129" t="s">
        <v>1213</v>
      </c>
      <c r="Z693" s="82" t="s">
        <v>1212</v>
      </c>
      <c r="AB693" s="85">
        <v>7</v>
      </c>
      <c r="AJ693" s="71" t="s">
        <v>763</v>
      </c>
      <c r="AK693" s="71" t="s">
        <v>153</v>
      </c>
    </row>
    <row r="694" spans="1:37" ht="25.5">
      <c r="A694" s="80">
        <v>223</v>
      </c>
      <c r="B694" s="81" t="s">
        <v>1208</v>
      </c>
      <c r="C694" s="82" t="s">
        <v>1215</v>
      </c>
      <c r="D694" s="83" t="s">
        <v>1216</v>
      </c>
      <c r="E694" s="84">
        <v>2</v>
      </c>
      <c r="F694" s="85" t="s">
        <v>290</v>
      </c>
      <c r="H694" s="86">
        <f t="shared" si="12"/>
        <v>0</v>
      </c>
      <c r="J694" s="86">
        <f t="shared" si="13"/>
        <v>0</v>
      </c>
      <c r="K694" s="87">
        <v>1.4999999999999999E-4</v>
      </c>
      <c r="L694" s="87">
        <f t="shared" si="14"/>
        <v>2.9999999999999997E-4</v>
      </c>
      <c r="N694" s="84">
        <f t="shared" si="15"/>
        <v>0</v>
      </c>
      <c r="O694" s="85">
        <v>20</v>
      </c>
      <c r="P694" s="85" t="s">
        <v>149</v>
      </c>
      <c r="V694" s="88" t="s">
        <v>760</v>
      </c>
      <c r="W694" s="84">
        <v>1.3979999999999999</v>
      </c>
      <c r="X694" s="129" t="s">
        <v>1211</v>
      </c>
      <c r="Y694" s="129" t="s">
        <v>1215</v>
      </c>
      <c r="Z694" s="82" t="s">
        <v>1212</v>
      </c>
      <c r="AB694" s="85">
        <v>7</v>
      </c>
      <c r="AJ694" s="71" t="s">
        <v>763</v>
      </c>
      <c r="AK694" s="71" t="s">
        <v>153</v>
      </c>
    </row>
    <row r="695" spans="1:37" ht="25.5">
      <c r="A695" s="80">
        <v>224</v>
      </c>
      <c r="B695" s="81" t="s">
        <v>1208</v>
      </c>
      <c r="C695" s="82" t="s">
        <v>1217</v>
      </c>
      <c r="D695" s="83" t="s">
        <v>1218</v>
      </c>
      <c r="E695" s="84">
        <v>1</v>
      </c>
      <c r="F695" s="85" t="s">
        <v>290</v>
      </c>
      <c r="H695" s="86">
        <f t="shared" si="12"/>
        <v>0</v>
      </c>
      <c r="J695" s="86">
        <f t="shared" si="13"/>
        <v>0</v>
      </c>
      <c r="K695" s="87">
        <v>1.4999999999999999E-4</v>
      </c>
      <c r="L695" s="87">
        <f t="shared" si="14"/>
        <v>1.4999999999999999E-4</v>
      </c>
      <c r="N695" s="84">
        <f t="shared" si="15"/>
        <v>0</v>
      </c>
      <c r="O695" s="85">
        <v>20</v>
      </c>
      <c r="P695" s="85" t="s">
        <v>149</v>
      </c>
      <c r="V695" s="88" t="s">
        <v>760</v>
      </c>
      <c r="W695" s="84">
        <v>0.69899999999999995</v>
      </c>
      <c r="X695" s="129" t="s">
        <v>1211</v>
      </c>
      <c r="Y695" s="129" t="s">
        <v>1217</v>
      </c>
      <c r="Z695" s="82" t="s">
        <v>1212</v>
      </c>
      <c r="AB695" s="85">
        <v>7</v>
      </c>
      <c r="AJ695" s="71" t="s">
        <v>763</v>
      </c>
      <c r="AK695" s="71" t="s">
        <v>153</v>
      </c>
    </row>
    <row r="696" spans="1:37" ht="25.5">
      <c r="A696" s="80">
        <v>225</v>
      </c>
      <c r="B696" s="81" t="s">
        <v>1208</v>
      </c>
      <c r="C696" s="82" t="s">
        <v>1219</v>
      </c>
      <c r="D696" s="83" t="s">
        <v>1220</v>
      </c>
      <c r="E696" s="84">
        <v>1</v>
      </c>
      <c r="F696" s="85" t="s">
        <v>290</v>
      </c>
      <c r="H696" s="86">
        <f t="shared" si="12"/>
        <v>0</v>
      </c>
      <c r="J696" s="86">
        <f t="shared" si="13"/>
        <v>0</v>
      </c>
      <c r="K696" s="87">
        <v>1.4999999999999999E-4</v>
      </c>
      <c r="L696" s="87">
        <f t="shared" si="14"/>
        <v>1.4999999999999999E-4</v>
      </c>
      <c r="N696" s="84">
        <f t="shared" si="15"/>
        <v>0</v>
      </c>
      <c r="O696" s="85">
        <v>20</v>
      </c>
      <c r="P696" s="85" t="s">
        <v>149</v>
      </c>
      <c r="V696" s="88" t="s">
        <v>760</v>
      </c>
      <c r="W696" s="84">
        <v>0.69899999999999995</v>
      </c>
      <c r="X696" s="129" t="s">
        <v>1211</v>
      </c>
      <c r="Y696" s="129" t="s">
        <v>1219</v>
      </c>
      <c r="Z696" s="82" t="s">
        <v>1212</v>
      </c>
      <c r="AB696" s="85">
        <v>7</v>
      </c>
      <c r="AJ696" s="71" t="s">
        <v>763</v>
      </c>
      <c r="AK696" s="71" t="s">
        <v>153</v>
      </c>
    </row>
    <row r="697" spans="1:37" ht="25.5">
      <c r="A697" s="80">
        <v>226</v>
      </c>
      <c r="B697" s="81" t="s">
        <v>1208</v>
      </c>
      <c r="C697" s="82" t="s">
        <v>1221</v>
      </c>
      <c r="D697" s="83" t="s">
        <v>1222</v>
      </c>
      <c r="E697" s="84">
        <v>2</v>
      </c>
      <c r="F697" s="85" t="s">
        <v>290</v>
      </c>
      <c r="H697" s="86">
        <f t="shared" si="12"/>
        <v>0</v>
      </c>
      <c r="J697" s="86">
        <f t="shared" si="13"/>
        <v>0</v>
      </c>
      <c r="K697" s="87">
        <v>1.4999999999999999E-4</v>
      </c>
      <c r="L697" s="87">
        <f t="shared" si="14"/>
        <v>2.9999999999999997E-4</v>
      </c>
      <c r="N697" s="84">
        <f t="shared" si="15"/>
        <v>0</v>
      </c>
      <c r="O697" s="85">
        <v>20</v>
      </c>
      <c r="P697" s="85" t="s">
        <v>149</v>
      </c>
      <c r="V697" s="88" t="s">
        <v>760</v>
      </c>
      <c r="W697" s="84">
        <v>1.3979999999999999</v>
      </c>
      <c r="X697" s="129" t="s">
        <v>1211</v>
      </c>
      <c r="Y697" s="129" t="s">
        <v>1221</v>
      </c>
      <c r="Z697" s="82" t="s">
        <v>1212</v>
      </c>
      <c r="AB697" s="85">
        <v>7</v>
      </c>
      <c r="AJ697" s="71" t="s">
        <v>763</v>
      </c>
      <c r="AK697" s="71" t="s">
        <v>153</v>
      </c>
    </row>
    <row r="698" spans="1:37" ht="25.5">
      <c r="A698" s="80">
        <v>227</v>
      </c>
      <c r="B698" s="81" t="s">
        <v>1208</v>
      </c>
      <c r="C698" s="82" t="s">
        <v>1223</v>
      </c>
      <c r="D698" s="83" t="s">
        <v>1224</v>
      </c>
      <c r="E698" s="84">
        <v>1</v>
      </c>
      <c r="F698" s="85" t="s">
        <v>290</v>
      </c>
      <c r="H698" s="86">
        <f t="shared" si="12"/>
        <v>0</v>
      </c>
      <c r="J698" s="86">
        <f t="shared" si="13"/>
        <v>0</v>
      </c>
      <c r="K698" s="87">
        <v>1.4999999999999999E-4</v>
      </c>
      <c r="L698" s="87">
        <f t="shared" si="14"/>
        <v>1.4999999999999999E-4</v>
      </c>
      <c r="N698" s="84">
        <f t="shared" si="15"/>
        <v>0</v>
      </c>
      <c r="O698" s="85">
        <v>20</v>
      </c>
      <c r="P698" s="85" t="s">
        <v>149</v>
      </c>
      <c r="V698" s="88" t="s">
        <v>760</v>
      </c>
      <c r="W698" s="84">
        <v>0.69899999999999995</v>
      </c>
      <c r="X698" s="129" t="s">
        <v>1211</v>
      </c>
      <c r="Y698" s="129" t="s">
        <v>1223</v>
      </c>
      <c r="Z698" s="82" t="s">
        <v>1212</v>
      </c>
      <c r="AB698" s="85">
        <v>7</v>
      </c>
      <c r="AJ698" s="71" t="s">
        <v>763</v>
      </c>
      <c r="AK698" s="71" t="s">
        <v>153</v>
      </c>
    </row>
    <row r="699" spans="1:37" ht="25.5">
      <c r="A699" s="80">
        <v>228</v>
      </c>
      <c r="B699" s="81" t="s">
        <v>1208</v>
      </c>
      <c r="C699" s="82" t="s">
        <v>1225</v>
      </c>
      <c r="D699" s="83" t="s">
        <v>1226</v>
      </c>
      <c r="E699" s="84">
        <v>4</v>
      </c>
      <c r="F699" s="85" t="s">
        <v>290</v>
      </c>
      <c r="H699" s="86">
        <f t="shared" si="12"/>
        <v>0</v>
      </c>
      <c r="J699" s="86">
        <f t="shared" si="13"/>
        <v>0</v>
      </c>
      <c r="K699" s="87">
        <v>1.4999999999999999E-4</v>
      </c>
      <c r="L699" s="87">
        <f t="shared" si="14"/>
        <v>5.9999999999999995E-4</v>
      </c>
      <c r="N699" s="84">
        <f t="shared" si="15"/>
        <v>0</v>
      </c>
      <c r="O699" s="85">
        <v>20</v>
      </c>
      <c r="P699" s="85" t="s">
        <v>149</v>
      </c>
      <c r="V699" s="88" t="s">
        <v>760</v>
      </c>
      <c r="W699" s="84">
        <v>2.7959999999999998</v>
      </c>
      <c r="X699" s="129" t="s">
        <v>1211</v>
      </c>
      <c r="Y699" s="129" t="s">
        <v>1225</v>
      </c>
      <c r="Z699" s="82" t="s">
        <v>1212</v>
      </c>
      <c r="AB699" s="85">
        <v>7</v>
      </c>
      <c r="AJ699" s="71" t="s">
        <v>763</v>
      </c>
      <c r="AK699" s="71" t="s">
        <v>153</v>
      </c>
    </row>
    <row r="700" spans="1:37" ht="25.5">
      <c r="A700" s="80">
        <v>229</v>
      </c>
      <c r="B700" s="81" t="s">
        <v>1208</v>
      </c>
      <c r="C700" s="82" t="s">
        <v>1227</v>
      </c>
      <c r="D700" s="83" t="s">
        <v>1228</v>
      </c>
      <c r="E700" s="84">
        <v>1</v>
      </c>
      <c r="F700" s="85" t="s">
        <v>290</v>
      </c>
      <c r="H700" s="86">
        <f t="shared" si="12"/>
        <v>0</v>
      </c>
      <c r="J700" s="86">
        <f t="shared" si="13"/>
        <v>0</v>
      </c>
      <c r="K700" s="87">
        <v>1.4999999999999999E-4</v>
      </c>
      <c r="L700" s="87">
        <f t="shared" si="14"/>
        <v>1.4999999999999999E-4</v>
      </c>
      <c r="N700" s="84">
        <f t="shared" si="15"/>
        <v>0</v>
      </c>
      <c r="O700" s="85">
        <v>20</v>
      </c>
      <c r="P700" s="85" t="s">
        <v>149</v>
      </c>
      <c r="V700" s="88" t="s">
        <v>760</v>
      </c>
      <c r="W700" s="84">
        <v>0.69899999999999995</v>
      </c>
      <c r="X700" s="129" t="s">
        <v>1211</v>
      </c>
      <c r="Y700" s="129" t="s">
        <v>1227</v>
      </c>
      <c r="Z700" s="82" t="s">
        <v>1212</v>
      </c>
      <c r="AB700" s="85">
        <v>7</v>
      </c>
      <c r="AJ700" s="71" t="s">
        <v>763</v>
      </c>
      <c r="AK700" s="71" t="s">
        <v>153</v>
      </c>
    </row>
    <row r="701" spans="1:37" ht="25.5">
      <c r="A701" s="80">
        <v>230</v>
      </c>
      <c r="B701" s="81" t="s">
        <v>1208</v>
      </c>
      <c r="C701" s="82" t="s">
        <v>1229</v>
      </c>
      <c r="D701" s="83" t="s">
        <v>1230</v>
      </c>
      <c r="E701" s="84">
        <v>2</v>
      </c>
      <c r="F701" s="85" t="s">
        <v>290</v>
      </c>
      <c r="H701" s="86">
        <f t="shared" si="12"/>
        <v>0</v>
      </c>
      <c r="J701" s="86">
        <f t="shared" si="13"/>
        <v>0</v>
      </c>
      <c r="K701" s="87">
        <v>1.4999999999999999E-4</v>
      </c>
      <c r="L701" s="87">
        <f t="shared" si="14"/>
        <v>2.9999999999999997E-4</v>
      </c>
      <c r="N701" s="84">
        <f t="shared" si="15"/>
        <v>0</v>
      </c>
      <c r="O701" s="85">
        <v>20</v>
      </c>
      <c r="P701" s="85" t="s">
        <v>149</v>
      </c>
      <c r="V701" s="88" t="s">
        <v>760</v>
      </c>
      <c r="W701" s="84">
        <v>1.3979999999999999</v>
      </c>
      <c r="X701" s="129" t="s">
        <v>1211</v>
      </c>
      <c r="Y701" s="129" t="s">
        <v>1229</v>
      </c>
      <c r="Z701" s="82" t="s">
        <v>1212</v>
      </c>
      <c r="AB701" s="85">
        <v>7</v>
      </c>
      <c r="AJ701" s="71" t="s">
        <v>763</v>
      </c>
      <c r="AK701" s="71" t="s">
        <v>153</v>
      </c>
    </row>
    <row r="702" spans="1:37" ht="25.5">
      <c r="A702" s="80">
        <v>231</v>
      </c>
      <c r="B702" s="81" t="s">
        <v>1208</v>
      </c>
      <c r="C702" s="82" t="s">
        <v>1231</v>
      </c>
      <c r="D702" s="83" t="s">
        <v>1232</v>
      </c>
      <c r="E702" s="84">
        <v>9.1199999999999992</v>
      </c>
      <c r="F702" s="85" t="s">
        <v>148</v>
      </c>
      <c r="H702" s="86">
        <f t="shared" si="12"/>
        <v>0</v>
      </c>
      <c r="J702" s="86">
        <f t="shared" si="13"/>
        <v>0</v>
      </c>
      <c r="K702" s="87">
        <v>2.0000000000000002E-5</v>
      </c>
      <c r="L702" s="87">
        <f t="shared" si="14"/>
        <v>1.8239999999999999E-4</v>
      </c>
      <c r="N702" s="84">
        <f t="shared" si="15"/>
        <v>0</v>
      </c>
      <c r="O702" s="85">
        <v>20</v>
      </c>
      <c r="P702" s="85" t="s">
        <v>149</v>
      </c>
      <c r="V702" s="88" t="s">
        <v>760</v>
      </c>
      <c r="W702" s="84">
        <v>5.1070000000000002</v>
      </c>
      <c r="X702" s="129" t="s">
        <v>1233</v>
      </c>
      <c r="Y702" s="129" t="s">
        <v>1231</v>
      </c>
      <c r="Z702" s="82" t="s">
        <v>1212</v>
      </c>
      <c r="AB702" s="85">
        <v>7</v>
      </c>
      <c r="AJ702" s="71" t="s">
        <v>763</v>
      </c>
      <c r="AK702" s="71" t="s">
        <v>153</v>
      </c>
    </row>
    <row r="703" spans="1:37">
      <c r="D703" s="130" t="s">
        <v>1234</v>
      </c>
      <c r="E703" s="131"/>
      <c r="F703" s="132"/>
      <c r="G703" s="133"/>
      <c r="H703" s="133"/>
      <c r="I703" s="133"/>
      <c r="J703" s="133"/>
      <c r="K703" s="134"/>
      <c r="L703" s="134"/>
      <c r="M703" s="131"/>
      <c r="N703" s="131"/>
      <c r="O703" s="132"/>
      <c r="P703" s="132"/>
      <c r="Q703" s="131"/>
      <c r="R703" s="131"/>
      <c r="S703" s="131"/>
      <c r="T703" s="135"/>
      <c r="U703" s="135"/>
      <c r="V703" s="135" t="s">
        <v>0</v>
      </c>
      <c r="W703" s="131"/>
      <c r="X703" s="136"/>
    </row>
    <row r="704" spans="1:37" ht="25.5">
      <c r="A704" s="80">
        <v>232</v>
      </c>
      <c r="B704" s="81" t="s">
        <v>1208</v>
      </c>
      <c r="C704" s="82" t="s">
        <v>1235</v>
      </c>
      <c r="D704" s="83" t="s">
        <v>1236</v>
      </c>
      <c r="E704" s="84">
        <v>1</v>
      </c>
      <c r="F704" s="85" t="s">
        <v>1020</v>
      </c>
      <c r="H704" s="86">
        <f>ROUND(E704*G704,2)</f>
        <v>0</v>
      </c>
      <c r="J704" s="86">
        <f t="shared" ref="J704:J709" si="16">ROUND(E704*G704,2)</f>
        <v>0</v>
      </c>
      <c r="L704" s="87">
        <f t="shared" ref="L704:L709" si="17">E704*K704</f>
        <v>0</v>
      </c>
      <c r="N704" s="84">
        <f t="shared" ref="N704:N709" si="18">E704*M704</f>
        <v>0</v>
      </c>
      <c r="O704" s="85">
        <v>20</v>
      </c>
      <c r="P704" s="85" t="s">
        <v>149</v>
      </c>
      <c r="V704" s="88" t="s">
        <v>760</v>
      </c>
      <c r="W704" s="84">
        <v>0.22</v>
      </c>
      <c r="X704" s="129" t="s">
        <v>1237</v>
      </c>
      <c r="Y704" s="129" t="s">
        <v>1235</v>
      </c>
      <c r="Z704" s="82" t="s">
        <v>1212</v>
      </c>
      <c r="AB704" s="85">
        <v>7</v>
      </c>
      <c r="AJ704" s="71" t="s">
        <v>763</v>
      </c>
      <c r="AK704" s="71" t="s">
        <v>153</v>
      </c>
    </row>
    <row r="705" spans="1:37" ht="25.5">
      <c r="A705" s="80">
        <v>233</v>
      </c>
      <c r="B705" s="81" t="s">
        <v>1208</v>
      </c>
      <c r="C705" s="82" t="s">
        <v>1238</v>
      </c>
      <c r="D705" s="83" t="s">
        <v>1239</v>
      </c>
      <c r="E705" s="84">
        <v>5.48</v>
      </c>
      <c r="F705" s="85" t="s">
        <v>212</v>
      </c>
      <c r="H705" s="86">
        <f>ROUND(E705*G705,2)</f>
        <v>0</v>
      </c>
      <c r="J705" s="86">
        <f t="shared" si="16"/>
        <v>0</v>
      </c>
      <c r="L705" s="87">
        <f t="shared" si="17"/>
        <v>0</v>
      </c>
      <c r="N705" s="84">
        <f t="shared" si="18"/>
        <v>0</v>
      </c>
      <c r="O705" s="85">
        <v>20</v>
      </c>
      <c r="P705" s="85" t="s">
        <v>149</v>
      </c>
      <c r="V705" s="88" t="s">
        <v>760</v>
      </c>
      <c r="W705" s="84">
        <v>1.206</v>
      </c>
      <c r="X705" s="129" t="s">
        <v>1237</v>
      </c>
      <c r="Y705" s="129" t="s">
        <v>1238</v>
      </c>
      <c r="Z705" s="82" t="s">
        <v>1212</v>
      </c>
      <c r="AB705" s="85">
        <v>7</v>
      </c>
      <c r="AJ705" s="71" t="s">
        <v>763</v>
      </c>
      <c r="AK705" s="71" t="s">
        <v>153</v>
      </c>
    </row>
    <row r="706" spans="1:37" ht="25.5">
      <c r="A706" s="80">
        <v>234</v>
      </c>
      <c r="B706" s="81" t="s">
        <v>1208</v>
      </c>
      <c r="C706" s="82" t="s">
        <v>1240</v>
      </c>
      <c r="D706" s="83" t="s">
        <v>1241</v>
      </c>
      <c r="E706" s="84">
        <v>16.7</v>
      </c>
      <c r="F706" s="85" t="s">
        <v>212</v>
      </c>
      <c r="H706" s="86">
        <f>ROUND(E706*G706,2)</f>
        <v>0</v>
      </c>
      <c r="J706" s="86">
        <f t="shared" si="16"/>
        <v>0</v>
      </c>
      <c r="L706" s="87">
        <f t="shared" si="17"/>
        <v>0</v>
      </c>
      <c r="N706" s="84">
        <f t="shared" si="18"/>
        <v>0</v>
      </c>
      <c r="O706" s="85">
        <v>20</v>
      </c>
      <c r="P706" s="85" t="s">
        <v>149</v>
      </c>
      <c r="V706" s="88" t="s">
        <v>760</v>
      </c>
      <c r="W706" s="84">
        <v>3.6739999999999999</v>
      </c>
      <c r="X706" s="129" t="s">
        <v>1237</v>
      </c>
      <c r="Y706" s="129" t="s">
        <v>1240</v>
      </c>
      <c r="Z706" s="82" t="s">
        <v>1212</v>
      </c>
      <c r="AB706" s="85">
        <v>7</v>
      </c>
      <c r="AJ706" s="71" t="s">
        <v>763</v>
      </c>
      <c r="AK706" s="71" t="s">
        <v>153</v>
      </c>
    </row>
    <row r="707" spans="1:37" ht="25.5">
      <c r="A707" s="80">
        <v>235</v>
      </c>
      <c r="B707" s="81" t="s">
        <v>1208</v>
      </c>
      <c r="C707" s="82" t="s">
        <v>1242</v>
      </c>
      <c r="D707" s="83" t="s">
        <v>1243</v>
      </c>
      <c r="E707" s="84">
        <v>15.3</v>
      </c>
      <c r="F707" s="85" t="s">
        <v>212</v>
      </c>
      <c r="H707" s="86">
        <f>ROUND(E707*G707,2)</f>
        <v>0</v>
      </c>
      <c r="J707" s="86">
        <f t="shared" si="16"/>
        <v>0</v>
      </c>
      <c r="L707" s="87">
        <f t="shared" si="17"/>
        <v>0</v>
      </c>
      <c r="N707" s="84">
        <f t="shared" si="18"/>
        <v>0</v>
      </c>
      <c r="O707" s="85">
        <v>20</v>
      </c>
      <c r="P707" s="85" t="s">
        <v>149</v>
      </c>
      <c r="V707" s="88" t="s">
        <v>760</v>
      </c>
      <c r="W707" s="84">
        <v>3.3660000000000001</v>
      </c>
      <c r="X707" s="129" t="s">
        <v>1237</v>
      </c>
      <c r="Y707" s="129" t="s">
        <v>1242</v>
      </c>
      <c r="Z707" s="82" t="s">
        <v>1212</v>
      </c>
      <c r="AB707" s="85">
        <v>7</v>
      </c>
      <c r="AJ707" s="71" t="s">
        <v>763</v>
      </c>
      <c r="AK707" s="71" t="s">
        <v>153</v>
      </c>
    </row>
    <row r="708" spans="1:37">
      <c r="A708" s="80">
        <v>236</v>
      </c>
      <c r="B708" s="81" t="s">
        <v>1208</v>
      </c>
      <c r="C708" s="82" t="s">
        <v>1244</v>
      </c>
      <c r="D708" s="83" t="s">
        <v>1245</v>
      </c>
      <c r="E708" s="84">
        <v>148</v>
      </c>
      <c r="F708" s="85" t="s">
        <v>1246</v>
      </c>
      <c r="H708" s="86">
        <f>ROUND(E708*G708,2)</f>
        <v>0</v>
      </c>
      <c r="J708" s="86">
        <f t="shared" si="16"/>
        <v>0</v>
      </c>
      <c r="K708" s="87">
        <v>6.9999999999999994E-5</v>
      </c>
      <c r="L708" s="87">
        <f t="shared" si="17"/>
        <v>1.0359999999999999E-2</v>
      </c>
      <c r="N708" s="84">
        <f t="shared" si="18"/>
        <v>0</v>
      </c>
      <c r="O708" s="85">
        <v>20</v>
      </c>
      <c r="P708" s="85" t="s">
        <v>149</v>
      </c>
      <c r="V708" s="88" t="s">
        <v>760</v>
      </c>
      <c r="W708" s="84">
        <v>38.776000000000003</v>
      </c>
      <c r="X708" s="129" t="s">
        <v>1247</v>
      </c>
      <c r="Y708" s="129" t="s">
        <v>1244</v>
      </c>
      <c r="Z708" s="82" t="s">
        <v>1212</v>
      </c>
      <c r="AB708" s="85">
        <v>7</v>
      </c>
      <c r="AJ708" s="71" t="s">
        <v>763</v>
      </c>
      <c r="AK708" s="71" t="s">
        <v>153</v>
      </c>
    </row>
    <row r="709" spans="1:37">
      <c r="A709" s="80">
        <v>237</v>
      </c>
      <c r="B709" s="81" t="s">
        <v>531</v>
      </c>
      <c r="C709" s="82" t="s">
        <v>1248</v>
      </c>
      <c r="D709" s="83" t="s">
        <v>1249</v>
      </c>
      <c r="E709" s="84">
        <v>148</v>
      </c>
      <c r="F709" s="85" t="s">
        <v>1246</v>
      </c>
      <c r="I709" s="86">
        <f>ROUND(E709*G709,2)</f>
        <v>0</v>
      </c>
      <c r="J709" s="86">
        <f t="shared" si="16"/>
        <v>0</v>
      </c>
      <c r="K709" s="87">
        <v>1E-3</v>
      </c>
      <c r="L709" s="87">
        <f t="shared" si="17"/>
        <v>0.14799999999999999</v>
      </c>
      <c r="N709" s="84">
        <f t="shared" si="18"/>
        <v>0</v>
      </c>
      <c r="O709" s="85">
        <v>20</v>
      </c>
      <c r="P709" s="85" t="s">
        <v>149</v>
      </c>
      <c r="V709" s="88" t="s">
        <v>98</v>
      </c>
      <c r="X709" s="129" t="s">
        <v>1250</v>
      </c>
      <c r="Y709" s="129" t="s">
        <v>1248</v>
      </c>
      <c r="Z709" s="82" t="s">
        <v>1251</v>
      </c>
      <c r="AA709" s="82" t="s">
        <v>149</v>
      </c>
      <c r="AB709" s="85">
        <v>8</v>
      </c>
      <c r="AJ709" s="71" t="s">
        <v>776</v>
      </c>
      <c r="AK709" s="71" t="s">
        <v>153</v>
      </c>
    </row>
    <row r="710" spans="1:37">
      <c r="D710" s="130" t="s">
        <v>1252</v>
      </c>
      <c r="E710" s="131"/>
      <c r="F710" s="132"/>
      <c r="G710" s="133"/>
      <c r="H710" s="133"/>
      <c r="I710" s="133"/>
      <c r="J710" s="133"/>
      <c r="K710" s="134"/>
      <c r="L710" s="134"/>
      <c r="M710" s="131"/>
      <c r="N710" s="131"/>
      <c r="O710" s="132"/>
      <c r="P710" s="132"/>
      <c r="Q710" s="131"/>
      <c r="R710" s="131"/>
      <c r="S710" s="131"/>
      <c r="T710" s="135"/>
      <c r="U710" s="135"/>
      <c r="V710" s="135" t="s">
        <v>0</v>
      </c>
      <c r="W710" s="131"/>
      <c r="X710" s="136"/>
    </row>
    <row r="711" spans="1:37">
      <c r="D711" s="130" t="s">
        <v>1253</v>
      </c>
      <c r="E711" s="131"/>
      <c r="F711" s="132"/>
      <c r="G711" s="133"/>
      <c r="H711" s="133"/>
      <c r="I711" s="133"/>
      <c r="J711" s="133"/>
      <c r="K711" s="134"/>
      <c r="L711" s="134"/>
      <c r="M711" s="131"/>
      <c r="N711" s="131"/>
      <c r="O711" s="132"/>
      <c r="P711" s="132"/>
      <c r="Q711" s="131"/>
      <c r="R711" s="131"/>
      <c r="S711" s="131"/>
      <c r="T711" s="135"/>
      <c r="U711" s="135"/>
      <c r="V711" s="135" t="s">
        <v>0</v>
      </c>
      <c r="W711" s="131"/>
      <c r="X711" s="136"/>
    </row>
    <row r="712" spans="1:37">
      <c r="D712" s="130" t="s">
        <v>1254</v>
      </c>
      <c r="E712" s="131"/>
      <c r="F712" s="132"/>
      <c r="G712" s="133"/>
      <c r="H712" s="133"/>
      <c r="I712" s="133"/>
      <c r="J712" s="133"/>
      <c r="K712" s="134"/>
      <c r="L712" s="134"/>
      <c r="M712" s="131"/>
      <c r="N712" s="131"/>
      <c r="O712" s="132"/>
      <c r="P712" s="132"/>
      <c r="Q712" s="131"/>
      <c r="R712" s="131"/>
      <c r="S712" s="131"/>
      <c r="T712" s="135"/>
      <c r="U712" s="135"/>
      <c r="V712" s="135" t="s">
        <v>0</v>
      </c>
      <c r="W712" s="131"/>
      <c r="X712" s="136"/>
    </row>
    <row r="713" spans="1:37">
      <c r="D713" s="130" t="s">
        <v>1255</v>
      </c>
      <c r="E713" s="131"/>
      <c r="F713" s="132"/>
      <c r="G713" s="133"/>
      <c r="H713" s="133"/>
      <c r="I713" s="133"/>
      <c r="J713" s="133"/>
      <c r="K713" s="134"/>
      <c r="L713" s="134"/>
      <c r="M713" s="131"/>
      <c r="N713" s="131"/>
      <c r="O713" s="132"/>
      <c r="P713" s="132"/>
      <c r="Q713" s="131"/>
      <c r="R713" s="131"/>
      <c r="S713" s="131"/>
      <c r="T713" s="135"/>
      <c r="U713" s="135"/>
      <c r="V713" s="135" t="s">
        <v>0</v>
      </c>
      <c r="W713" s="131"/>
      <c r="X713" s="136"/>
    </row>
    <row r="714" spans="1:37">
      <c r="A714" s="80">
        <v>238</v>
      </c>
      <c r="B714" s="81" t="s">
        <v>1208</v>
      </c>
      <c r="C714" s="82" t="s">
        <v>1256</v>
      </c>
      <c r="D714" s="83" t="s">
        <v>1257</v>
      </c>
      <c r="E714" s="84">
        <v>40.99</v>
      </c>
      <c r="F714" s="85" t="s">
        <v>1246</v>
      </c>
      <c r="H714" s="86">
        <f>ROUND(E714*G714,2)</f>
        <v>0</v>
      </c>
      <c r="J714" s="86">
        <f t="shared" ref="J714:J720" si="19">ROUND(E714*G714,2)</f>
        <v>0</v>
      </c>
      <c r="K714" s="87">
        <v>6.0000000000000002E-5</v>
      </c>
      <c r="L714" s="87">
        <f t="shared" ref="L714:L720" si="20">E714*K714</f>
        <v>2.4594E-3</v>
      </c>
      <c r="N714" s="84">
        <f t="shared" ref="N714:N720" si="21">E714*M714</f>
        <v>0</v>
      </c>
      <c r="O714" s="85">
        <v>20</v>
      </c>
      <c r="P714" s="85" t="s">
        <v>149</v>
      </c>
      <c r="V714" s="88" t="s">
        <v>760</v>
      </c>
      <c r="W714" s="84">
        <v>5.37</v>
      </c>
      <c r="X714" s="129" t="s">
        <v>1258</v>
      </c>
      <c r="Y714" s="129" t="s">
        <v>1256</v>
      </c>
      <c r="Z714" s="82" t="s">
        <v>1212</v>
      </c>
      <c r="AB714" s="85">
        <v>7</v>
      </c>
      <c r="AJ714" s="71" t="s">
        <v>763</v>
      </c>
      <c r="AK714" s="71" t="s">
        <v>153</v>
      </c>
    </row>
    <row r="715" spans="1:37">
      <c r="A715" s="80">
        <v>239</v>
      </c>
      <c r="B715" s="81" t="s">
        <v>531</v>
      </c>
      <c r="C715" s="82" t="s">
        <v>1259</v>
      </c>
      <c r="D715" s="83" t="s">
        <v>1260</v>
      </c>
      <c r="E715" s="84">
        <v>40.99</v>
      </c>
      <c r="F715" s="85" t="s">
        <v>1246</v>
      </c>
      <c r="I715" s="86">
        <f>ROUND(E715*G715,2)</f>
        <v>0</v>
      </c>
      <c r="J715" s="86">
        <f t="shared" si="19"/>
        <v>0</v>
      </c>
      <c r="K715" s="87">
        <v>1E-3</v>
      </c>
      <c r="L715" s="87">
        <f t="shared" si="20"/>
        <v>4.0990000000000006E-2</v>
      </c>
      <c r="N715" s="84">
        <f t="shared" si="21"/>
        <v>0</v>
      </c>
      <c r="O715" s="85">
        <v>20</v>
      </c>
      <c r="P715" s="85" t="s">
        <v>149</v>
      </c>
      <c r="V715" s="88" t="s">
        <v>98</v>
      </c>
      <c r="X715" s="129" t="s">
        <v>1250</v>
      </c>
      <c r="Y715" s="129" t="s">
        <v>1259</v>
      </c>
      <c r="Z715" s="82" t="s">
        <v>1251</v>
      </c>
      <c r="AA715" s="82" t="s">
        <v>149</v>
      </c>
      <c r="AB715" s="85">
        <v>8</v>
      </c>
      <c r="AJ715" s="71" t="s">
        <v>776</v>
      </c>
      <c r="AK715" s="71" t="s">
        <v>153</v>
      </c>
    </row>
    <row r="716" spans="1:37">
      <c r="A716" s="80">
        <v>240</v>
      </c>
      <c r="B716" s="81" t="s">
        <v>1208</v>
      </c>
      <c r="C716" s="82" t="s">
        <v>1261</v>
      </c>
      <c r="D716" s="83" t="s">
        <v>1262</v>
      </c>
      <c r="E716" s="84">
        <v>3083.46</v>
      </c>
      <c r="F716" s="85" t="s">
        <v>1246</v>
      </c>
      <c r="H716" s="86">
        <f>ROUND(E716*G716,2)</f>
        <v>0</v>
      </c>
      <c r="J716" s="86">
        <f t="shared" si="19"/>
        <v>0</v>
      </c>
      <c r="K716" s="87">
        <v>5.0000000000000002E-5</v>
      </c>
      <c r="L716" s="87">
        <f t="shared" si="20"/>
        <v>0.154173</v>
      </c>
      <c r="N716" s="84">
        <f t="shared" si="21"/>
        <v>0</v>
      </c>
      <c r="O716" s="85">
        <v>20</v>
      </c>
      <c r="P716" s="85" t="s">
        <v>149</v>
      </c>
      <c r="V716" s="88" t="s">
        <v>760</v>
      </c>
      <c r="W716" s="84">
        <v>197.34100000000001</v>
      </c>
      <c r="X716" s="129" t="s">
        <v>1263</v>
      </c>
      <c r="Y716" s="129" t="s">
        <v>1261</v>
      </c>
      <c r="Z716" s="82" t="s">
        <v>1212</v>
      </c>
      <c r="AB716" s="85">
        <v>7</v>
      </c>
      <c r="AJ716" s="71" t="s">
        <v>763</v>
      </c>
      <c r="AK716" s="71" t="s">
        <v>153</v>
      </c>
    </row>
    <row r="717" spans="1:37">
      <c r="A717" s="80">
        <v>241</v>
      </c>
      <c r="B717" s="81" t="s">
        <v>531</v>
      </c>
      <c r="C717" s="82" t="s">
        <v>1264</v>
      </c>
      <c r="D717" s="83" t="s">
        <v>1265</v>
      </c>
      <c r="E717" s="84">
        <v>3083.46</v>
      </c>
      <c r="F717" s="85" t="s">
        <v>1246</v>
      </c>
      <c r="I717" s="86">
        <f>ROUND(E717*G717,2)</f>
        <v>0</v>
      </c>
      <c r="J717" s="86">
        <f t="shared" si="19"/>
        <v>0</v>
      </c>
      <c r="K717" s="87">
        <v>1E-3</v>
      </c>
      <c r="L717" s="87">
        <f t="shared" si="20"/>
        <v>3.0834600000000001</v>
      </c>
      <c r="N717" s="84">
        <f t="shared" si="21"/>
        <v>0</v>
      </c>
      <c r="O717" s="85">
        <v>20</v>
      </c>
      <c r="P717" s="85" t="s">
        <v>149</v>
      </c>
      <c r="V717" s="88" t="s">
        <v>98</v>
      </c>
      <c r="X717" s="129" t="s">
        <v>1250</v>
      </c>
      <c r="Y717" s="129" t="s">
        <v>1264</v>
      </c>
      <c r="Z717" s="82" t="s">
        <v>1251</v>
      </c>
      <c r="AA717" s="82" t="s">
        <v>149</v>
      </c>
      <c r="AB717" s="85">
        <v>8</v>
      </c>
      <c r="AJ717" s="71" t="s">
        <v>776</v>
      </c>
      <c r="AK717" s="71" t="s">
        <v>153</v>
      </c>
    </row>
    <row r="718" spans="1:37">
      <c r="A718" s="80">
        <v>242</v>
      </c>
      <c r="B718" s="81" t="s">
        <v>1208</v>
      </c>
      <c r="C718" s="82" t="s">
        <v>1266</v>
      </c>
      <c r="D718" s="83" t="s">
        <v>1267</v>
      </c>
      <c r="E718" s="84">
        <v>5309.88</v>
      </c>
      <c r="F718" s="85" t="s">
        <v>1246</v>
      </c>
      <c r="H718" s="86">
        <f>ROUND(E718*G718,2)</f>
        <v>0</v>
      </c>
      <c r="J718" s="86">
        <f t="shared" si="19"/>
        <v>0</v>
      </c>
      <c r="K718" s="87">
        <v>5.0000000000000002E-5</v>
      </c>
      <c r="L718" s="87">
        <f t="shared" si="20"/>
        <v>0.26549400000000001</v>
      </c>
      <c r="N718" s="84">
        <f t="shared" si="21"/>
        <v>0</v>
      </c>
      <c r="O718" s="85">
        <v>20</v>
      </c>
      <c r="P718" s="85" t="s">
        <v>149</v>
      </c>
      <c r="V718" s="88" t="s">
        <v>760</v>
      </c>
      <c r="W718" s="84">
        <v>281.42399999999998</v>
      </c>
      <c r="X718" s="129" t="s">
        <v>1268</v>
      </c>
      <c r="Y718" s="129" t="s">
        <v>1266</v>
      </c>
      <c r="Z718" s="82" t="s">
        <v>1212</v>
      </c>
      <c r="AB718" s="85">
        <v>7</v>
      </c>
      <c r="AJ718" s="71" t="s">
        <v>763</v>
      </c>
      <c r="AK718" s="71" t="s">
        <v>153</v>
      </c>
    </row>
    <row r="719" spans="1:37">
      <c r="A719" s="80">
        <v>243</v>
      </c>
      <c r="B719" s="81" t="s">
        <v>531</v>
      </c>
      <c r="C719" s="82" t="s">
        <v>1269</v>
      </c>
      <c r="D719" s="83" t="s">
        <v>1270</v>
      </c>
      <c r="E719" s="84">
        <v>5309.88</v>
      </c>
      <c r="F719" s="85" t="s">
        <v>1246</v>
      </c>
      <c r="I719" s="86">
        <f>ROUND(E719*G719,2)</f>
        <v>0</v>
      </c>
      <c r="J719" s="86">
        <f t="shared" si="19"/>
        <v>0</v>
      </c>
      <c r="K719" s="87">
        <v>1E-3</v>
      </c>
      <c r="L719" s="87">
        <f t="shared" si="20"/>
        <v>5.3098800000000006</v>
      </c>
      <c r="N719" s="84">
        <f t="shared" si="21"/>
        <v>0</v>
      </c>
      <c r="O719" s="85">
        <v>20</v>
      </c>
      <c r="P719" s="85" t="s">
        <v>149</v>
      </c>
      <c r="V719" s="88" t="s">
        <v>98</v>
      </c>
      <c r="X719" s="129" t="s">
        <v>1250</v>
      </c>
      <c r="Y719" s="129" t="s">
        <v>1269</v>
      </c>
      <c r="Z719" s="82" t="s">
        <v>1251</v>
      </c>
      <c r="AA719" s="82" t="s">
        <v>149</v>
      </c>
      <c r="AB719" s="85">
        <v>8</v>
      </c>
      <c r="AJ719" s="71" t="s">
        <v>776</v>
      </c>
      <c r="AK719" s="71" t="s">
        <v>153</v>
      </c>
    </row>
    <row r="720" spans="1:37" ht="25.5">
      <c r="A720" s="80">
        <v>244</v>
      </c>
      <c r="B720" s="81" t="s">
        <v>1208</v>
      </c>
      <c r="C720" s="82" t="s">
        <v>1271</v>
      </c>
      <c r="D720" s="83" t="s">
        <v>1272</v>
      </c>
      <c r="F720" s="85" t="s">
        <v>54</v>
      </c>
      <c r="H720" s="86">
        <f>ROUND(E720*G720,2)</f>
        <v>0</v>
      </c>
      <c r="J720" s="86">
        <f t="shared" si="19"/>
        <v>0</v>
      </c>
      <c r="L720" s="87">
        <f t="shared" si="20"/>
        <v>0</v>
      </c>
      <c r="N720" s="84">
        <f t="shared" si="21"/>
        <v>0</v>
      </c>
      <c r="O720" s="85">
        <v>20</v>
      </c>
      <c r="P720" s="85" t="s">
        <v>149</v>
      </c>
      <c r="V720" s="88" t="s">
        <v>760</v>
      </c>
      <c r="X720" s="129" t="s">
        <v>1273</v>
      </c>
      <c r="Y720" s="129" t="s">
        <v>1271</v>
      </c>
      <c r="Z720" s="82" t="s">
        <v>1212</v>
      </c>
      <c r="AB720" s="85">
        <v>1</v>
      </c>
      <c r="AJ720" s="71" t="s">
        <v>763</v>
      </c>
      <c r="AK720" s="71" t="s">
        <v>153</v>
      </c>
    </row>
    <row r="721" spans="1:37">
      <c r="D721" s="137" t="s">
        <v>1274</v>
      </c>
      <c r="E721" s="138">
        <f>J721</f>
        <v>0</v>
      </c>
      <c r="H721" s="138">
        <f>SUM(H691:H720)</f>
        <v>0</v>
      </c>
      <c r="I721" s="138">
        <f>SUM(I691:I720)</f>
        <v>0</v>
      </c>
      <c r="J721" s="138">
        <f>SUM(J691:J720)</f>
        <v>0</v>
      </c>
      <c r="L721" s="139">
        <f>SUM(L691:L720)</f>
        <v>9.0191988000000016</v>
      </c>
      <c r="N721" s="140">
        <f>SUM(N691:N720)</f>
        <v>0</v>
      </c>
      <c r="W721" s="84">
        <f>SUM(W691:W720)</f>
        <v>556.05600000000004</v>
      </c>
    </row>
    <row r="723" spans="1:37">
      <c r="B723" s="82" t="s">
        <v>1275</v>
      </c>
    </row>
    <row r="724" spans="1:37">
      <c r="A724" s="80">
        <v>245</v>
      </c>
      <c r="B724" s="81" t="s">
        <v>1276</v>
      </c>
      <c r="C724" s="82" t="s">
        <v>1277</v>
      </c>
      <c r="D724" s="83" t="s">
        <v>1278</v>
      </c>
      <c r="E724" s="84">
        <v>17.600000000000001</v>
      </c>
      <c r="F724" s="85" t="s">
        <v>212</v>
      </c>
      <c r="H724" s="86">
        <f>ROUND(E724*G724,2)</f>
        <v>0</v>
      </c>
      <c r="J724" s="86">
        <f>ROUND(E724*G724,2)</f>
        <v>0</v>
      </c>
      <c r="K724" s="87">
        <v>1.47E-3</v>
      </c>
      <c r="L724" s="87">
        <f>E724*K724</f>
        <v>2.5872000000000003E-2</v>
      </c>
      <c r="N724" s="84">
        <f>E724*M724</f>
        <v>0</v>
      </c>
      <c r="O724" s="85">
        <v>20</v>
      </c>
      <c r="P724" s="85" t="s">
        <v>149</v>
      </c>
      <c r="V724" s="88" t="s">
        <v>760</v>
      </c>
      <c r="W724" s="84">
        <v>7.3220000000000001</v>
      </c>
      <c r="X724" s="129" t="s">
        <v>1279</v>
      </c>
      <c r="Y724" s="129" t="s">
        <v>1277</v>
      </c>
      <c r="Z724" s="82" t="s">
        <v>1280</v>
      </c>
      <c r="AB724" s="85">
        <v>7</v>
      </c>
      <c r="AJ724" s="71" t="s">
        <v>763</v>
      </c>
      <c r="AK724" s="71" t="s">
        <v>153</v>
      </c>
    </row>
    <row r="725" spans="1:37">
      <c r="D725" s="130" t="s">
        <v>1281</v>
      </c>
      <c r="E725" s="131"/>
      <c r="F725" s="132"/>
      <c r="G725" s="133"/>
      <c r="H725" s="133"/>
      <c r="I725" s="133"/>
      <c r="J725" s="133"/>
      <c r="K725" s="134"/>
      <c r="L725" s="134"/>
      <c r="M725" s="131"/>
      <c r="N725" s="131"/>
      <c r="O725" s="132"/>
      <c r="P725" s="132"/>
      <c r="Q725" s="131"/>
      <c r="R725" s="131"/>
      <c r="S725" s="131"/>
      <c r="T725" s="135"/>
      <c r="U725" s="135"/>
      <c r="V725" s="135" t="s">
        <v>0</v>
      </c>
      <c r="W725" s="131"/>
      <c r="X725" s="136"/>
    </row>
    <row r="726" spans="1:37">
      <c r="A726" s="80">
        <v>246</v>
      </c>
      <c r="B726" s="81" t="s">
        <v>1276</v>
      </c>
      <c r="C726" s="82" t="s">
        <v>1282</v>
      </c>
      <c r="D726" s="83" t="s">
        <v>1283</v>
      </c>
      <c r="E726" s="84">
        <v>19.8</v>
      </c>
      <c r="F726" s="85" t="s">
        <v>212</v>
      </c>
      <c r="H726" s="86">
        <f>ROUND(E726*G726,2)</f>
        <v>0</v>
      </c>
      <c r="J726" s="86">
        <f>ROUND(E726*G726,2)</f>
        <v>0</v>
      </c>
      <c r="K726" s="87">
        <v>9.6000000000000002E-4</v>
      </c>
      <c r="L726" s="87">
        <f>E726*K726</f>
        <v>1.9008000000000001E-2</v>
      </c>
      <c r="N726" s="84">
        <f>E726*M726</f>
        <v>0</v>
      </c>
      <c r="O726" s="85">
        <v>20</v>
      </c>
      <c r="P726" s="85" t="s">
        <v>149</v>
      </c>
      <c r="V726" s="88" t="s">
        <v>760</v>
      </c>
      <c r="W726" s="84">
        <v>4.2169999999999996</v>
      </c>
      <c r="X726" s="129" t="s">
        <v>1284</v>
      </c>
      <c r="Y726" s="129" t="s">
        <v>1282</v>
      </c>
      <c r="Z726" s="82" t="s">
        <v>1280</v>
      </c>
      <c r="AB726" s="85">
        <v>7</v>
      </c>
      <c r="AJ726" s="71" t="s">
        <v>763</v>
      </c>
      <c r="AK726" s="71" t="s">
        <v>153</v>
      </c>
    </row>
    <row r="727" spans="1:37">
      <c r="D727" s="130" t="s">
        <v>1285</v>
      </c>
      <c r="E727" s="131"/>
      <c r="F727" s="132"/>
      <c r="G727" s="133"/>
      <c r="H727" s="133"/>
      <c r="I727" s="133"/>
      <c r="J727" s="133"/>
      <c r="K727" s="134"/>
      <c r="L727" s="134"/>
      <c r="M727" s="131"/>
      <c r="N727" s="131"/>
      <c r="O727" s="132"/>
      <c r="P727" s="132"/>
      <c r="Q727" s="131"/>
      <c r="R727" s="131"/>
      <c r="S727" s="131"/>
      <c r="T727" s="135"/>
      <c r="U727" s="135"/>
      <c r="V727" s="135" t="s">
        <v>0</v>
      </c>
      <c r="W727" s="131"/>
      <c r="X727" s="136"/>
    </row>
    <row r="728" spans="1:37">
      <c r="A728" s="80">
        <v>247</v>
      </c>
      <c r="B728" s="81" t="s">
        <v>1276</v>
      </c>
      <c r="C728" s="82" t="s">
        <v>1286</v>
      </c>
      <c r="D728" s="83" t="s">
        <v>1287</v>
      </c>
      <c r="E728" s="84">
        <v>118.79</v>
      </c>
      <c r="F728" s="85" t="s">
        <v>212</v>
      </c>
      <c r="H728" s="86">
        <f>ROUND(E728*G728,2)</f>
        <v>0</v>
      </c>
      <c r="J728" s="86">
        <f>ROUND(E728*G728,2)</f>
        <v>0</v>
      </c>
      <c r="K728" s="87">
        <v>4.4999999999999999E-4</v>
      </c>
      <c r="L728" s="87">
        <f>E728*K728</f>
        <v>5.3455500000000003E-2</v>
      </c>
      <c r="N728" s="84">
        <f>E728*M728</f>
        <v>0</v>
      </c>
      <c r="O728" s="85">
        <v>20</v>
      </c>
      <c r="P728" s="85" t="s">
        <v>149</v>
      </c>
      <c r="V728" s="88" t="s">
        <v>760</v>
      </c>
      <c r="W728" s="84">
        <v>15.798999999999999</v>
      </c>
      <c r="X728" s="129" t="s">
        <v>1288</v>
      </c>
      <c r="Y728" s="129" t="s">
        <v>1286</v>
      </c>
      <c r="Z728" s="82" t="s">
        <v>1280</v>
      </c>
      <c r="AB728" s="85">
        <v>7</v>
      </c>
      <c r="AJ728" s="71" t="s">
        <v>763</v>
      </c>
      <c r="AK728" s="71" t="s">
        <v>153</v>
      </c>
    </row>
    <row r="729" spans="1:37">
      <c r="D729" s="130" t="s">
        <v>1289</v>
      </c>
      <c r="E729" s="131"/>
      <c r="F729" s="132"/>
      <c r="G729" s="133"/>
      <c r="H729" s="133"/>
      <c r="I729" s="133"/>
      <c r="J729" s="133"/>
      <c r="K729" s="134"/>
      <c r="L729" s="134"/>
      <c r="M729" s="131"/>
      <c r="N729" s="131"/>
      <c r="O729" s="132"/>
      <c r="P729" s="132"/>
      <c r="Q729" s="131"/>
      <c r="R729" s="131"/>
      <c r="S729" s="131"/>
      <c r="T729" s="135"/>
      <c r="U729" s="135"/>
      <c r="V729" s="135" t="s">
        <v>0</v>
      </c>
      <c r="W729" s="131"/>
      <c r="X729" s="136"/>
    </row>
    <row r="730" spans="1:37" ht="25.5">
      <c r="D730" s="130" t="s">
        <v>1290</v>
      </c>
      <c r="E730" s="131"/>
      <c r="F730" s="132"/>
      <c r="G730" s="133"/>
      <c r="H730" s="133"/>
      <c r="I730" s="133"/>
      <c r="J730" s="133"/>
      <c r="K730" s="134"/>
      <c r="L730" s="134"/>
      <c r="M730" s="131"/>
      <c r="N730" s="131"/>
      <c r="O730" s="132"/>
      <c r="P730" s="132"/>
      <c r="Q730" s="131"/>
      <c r="R730" s="131"/>
      <c r="S730" s="131"/>
      <c r="T730" s="135"/>
      <c r="U730" s="135"/>
      <c r="V730" s="135" t="s">
        <v>0</v>
      </c>
      <c r="W730" s="131"/>
      <c r="X730" s="136"/>
    </row>
    <row r="731" spans="1:37" ht="25.5">
      <c r="D731" s="130" t="s">
        <v>1291</v>
      </c>
      <c r="E731" s="131"/>
      <c r="F731" s="132"/>
      <c r="G731" s="133"/>
      <c r="H731" s="133"/>
      <c r="I731" s="133"/>
      <c r="J731" s="133"/>
      <c r="K731" s="134"/>
      <c r="L731" s="134"/>
      <c r="M731" s="131"/>
      <c r="N731" s="131"/>
      <c r="O731" s="132"/>
      <c r="P731" s="132"/>
      <c r="Q731" s="131"/>
      <c r="R731" s="131"/>
      <c r="S731" s="131"/>
      <c r="T731" s="135"/>
      <c r="U731" s="135"/>
      <c r="V731" s="135" t="s">
        <v>0</v>
      </c>
      <c r="W731" s="131"/>
      <c r="X731" s="136"/>
    </row>
    <row r="732" spans="1:37">
      <c r="D732" s="130" t="s">
        <v>1292</v>
      </c>
      <c r="E732" s="131"/>
      <c r="F732" s="132"/>
      <c r="G732" s="133"/>
      <c r="H732" s="133"/>
      <c r="I732" s="133"/>
      <c r="J732" s="133"/>
      <c r="K732" s="134"/>
      <c r="L732" s="134"/>
      <c r="M732" s="131"/>
      <c r="N732" s="131"/>
      <c r="O732" s="132"/>
      <c r="P732" s="132"/>
      <c r="Q732" s="131"/>
      <c r="R732" s="131"/>
      <c r="S732" s="131"/>
      <c r="T732" s="135"/>
      <c r="U732" s="135"/>
      <c r="V732" s="135" t="s">
        <v>0</v>
      </c>
      <c r="W732" s="131"/>
      <c r="X732" s="136"/>
    </row>
    <row r="733" spans="1:37">
      <c r="A733" s="80">
        <v>248</v>
      </c>
      <c r="B733" s="81" t="s">
        <v>1276</v>
      </c>
      <c r="C733" s="82" t="s">
        <v>1293</v>
      </c>
      <c r="D733" s="83" t="s">
        <v>1287</v>
      </c>
      <c r="E733" s="84">
        <v>68.054000000000002</v>
      </c>
      <c r="F733" s="85" t="s">
        <v>212</v>
      </c>
      <c r="H733" s="86">
        <f>ROUND(E733*G733,2)</f>
        <v>0</v>
      </c>
      <c r="J733" s="86">
        <f>ROUND(E733*G733,2)</f>
        <v>0</v>
      </c>
      <c r="K733" s="87">
        <v>4.4999999999999999E-4</v>
      </c>
      <c r="L733" s="87">
        <f>E733*K733</f>
        <v>3.06243E-2</v>
      </c>
      <c r="N733" s="84">
        <f>E733*M733</f>
        <v>0</v>
      </c>
      <c r="O733" s="85">
        <v>20</v>
      </c>
      <c r="P733" s="85" t="s">
        <v>149</v>
      </c>
      <c r="V733" s="88" t="s">
        <v>760</v>
      </c>
      <c r="W733" s="84">
        <v>9.0510000000000002</v>
      </c>
      <c r="X733" s="129" t="s">
        <v>1288</v>
      </c>
      <c r="Y733" s="129" t="s">
        <v>1293</v>
      </c>
      <c r="Z733" s="82" t="s">
        <v>1280</v>
      </c>
      <c r="AB733" s="85">
        <v>7</v>
      </c>
      <c r="AJ733" s="71" t="s">
        <v>763</v>
      </c>
      <c r="AK733" s="71" t="s">
        <v>153</v>
      </c>
    </row>
    <row r="734" spans="1:37" ht="25.5">
      <c r="D734" s="130" t="s">
        <v>1294</v>
      </c>
      <c r="E734" s="131"/>
      <c r="F734" s="132"/>
      <c r="G734" s="133"/>
      <c r="H734" s="133"/>
      <c r="I734" s="133"/>
      <c r="J734" s="133"/>
      <c r="K734" s="134"/>
      <c r="L734" s="134"/>
      <c r="M734" s="131"/>
      <c r="N734" s="131"/>
      <c r="O734" s="132"/>
      <c r="P734" s="132"/>
      <c r="Q734" s="131"/>
      <c r="R734" s="131"/>
      <c r="S734" s="131"/>
      <c r="T734" s="135"/>
      <c r="U734" s="135"/>
      <c r="V734" s="135" t="s">
        <v>0</v>
      </c>
      <c r="W734" s="131"/>
      <c r="X734" s="136"/>
    </row>
    <row r="735" spans="1:37">
      <c r="D735" s="130" t="s">
        <v>1295</v>
      </c>
      <c r="E735" s="131"/>
      <c r="F735" s="132"/>
      <c r="G735" s="133"/>
      <c r="H735" s="133"/>
      <c r="I735" s="133"/>
      <c r="J735" s="133"/>
      <c r="K735" s="134"/>
      <c r="L735" s="134"/>
      <c r="M735" s="131"/>
      <c r="N735" s="131"/>
      <c r="O735" s="132"/>
      <c r="P735" s="132"/>
      <c r="Q735" s="131"/>
      <c r="R735" s="131"/>
      <c r="S735" s="131"/>
      <c r="T735" s="135"/>
      <c r="U735" s="135"/>
      <c r="V735" s="135" t="s">
        <v>0</v>
      </c>
      <c r="W735" s="131"/>
      <c r="X735" s="136"/>
    </row>
    <row r="736" spans="1:37">
      <c r="D736" s="130" t="s">
        <v>1296</v>
      </c>
      <c r="E736" s="131"/>
      <c r="F736" s="132"/>
      <c r="G736" s="133"/>
      <c r="H736" s="133"/>
      <c r="I736" s="133"/>
      <c r="J736" s="133"/>
      <c r="K736" s="134"/>
      <c r="L736" s="134"/>
      <c r="M736" s="131"/>
      <c r="N736" s="131"/>
      <c r="O736" s="132"/>
      <c r="P736" s="132"/>
      <c r="Q736" s="131"/>
      <c r="R736" s="131"/>
      <c r="S736" s="131"/>
      <c r="T736" s="135"/>
      <c r="U736" s="135"/>
      <c r="V736" s="135" t="s">
        <v>0</v>
      </c>
      <c r="W736" s="131"/>
      <c r="X736" s="136"/>
    </row>
    <row r="737" spans="1:37">
      <c r="A737" s="80">
        <v>249</v>
      </c>
      <c r="B737" s="81" t="s">
        <v>1276</v>
      </c>
      <c r="C737" s="82" t="s">
        <v>1297</v>
      </c>
      <c r="D737" s="83" t="s">
        <v>1298</v>
      </c>
      <c r="E737" s="84">
        <v>9.39</v>
      </c>
      <c r="F737" s="85" t="s">
        <v>212</v>
      </c>
      <c r="H737" s="86">
        <f>ROUND(E737*G737,2)</f>
        <v>0</v>
      </c>
      <c r="J737" s="86">
        <f>ROUND(E737*G737,2)</f>
        <v>0</v>
      </c>
      <c r="K737" s="87">
        <v>6.0999999999999997E-4</v>
      </c>
      <c r="L737" s="87">
        <f>E737*K737</f>
        <v>5.7279000000000002E-3</v>
      </c>
      <c r="N737" s="84">
        <f>E737*M737</f>
        <v>0</v>
      </c>
      <c r="O737" s="85">
        <v>20</v>
      </c>
      <c r="P737" s="85" t="s">
        <v>149</v>
      </c>
      <c r="V737" s="88" t="s">
        <v>760</v>
      </c>
      <c r="W737" s="84">
        <v>1.371</v>
      </c>
      <c r="X737" s="129" t="s">
        <v>1299</v>
      </c>
      <c r="Y737" s="129" t="s">
        <v>1297</v>
      </c>
      <c r="Z737" s="82" t="s">
        <v>1280</v>
      </c>
      <c r="AB737" s="85">
        <v>7</v>
      </c>
      <c r="AJ737" s="71" t="s">
        <v>763</v>
      </c>
      <c r="AK737" s="71" t="s">
        <v>153</v>
      </c>
    </row>
    <row r="738" spans="1:37">
      <c r="D738" s="130" t="s">
        <v>1300</v>
      </c>
      <c r="E738" s="131"/>
      <c r="F738" s="132"/>
      <c r="G738" s="133"/>
      <c r="H738" s="133"/>
      <c r="I738" s="133"/>
      <c r="J738" s="133"/>
      <c r="K738" s="134"/>
      <c r="L738" s="134"/>
      <c r="M738" s="131"/>
      <c r="N738" s="131"/>
      <c r="O738" s="132"/>
      <c r="P738" s="132"/>
      <c r="Q738" s="131"/>
      <c r="R738" s="131"/>
      <c r="S738" s="131"/>
      <c r="T738" s="135"/>
      <c r="U738" s="135"/>
      <c r="V738" s="135" t="s">
        <v>0</v>
      </c>
      <c r="W738" s="131"/>
      <c r="X738" s="136"/>
    </row>
    <row r="739" spans="1:37">
      <c r="A739" s="80">
        <v>250</v>
      </c>
      <c r="B739" s="81" t="s">
        <v>1276</v>
      </c>
      <c r="C739" s="82" t="s">
        <v>1301</v>
      </c>
      <c r="D739" s="83" t="s">
        <v>1302</v>
      </c>
      <c r="E739" s="84">
        <v>250.34</v>
      </c>
      <c r="F739" s="85" t="s">
        <v>148</v>
      </c>
      <c r="H739" s="86">
        <f>ROUND(E739*G739,2)</f>
        <v>0</v>
      </c>
      <c r="J739" s="86">
        <f>ROUND(E739*G739,2)</f>
        <v>0</v>
      </c>
      <c r="K739" s="87">
        <v>3.82E-3</v>
      </c>
      <c r="L739" s="87">
        <f>E739*K739</f>
        <v>0.9562988</v>
      </c>
      <c r="N739" s="84">
        <f>E739*M739</f>
        <v>0</v>
      </c>
      <c r="O739" s="85">
        <v>20</v>
      </c>
      <c r="P739" s="85" t="s">
        <v>149</v>
      </c>
      <c r="V739" s="88" t="s">
        <v>760</v>
      </c>
      <c r="W739" s="84">
        <v>71.346999999999994</v>
      </c>
      <c r="X739" s="129" t="s">
        <v>1303</v>
      </c>
      <c r="Y739" s="129" t="s">
        <v>1301</v>
      </c>
      <c r="Z739" s="82" t="s">
        <v>594</v>
      </c>
      <c r="AB739" s="85">
        <v>7</v>
      </c>
      <c r="AJ739" s="71" t="s">
        <v>763</v>
      </c>
      <c r="AK739" s="71" t="s">
        <v>153</v>
      </c>
    </row>
    <row r="740" spans="1:37">
      <c r="D740" s="130" t="s">
        <v>1304</v>
      </c>
      <c r="E740" s="131"/>
      <c r="F740" s="132"/>
      <c r="G740" s="133"/>
      <c r="H740" s="133"/>
      <c r="I740" s="133"/>
      <c r="J740" s="133"/>
      <c r="K740" s="134"/>
      <c r="L740" s="134"/>
      <c r="M740" s="131"/>
      <c r="N740" s="131"/>
      <c r="O740" s="132"/>
      <c r="P740" s="132"/>
      <c r="Q740" s="131"/>
      <c r="R740" s="131"/>
      <c r="S740" s="131"/>
      <c r="T740" s="135"/>
      <c r="U740" s="135"/>
      <c r="V740" s="135" t="s">
        <v>0</v>
      </c>
      <c r="W740" s="131"/>
      <c r="X740" s="136"/>
    </row>
    <row r="741" spans="1:37">
      <c r="A741" s="80">
        <v>251</v>
      </c>
      <c r="B741" s="81" t="s">
        <v>1276</v>
      </c>
      <c r="C741" s="82" t="s">
        <v>1305</v>
      </c>
      <c r="D741" s="83" t="s">
        <v>1306</v>
      </c>
      <c r="E741" s="84">
        <v>105.53</v>
      </c>
      <c r="F741" s="85" t="s">
        <v>148</v>
      </c>
      <c r="H741" s="86">
        <f>ROUND(E741*G741,2)</f>
        <v>0</v>
      </c>
      <c r="J741" s="86">
        <f>ROUND(E741*G741,2)</f>
        <v>0</v>
      </c>
      <c r="K741" s="87">
        <v>3.46E-3</v>
      </c>
      <c r="L741" s="87">
        <f>E741*K741</f>
        <v>0.36513380000000001</v>
      </c>
      <c r="N741" s="84">
        <f>E741*M741</f>
        <v>0</v>
      </c>
      <c r="O741" s="85">
        <v>20</v>
      </c>
      <c r="P741" s="85" t="s">
        <v>149</v>
      </c>
      <c r="V741" s="88" t="s">
        <v>760</v>
      </c>
      <c r="W741" s="84">
        <v>29.971</v>
      </c>
      <c r="X741" s="129" t="s">
        <v>1307</v>
      </c>
      <c r="Y741" s="129" t="s">
        <v>1305</v>
      </c>
      <c r="Z741" s="82" t="s">
        <v>594</v>
      </c>
      <c r="AB741" s="85">
        <v>7</v>
      </c>
      <c r="AJ741" s="71" t="s">
        <v>763</v>
      </c>
      <c r="AK741" s="71" t="s">
        <v>153</v>
      </c>
    </row>
    <row r="742" spans="1:37">
      <c r="D742" s="130" t="s">
        <v>1308</v>
      </c>
      <c r="E742" s="131"/>
      <c r="F742" s="132"/>
      <c r="G742" s="133"/>
      <c r="H742" s="133"/>
      <c r="I742" s="133"/>
      <c r="J742" s="133"/>
      <c r="K742" s="134"/>
      <c r="L742" s="134"/>
      <c r="M742" s="131"/>
      <c r="N742" s="131"/>
      <c r="O742" s="132"/>
      <c r="P742" s="132"/>
      <c r="Q742" s="131"/>
      <c r="R742" s="131"/>
      <c r="S742" s="131"/>
      <c r="T742" s="135"/>
      <c r="U742" s="135"/>
      <c r="V742" s="135" t="s">
        <v>0</v>
      </c>
      <c r="W742" s="131"/>
      <c r="X742" s="136"/>
    </row>
    <row r="743" spans="1:37">
      <c r="D743" s="130" t="s">
        <v>667</v>
      </c>
      <c r="E743" s="131"/>
      <c r="F743" s="132"/>
      <c r="G743" s="133"/>
      <c r="H743" s="133"/>
      <c r="I743" s="133"/>
      <c r="J743" s="133"/>
      <c r="K743" s="134"/>
      <c r="L743" s="134"/>
      <c r="M743" s="131"/>
      <c r="N743" s="131"/>
      <c r="O743" s="132"/>
      <c r="P743" s="132"/>
      <c r="Q743" s="131"/>
      <c r="R743" s="131"/>
      <c r="S743" s="131"/>
      <c r="T743" s="135"/>
      <c r="U743" s="135"/>
      <c r="V743" s="135" t="s">
        <v>0</v>
      </c>
      <c r="W743" s="131"/>
      <c r="X743" s="136"/>
    </row>
    <row r="744" spans="1:37">
      <c r="A744" s="80">
        <v>252</v>
      </c>
      <c r="B744" s="81" t="s">
        <v>531</v>
      </c>
      <c r="C744" s="82" t="s">
        <v>1309</v>
      </c>
      <c r="D744" s="83" t="s">
        <v>1310</v>
      </c>
      <c r="E744" s="84">
        <v>132.25800000000001</v>
      </c>
      <c r="F744" s="85" t="s">
        <v>148</v>
      </c>
      <c r="I744" s="86">
        <f>ROUND(E744*G744,2)</f>
        <v>0</v>
      </c>
      <c r="J744" s="86">
        <f>ROUND(E744*G744,2)</f>
        <v>0</v>
      </c>
      <c r="K744" s="87">
        <v>5.8000000000000003E-2</v>
      </c>
      <c r="L744" s="87">
        <f>E744*K744</f>
        <v>7.6709640000000006</v>
      </c>
      <c r="N744" s="84">
        <f>E744*M744</f>
        <v>0</v>
      </c>
      <c r="O744" s="85">
        <v>20</v>
      </c>
      <c r="P744" s="85" t="s">
        <v>149</v>
      </c>
      <c r="V744" s="88" t="s">
        <v>98</v>
      </c>
      <c r="X744" s="129" t="s">
        <v>1311</v>
      </c>
      <c r="Y744" s="129" t="s">
        <v>1309</v>
      </c>
      <c r="Z744" s="82" t="s">
        <v>1312</v>
      </c>
      <c r="AA744" s="82" t="s">
        <v>149</v>
      </c>
      <c r="AB744" s="85">
        <v>8</v>
      </c>
      <c r="AJ744" s="71" t="s">
        <v>776</v>
      </c>
      <c r="AK744" s="71" t="s">
        <v>153</v>
      </c>
    </row>
    <row r="745" spans="1:37">
      <c r="D745" s="130" t="s">
        <v>1313</v>
      </c>
      <c r="E745" s="131"/>
      <c r="F745" s="132"/>
      <c r="G745" s="133"/>
      <c r="H745" s="133"/>
      <c r="I745" s="133"/>
      <c r="J745" s="133"/>
      <c r="K745" s="134"/>
      <c r="L745" s="134"/>
      <c r="M745" s="131"/>
      <c r="N745" s="131"/>
      <c r="O745" s="132"/>
      <c r="P745" s="132"/>
      <c r="Q745" s="131"/>
      <c r="R745" s="131"/>
      <c r="S745" s="131"/>
      <c r="T745" s="135"/>
      <c r="U745" s="135"/>
      <c r="V745" s="135" t="s">
        <v>0</v>
      </c>
      <c r="W745" s="131"/>
      <c r="X745" s="136"/>
    </row>
    <row r="746" spans="1:37">
      <c r="A746" s="80">
        <v>253</v>
      </c>
      <c r="B746" s="81" t="s">
        <v>1276</v>
      </c>
      <c r="C746" s="82" t="s">
        <v>1314</v>
      </c>
      <c r="D746" s="83" t="s">
        <v>1315</v>
      </c>
      <c r="E746" s="84">
        <v>39.049999999999997</v>
      </c>
      <c r="F746" s="85" t="s">
        <v>148</v>
      </c>
      <c r="H746" s="86">
        <f>ROUND(E746*G746,2)</f>
        <v>0</v>
      </c>
      <c r="J746" s="86">
        <f>ROUND(E746*G746,2)</f>
        <v>0</v>
      </c>
      <c r="K746" s="87">
        <v>3.46E-3</v>
      </c>
      <c r="L746" s="87">
        <f>E746*K746</f>
        <v>0.13511299999999998</v>
      </c>
      <c r="N746" s="84">
        <f>E746*M746</f>
        <v>0</v>
      </c>
      <c r="O746" s="85">
        <v>20</v>
      </c>
      <c r="P746" s="85" t="s">
        <v>149</v>
      </c>
      <c r="V746" s="88" t="s">
        <v>760</v>
      </c>
      <c r="W746" s="84">
        <v>11.09</v>
      </c>
      <c r="X746" s="129" t="s">
        <v>1307</v>
      </c>
      <c r="Y746" s="129" t="s">
        <v>1314</v>
      </c>
      <c r="Z746" s="82" t="s">
        <v>594</v>
      </c>
      <c r="AB746" s="85">
        <v>7</v>
      </c>
      <c r="AJ746" s="71" t="s">
        <v>763</v>
      </c>
      <c r="AK746" s="71" t="s">
        <v>153</v>
      </c>
    </row>
    <row r="747" spans="1:37">
      <c r="D747" s="130" t="s">
        <v>669</v>
      </c>
      <c r="E747" s="131"/>
      <c r="F747" s="132"/>
      <c r="G747" s="133"/>
      <c r="H747" s="133"/>
      <c r="I747" s="133"/>
      <c r="J747" s="133"/>
      <c r="K747" s="134"/>
      <c r="L747" s="134"/>
      <c r="M747" s="131"/>
      <c r="N747" s="131"/>
      <c r="O747" s="132"/>
      <c r="P747" s="132"/>
      <c r="Q747" s="131"/>
      <c r="R747" s="131"/>
      <c r="S747" s="131"/>
      <c r="T747" s="135"/>
      <c r="U747" s="135"/>
      <c r="V747" s="135" t="s">
        <v>0</v>
      </c>
      <c r="W747" s="131"/>
      <c r="X747" s="136"/>
    </row>
    <row r="748" spans="1:37">
      <c r="D748" s="130" t="s">
        <v>673</v>
      </c>
      <c r="E748" s="131"/>
      <c r="F748" s="132"/>
      <c r="G748" s="133"/>
      <c r="H748" s="133"/>
      <c r="I748" s="133"/>
      <c r="J748" s="133"/>
      <c r="K748" s="134"/>
      <c r="L748" s="134"/>
      <c r="M748" s="131"/>
      <c r="N748" s="131"/>
      <c r="O748" s="132"/>
      <c r="P748" s="132"/>
      <c r="Q748" s="131"/>
      <c r="R748" s="131"/>
      <c r="S748" s="131"/>
      <c r="T748" s="135"/>
      <c r="U748" s="135"/>
      <c r="V748" s="135" t="s">
        <v>0</v>
      </c>
      <c r="W748" s="131"/>
      <c r="X748" s="136"/>
    </row>
    <row r="749" spans="1:37">
      <c r="A749" s="80">
        <v>254</v>
      </c>
      <c r="B749" s="81" t="s">
        <v>531</v>
      </c>
      <c r="C749" s="82" t="s">
        <v>1316</v>
      </c>
      <c r="D749" s="83" t="s">
        <v>1317</v>
      </c>
      <c r="E749" s="84">
        <v>48.789000000000001</v>
      </c>
      <c r="F749" s="85" t="s">
        <v>148</v>
      </c>
      <c r="I749" s="86">
        <f>ROUND(E749*G749,2)</f>
        <v>0</v>
      </c>
      <c r="J749" s="86">
        <f>ROUND(E749*G749,2)</f>
        <v>0</v>
      </c>
      <c r="K749" s="87">
        <v>5.8000000000000003E-2</v>
      </c>
      <c r="L749" s="87">
        <f>E749*K749</f>
        <v>2.8297620000000001</v>
      </c>
      <c r="N749" s="84">
        <f>E749*M749</f>
        <v>0</v>
      </c>
      <c r="O749" s="85">
        <v>20</v>
      </c>
      <c r="P749" s="85" t="s">
        <v>149</v>
      </c>
      <c r="V749" s="88" t="s">
        <v>98</v>
      </c>
      <c r="X749" s="129" t="s">
        <v>1318</v>
      </c>
      <c r="Y749" s="129" t="s">
        <v>1316</v>
      </c>
      <c r="Z749" s="82" t="s">
        <v>1312</v>
      </c>
      <c r="AA749" s="82" t="s">
        <v>149</v>
      </c>
      <c r="AB749" s="85">
        <v>8</v>
      </c>
      <c r="AJ749" s="71" t="s">
        <v>776</v>
      </c>
      <c r="AK749" s="71" t="s">
        <v>153</v>
      </c>
    </row>
    <row r="750" spans="1:37">
      <c r="D750" s="130" t="s">
        <v>1319</v>
      </c>
      <c r="E750" s="131"/>
      <c r="F750" s="132"/>
      <c r="G750" s="133"/>
      <c r="H750" s="133"/>
      <c r="I750" s="133"/>
      <c r="J750" s="133"/>
      <c r="K750" s="134"/>
      <c r="L750" s="134"/>
      <c r="M750" s="131"/>
      <c r="N750" s="131"/>
      <c r="O750" s="132"/>
      <c r="P750" s="132"/>
      <c r="Q750" s="131"/>
      <c r="R750" s="131"/>
      <c r="S750" s="131"/>
      <c r="T750" s="135"/>
      <c r="U750" s="135"/>
      <c r="V750" s="135" t="s">
        <v>0</v>
      </c>
      <c r="W750" s="131"/>
      <c r="X750" s="136"/>
    </row>
    <row r="751" spans="1:37">
      <c r="A751" s="80">
        <v>255</v>
      </c>
      <c r="B751" s="81" t="s">
        <v>1276</v>
      </c>
      <c r="C751" s="82" t="s">
        <v>1320</v>
      </c>
      <c r="D751" s="83" t="s">
        <v>1321</v>
      </c>
      <c r="E751" s="84">
        <v>48.6</v>
      </c>
      <c r="F751" s="85" t="s">
        <v>148</v>
      </c>
      <c r="H751" s="86">
        <f>ROUND(E751*G751,2)</f>
        <v>0</v>
      </c>
      <c r="J751" s="86">
        <f>ROUND(E751*G751,2)</f>
        <v>0</v>
      </c>
      <c r="K751" s="87">
        <v>3.46E-3</v>
      </c>
      <c r="L751" s="87">
        <f>E751*K751</f>
        <v>0.168156</v>
      </c>
      <c r="N751" s="84">
        <f>E751*M751</f>
        <v>0</v>
      </c>
      <c r="O751" s="85">
        <v>20</v>
      </c>
      <c r="P751" s="85" t="s">
        <v>149</v>
      </c>
      <c r="V751" s="88" t="s">
        <v>760</v>
      </c>
      <c r="W751" s="84">
        <v>13.802</v>
      </c>
      <c r="X751" s="129" t="s">
        <v>1307</v>
      </c>
      <c r="Y751" s="129" t="s">
        <v>1320</v>
      </c>
      <c r="Z751" s="82" t="s">
        <v>594</v>
      </c>
      <c r="AB751" s="85">
        <v>7</v>
      </c>
      <c r="AJ751" s="71" t="s">
        <v>763</v>
      </c>
      <c r="AK751" s="71" t="s">
        <v>153</v>
      </c>
    </row>
    <row r="752" spans="1:37">
      <c r="D752" s="130" t="s">
        <v>668</v>
      </c>
      <c r="E752" s="131"/>
      <c r="F752" s="132"/>
      <c r="G752" s="133"/>
      <c r="H752" s="133"/>
      <c r="I752" s="133"/>
      <c r="J752" s="133"/>
      <c r="K752" s="134"/>
      <c r="L752" s="134"/>
      <c r="M752" s="131"/>
      <c r="N752" s="131"/>
      <c r="O752" s="132"/>
      <c r="P752" s="132"/>
      <c r="Q752" s="131"/>
      <c r="R752" s="131"/>
      <c r="S752" s="131"/>
      <c r="T752" s="135"/>
      <c r="U752" s="135"/>
      <c r="V752" s="135" t="s">
        <v>0</v>
      </c>
      <c r="W752" s="131"/>
      <c r="X752" s="136"/>
    </row>
    <row r="753" spans="1:37">
      <c r="D753" s="130" t="s">
        <v>672</v>
      </c>
      <c r="E753" s="131"/>
      <c r="F753" s="132"/>
      <c r="G753" s="133"/>
      <c r="H753" s="133"/>
      <c r="I753" s="133"/>
      <c r="J753" s="133"/>
      <c r="K753" s="134"/>
      <c r="L753" s="134"/>
      <c r="M753" s="131"/>
      <c r="N753" s="131"/>
      <c r="O753" s="132"/>
      <c r="P753" s="132"/>
      <c r="Q753" s="131"/>
      <c r="R753" s="131"/>
      <c r="S753" s="131"/>
      <c r="T753" s="135"/>
      <c r="U753" s="135"/>
      <c r="V753" s="135" t="s">
        <v>0</v>
      </c>
      <c r="W753" s="131"/>
      <c r="X753" s="136"/>
    </row>
    <row r="754" spans="1:37">
      <c r="A754" s="80">
        <v>256</v>
      </c>
      <c r="B754" s="81" t="s">
        <v>531</v>
      </c>
      <c r="C754" s="82" t="s">
        <v>1322</v>
      </c>
      <c r="D754" s="83" t="s">
        <v>1323</v>
      </c>
      <c r="E754" s="84">
        <v>52.488</v>
      </c>
      <c r="F754" s="85" t="s">
        <v>148</v>
      </c>
      <c r="I754" s="86">
        <f>ROUND(E754*G754,2)</f>
        <v>0</v>
      </c>
      <c r="J754" s="86">
        <f>ROUND(E754*G754,2)</f>
        <v>0</v>
      </c>
      <c r="K754" s="87">
        <v>5.8000000000000003E-2</v>
      </c>
      <c r="L754" s="87">
        <f>E754*K754</f>
        <v>3.0443040000000003</v>
      </c>
      <c r="N754" s="84">
        <f>E754*M754</f>
        <v>0</v>
      </c>
      <c r="O754" s="85">
        <v>20</v>
      </c>
      <c r="P754" s="85" t="s">
        <v>149</v>
      </c>
      <c r="V754" s="88" t="s">
        <v>98</v>
      </c>
      <c r="X754" s="129" t="s">
        <v>1318</v>
      </c>
      <c r="Y754" s="129" t="s">
        <v>1322</v>
      </c>
      <c r="Z754" s="82" t="s">
        <v>1312</v>
      </c>
      <c r="AA754" s="82" t="s">
        <v>149</v>
      </c>
      <c r="AB754" s="85">
        <v>8</v>
      </c>
      <c r="AJ754" s="71" t="s">
        <v>776</v>
      </c>
      <c r="AK754" s="71" t="s">
        <v>153</v>
      </c>
    </row>
    <row r="755" spans="1:37">
      <c r="D755" s="130" t="s">
        <v>1324</v>
      </c>
      <c r="E755" s="131"/>
      <c r="F755" s="132"/>
      <c r="G755" s="133"/>
      <c r="H755" s="133"/>
      <c r="I755" s="133"/>
      <c r="J755" s="133"/>
      <c r="K755" s="134"/>
      <c r="L755" s="134"/>
      <c r="M755" s="131"/>
      <c r="N755" s="131"/>
      <c r="O755" s="132"/>
      <c r="P755" s="132"/>
      <c r="Q755" s="131"/>
      <c r="R755" s="131"/>
      <c r="S755" s="131"/>
      <c r="T755" s="135"/>
      <c r="U755" s="135"/>
      <c r="V755" s="135" t="s">
        <v>0</v>
      </c>
      <c r="W755" s="131"/>
      <c r="X755" s="136"/>
    </row>
    <row r="756" spans="1:37">
      <c r="A756" s="80">
        <v>257</v>
      </c>
      <c r="B756" s="81" t="s">
        <v>1276</v>
      </c>
      <c r="C756" s="82" t="s">
        <v>1325</v>
      </c>
      <c r="D756" s="83" t="s">
        <v>1326</v>
      </c>
      <c r="E756" s="84">
        <v>39.1</v>
      </c>
      <c r="F756" s="85" t="s">
        <v>148</v>
      </c>
      <c r="H756" s="86">
        <f>ROUND(E756*G756,2)</f>
        <v>0</v>
      </c>
      <c r="J756" s="86">
        <f>ROUND(E756*G756,2)</f>
        <v>0</v>
      </c>
      <c r="K756" s="87">
        <v>3.46E-3</v>
      </c>
      <c r="L756" s="87">
        <f>E756*K756</f>
        <v>0.13528600000000002</v>
      </c>
      <c r="N756" s="84">
        <f>E756*M756</f>
        <v>0</v>
      </c>
      <c r="O756" s="85">
        <v>20</v>
      </c>
      <c r="P756" s="85" t="s">
        <v>149</v>
      </c>
      <c r="V756" s="88" t="s">
        <v>760</v>
      </c>
      <c r="W756" s="84">
        <v>11.103999999999999</v>
      </c>
      <c r="X756" s="129" t="s">
        <v>1307</v>
      </c>
      <c r="Y756" s="129" t="s">
        <v>1325</v>
      </c>
      <c r="Z756" s="82" t="s">
        <v>594</v>
      </c>
      <c r="AB756" s="85">
        <v>7</v>
      </c>
      <c r="AJ756" s="71" t="s">
        <v>763</v>
      </c>
      <c r="AK756" s="71" t="s">
        <v>153</v>
      </c>
    </row>
    <row r="757" spans="1:37">
      <c r="D757" s="130" t="s">
        <v>670</v>
      </c>
      <c r="E757" s="131"/>
      <c r="F757" s="132"/>
      <c r="G757" s="133"/>
      <c r="H757" s="133"/>
      <c r="I757" s="133"/>
      <c r="J757" s="133"/>
      <c r="K757" s="134"/>
      <c r="L757" s="134"/>
      <c r="M757" s="131"/>
      <c r="N757" s="131"/>
      <c r="O757" s="132"/>
      <c r="P757" s="132"/>
      <c r="Q757" s="131"/>
      <c r="R757" s="131"/>
      <c r="S757" s="131"/>
      <c r="T757" s="135"/>
      <c r="U757" s="135"/>
      <c r="V757" s="135" t="s">
        <v>0</v>
      </c>
      <c r="W757" s="131"/>
      <c r="X757" s="136"/>
    </row>
    <row r="758" spans="1:37">
      <c r="A758" s="80">
        <v>258</v>
      </c>
      <c r="B758" s="81" t="s">
        <v>531</v>
      </c>
      <c r="C758" s="82" t="s">
        <v>1327</v>
      </c>
      <c r="D758" s="83" t="s">
        <v>1328</v>
      </c>
      <c r="E758" s="84">
        <v>42.228000000000002</v>
      </c>
      <c r="F758" s="85" t="s">
        <v>148</v>
      </c>
      <c r="I758" s="86">
        <f>ROUND(E758*G758,2)</f>
        <v>0</v>
      </c>
      <c r="J758" s="86">
        <f>ROUND(E758*G758,2)</f>
        <v>0</v>
      </c>
      <c r="K758" s="87">
        <v>5.8000000000000003E-2</v>
      </c>
      <c r="L758" s="87">
        <f>E758*K758</f>
        <v>2.4492240000000001</v>
      </c>
      <c r="N758" s="84">
        <f>E758*M758</f>
        <v>0</v>
      </c>
      <c r="O758" s="85">
        <v>20</v>
      </c>
      <c r="P758" s="85" t="s">
        <v>149</v>
      </c>
      <c r="V758" s="88" t="s">
        <v>98</v>
      </c>
      <c r="X758" s="129" t="s">
        <v>1318</v>
      </c>
      <c r="Y758" s="129" t="s">
        <v>1327</v>
      </c>
      <c r="Z758" s="82" t="s">
        <v>1312</v>
      </c>
      <c r="AA758" s="82" t="s">
        <v>149</v>
      </c>
      <c r="AB758" s="85">
        <v>8</v>
      </c>
      <c r="AJ758" s="71" t="s">
        <v>776</v>
      </c>
      <c r="AK758" s="71" t="s">
        <v>153</v>
      </c>
    </row>
    <row r="759" spans="1:37">
      <c r="D759" s="130" t="s">
        <v>1329</v>
      </c>
      <c r="E759" s="131"/>
      <c r="F759" s="132"/>
      <c r="G759" s="133"/>
      <c r="H759" s="133"/>
      <c r="I759" s="133"/>
      <c r="J759" s="133"/>
      <c r="K759" s="134"/>
      <c r="L759" s="134"/>
      <c r="M759" s="131"/>
      <c r="N759" s="131"/>
      <c r="O759" s="132"/>
      <c r="P759" s="132"/>
      <c r="Q759" s="131"/>
      <c r="R759" s="131"/>
      <c r="S759" s="131"/>
      <c r="T759" s="135"/>
      <c r="U759" s="135"/>
      <c r="V759" s="135" t="s">
        <v>0</v>
      </c>
      <c r="W759" s="131"/>
      <c r="X759" s="136"/>
    </row>
    <row r="760" spans="1:37" ht="25.5">
      <c r="A760" s="80">
        <v>259</v>
      </c>
      <c r="B760" s="81" t="s">
        <v>1276</v>
      </c>
      <c r="C760" s="82" t="s">
        <v>1330</v>
      </c>
      <c r="D760" s="83" t="s">
        <v>1331</v>
      </c>
      <c r="E760" s="84">
        <v>18.059999999999999</v>
      </c>
      <c r="F760" s="85" t="s">
        <v>148</v>
      </c>
      <c r="H760" s="86">
        <f>ROUND(E760*G760,2)</f>
        <v>0</v>
      </c>
      <c r="J760" s="86">
        <f>ROUND(E760*G760,2)</f>
        <v>0</v>
      </c>
      <c r="K760" s="87">
        <v>3.46E-3</v>
      </c>
      <c r="L760" s="87">
        <f>E760*K760</f>
        <v>6.2487599999999997E-2</v>
      </c>
      <c r="N760" s="84">
        <f>E760*M760</f>
        <v>0</v>
      </c>
      <c r="O760" s="85">
        <v>20</v>
      </c>
      <c r="P760" s="85" t="s">
        <v>149</v>
      </c>
      <c r="V760" s="88" t="s">
        <v>760</v>
      </c>
      <c r="W760" s="84">
        <v>5.1289999999999996</v>
      </c>
      <c r="X760" s="129" t="s">
        <v>1307</v>
      </c>
      <c r="Y760" s="129" t="s">
        <v>1330</v>
      </c>
      <c r="Z760" s="82" t="s">
        <v>594</v>
      </c>
      <c r="AB760" s="85">
        <v>7</v>
      </c>
      <c r="AJ760" s="71" t="s">
        <v>763</v>
      </c>
      <c r="AK760" s="71" t="s">
        <v>153</v>
      </c>
    </row>
    <row r="761" spans="1:37">
      <c r="D761" s="130" t="s">
        <v>1332</v>
      </c>
      <c r="E761" s="131"/>
      <c r="F761" s="132"/>
      <c r="G761" s="133"/>
      <c r="H761" s="133"/>
      <c r="I761" s="133"/>
      <c r="J761" s="133"/>
      <c r="K761" s="134"/>
      <c r="L761" s="134"/>
      <c r="M761" s="131"/>
      <c r="N761" s="131"/>
      <c r="O761" s="132"/>
      <c r="P761" s="132"/>
      <c r="Q761" s="131"/>
      <c r="R761" s="131"/>
      <c r="S761" s="131"/>
      <c r="T761" s="135"/>
      <c r="U761" s="135"/>
      <c r="V761" s="135" t="s">
        <v>0</v>
      </c>
      <c r="W761" s="131"/>
      <c r="X761" s="136"/>
    </row>
    <row r="762" spans="1:37">
      <c r="A762" s="80">
        <v>260</v>
      </c>
      <c r="B762" s="81" t="s">
        <v>531</v>
      </c>
      <c r="C762" s="82" t="s">
        <v>1333</v>
      </c>
      <c r="D762" s="83" t="s">
        <v>1334</v>
      </c>
      <c r="E762" s="84">
        <v>20.722000000000001</v>
      </c>
      <c r="F762" s="85" t="s">
        <v>148</v>
      </c>
      <c r="I762" s="86">
        <f>ROUND(E762*G762,2)</f>
        <v>0</v>
      </c>
      <c r="J762" s="86">
        <f>ROUND(E762*G762,2)</f>
        <v>0</v>
      </c>
      <c r="K762" s="87">
        <v>5.8000000000000003E-2</v>
      </c>
      <c r="L762" s="87">
        <f>E762*K762</f>
        <v>1.2018760000000002</v>
      </c>
      <c r="N762" s="84">
        <f>E762*M762</f>
        <v>0</v>
      </c>
      <c r="O762" s="85">
        <v>20</v>
      </c>
      <c r="P762" s="85" t="s">
        <v>149</v>
      </c>
      <c r="V762" s="88" t="s">
        <v>98</v>
      </c>
      <c r="X762" s="129" t="s">
        <v>1318</v>
      </c>
      <c r="Y762" s="129" t="s">
        <v>1333</v>
      </c>
      <c r="Z762" s="82" t="s">
        <v>1312</v>
      </c>
      <c r="AA762" s="82" t="s">
        <v>149</v>
      </c>
      <c r="AB762" s="85">
        <v>8</v>
      </c>
      <c r="AJ762" s="71" t="s">
        <v>776</v>
      </c>
      <c r="AK762" s="71" t="s">
        <v>153</v>
      </c>
    </row>
    <row r="763" spans="1:37">
      <c r="D763" s="130" t="s">
        <v>1335</v>
      </c>
      <c r="E763" s="131"/>
      <c r="F763" s="132"/>
      <c r="G763" s="133"/>
      <c r="H763" s="133"/>
      <c r="I763" s="133"/>
      <c r="J763" s="133"/>
      <c r="K763" s="134"/>
      <c r="L763" s="134"/>
      <c r="M763" s="131"/>
      <c r="N763" s="131"/>
      <c r="O763" s="132"/>
      <c r="P763" s="132"/>
      <c r="Q763" s="131"/>
      <c r="R763" s="131"/>
      <c r="S763" s="131"/>
      <c r="T763" s="135"/>
      <c r="U763" s="135"/>
      <c r="V763" s="135" t="s">
        <v>0</v>
      </c>
      <c r="W763" s="131"/>
      <c r="X763" s="136"/>
    </row>
    <row r="764" spans="1:37">
      <c r="A764" s="80">
        <v>261</v>
      </c>
      <c r="B764" s="81" t="s">
        <v>1276</v>
      </c>
      <c r="C764" s="82" t="s">
        <v>1336</v>
      </c>
      <c r="D764" s="83" t="s">
        <v>1337</v>
      </c>
      <c r="E764" s="84">
        <v>250.34</v>
      </c>
      <c r="F764" s="85" t="s">
        <v>148</v>
      </c>
      <c r="H764" s="86">
        <f>ROUND(E764*G764,2)</f>
        <v>0</v>
      </c>
      <c r="J764" s="86">
        <f>ROUND(E764*G764,2)</f>
        <v>0</v>
      </c>
      <c r="K764" s="87">
        <v>6.2E-4</v>
      </c>
      <c r="L764" s="87">
        <f>E764*K764</f>
        <v>0.15521080000000001</v>
      </c>
      <c r="N764" s="84">
        <f>E764*M764</f>
        <v>0</v>
      </c>
      <c r="O764" s="85">
        <v>20</v>
      </c>
      <c r="P764" s="85" t="s">
        <v>149</v>
      </c>
      <c r="V764" s="88" t="s">
        <v>760</v>
      </c>
      <c r="X764" s="129" t="s">
        <v>1338</v>
      </c>
      <c r="Y764" s="129" t="s">
        <v>1336</v>
      </c>
      <c r="Z764" s="82" t="s">
        <v>1280</v>
      </c>
      <c r="AB764" s="85">
        <v>7</v>
      </c>
      <c r="AJ764" s="71" t="s">
        <v>763</v>
      </c>
      <c r="AK764" s="71" t="s">
        <v>153</v>
      </c>
    </row>
    <row r="765" spans="1:37">
      <c r="A765" s="80">
        <v>262</v>
      </c>
      <c r="B765" s="81" t="s">
        <v>1276</v>
      </c>
      <c r="C765" s="82" t="s">
        <v>1339</v>
      </c>
      <c r="D765" s="83" t="s">
        <v>1340</v>
      </c>
      <c r="F765" s="85" t="s">
        <v>54</v>
      </c>
      <c r="H765" s="86">
        <f>ROUND(E765*G765,2)</f>
        <v>0</v>
      </c>
      <c r="J765" s="86">
        <f>ROUND(E765*G765,2)</f>
        <v>0</v>
      </c>
      <c r="L765" s="87">
        <f>E765*K765</f>
        <v>0</v>
      </c>
      <c r="N765" s="84">
        <f>E765*M765</f>
        <v>0</v>
      </c>
      <c r="O765" s="85">
        <v>20</v>
      </c>
      <c r="P765" s="85" t="s">
        <v>149</v>
      </c>
      <c r="V765" s="88" t="s">
        <v>760</v>
      </c>
      <c r="X765" s="129" t="s">
        <v>1341</v>
      </c>
      <c r="Y765" s="129" t="s">
        <v>1339</v>
      </c>
      <c r="Z765" s="82" t="s">
        <v>1280</v>
      </c>
      <c r="AB765" s="85">
        <v>1</v>
      </c>
      <c r="AJ765" s="71" t="s">
        <v>763</v>
      </c>
      <c r="AK765" s="71" t="s">
        <v>153</v>
      </c>
    </row>
    <row r="766" spans="1:37">
      <c r="D766" s="137" t="s">
        <v>1342</v>
      </c>
      <c r="E766" s="138">
        <f>J766</f>
        <v>0</v>
      </c>
      <c r="H766" s="138">
        <f>SUM(H723:H765)</f>
        <v>0</v>
      </c>
      <c r="I766" s="138">
        <f>SUM(I723:I765)</f>
        <v>0</v>
      </c>
      <c r="J766" s="138">
        <f>SUM(J723:J765)</f>
        <v>0</v>
      </c>
      <c r="L766" s="139">
        <f>SUM(L723:L765)</f>
        <v>19.308503699999999</v>
      </c>
      <c r="N766" s="140">
        <f>SUM(N723:N765)</f>
        <v>0</v>
      </c>
      <c r="W766" s="84">
        <f>SUM(W723:W765)</f>
        <v>180.203</v>
      </c>
    </row>
    <row r="768" spans="1:37">
      <c r="B768" s="82" t="s">
        <v>1343</v>
      </c>
    </row>
    <row r="769" spans="1:37">
      <c r="A769" s="80">
        <v>263</v>
      </c>
      <c r="B769" s="81" t="s">
        <v>1344</v>
      </c>
      <c r="C769" s="82" t="s">
        <v>1345</v>
      </c>
      <c r="D769" s="83" t="s">
        <v>1346</v>
      </c>
      <c r="E769" s="84">
        <v>127.55</v>
      </c>
      <c r="F769" s="85" t="s">
        <v>212</v>
      </c>
      <c r="H769" s="86">
        <f>ROUND(E769*G769,2)</f>
        <v>0</v>
      </c>
      <c r="J769" s="86">
        <f>ROUND(E769*G769,2)</f>
        <v>0</v>
      </c>
      <c r="K769" s="87">
        <v>1.8000000000000001E-4</v>
      </c>
      <c r="L769" s="87">
        <f>E769*K769</f>
        <v>2.2959E-2</v>
      </c>
      <c r="N769" s="84">
        <f>E769*M769</f>
        <v>0</v>
      </c>
      <c r="O769" s="85">
        <v>20</v>
      </c>
      <c r="P769" s="85" t="s">
        <v>149</v>
      </c>
      <c r="V769" s="88" t="s">
        <v>760</v>
      </c>
      <c r="W769" s="84">
        <v>17.602</v>
      </c>
      <c r="X769" s="129" t="s">
        <v>1347</v>
      </c>
      <c r="Y769" s="129" t="s">
        <v>1345</v>
      </c>
      <c r="Z769" s="82" t="s">
        <v>594</v>
      </c>
      <c r="AB769" s="85">
        <v>7</v>
      </c>
      <c r="AJ769" s="71" t="s">
        <v>763</v>
      </c>
      <c r="AK769" s="71" t="s">
        <v>153</v>
      </c>
    </row>
    <row r="770" spans="1:37" ht="25.5">
      <c r="D770" s="130" t="s">
        <v>1348</v>
      </c>
      <c r="E770" s="131"/>
      <c r="F770" s="132"/>
      <c r="G770" s="133"/>
      <c r="H770" s="133"/>
      <c r="I770" s="133"/>
      <c r="J770" s="133"/>
      <c r="K770" s="134"/>
      <c r="L770" s="134"/>
      <c r="M770" s="131"/>
      <c r="N770" s="131"/>
      <c r="O770" s="132"/>
      <c r="P770" s="132"/>
      <c r="Q770" s="131"/>
      <c r="R770" s="131"/>
      <c r="S770" s="131"/>
      <c r="T770" s="135"/>
      <c r="U770" s="135"/>
      <c r="V770" s="135" t="s">
        <v>0</v>
      </c>
      <c r="W770" s="131"/>
      <c r="X770" s="136"/>
    </row>
    <row r="771" spans="1:37" ht="25.5">
      <c r="D771" s="130" t="s">
        <v>1349</v>
      </c>
      <c r="E771" s="131"/>
      <c r="F771" s="132"/>
      <c r="G771" s="133"/>
      <c r="H771" s="133"/>
      <c r="I771" s="133"/>
      <c r="J771" s="133"/>
      <c r="K771" s="134"/>
      <c r="L771" s="134"/>
      <c r="M771" s="131"/>
      <c r="N771" s="131"/>
      <c r="O771" s="132"/>
      <c r="P771" s="132"/>
      <c r="Q771" s="131"/>
      <c r="R771" s="131"/>
      <c r="S771" s="131"/>
      <c r="T771" s="135"/>
      <c r="U771" s="135"/>
      <c r="V771" s="135" t="s">
        <v>0</v>
      </c>
      <c r="W771" s="131"/>
      <c r="X771" s="136"/>
    </row>
    <row r="772" spans="1:37">
      <c r="D772" s="130" t="s">
        <v>1350</v>
      </c>
      <c r="E772" s="131"/>
      <c r="F772" s="132"/>
      <c r="G772" s="133"/>
      <c r="H772" s="133"/>
      <c r="I772" s="133"/>
      <c r="J772" s="133"/>
      <c r="K772" s="134"/>
      <c r="L772" s="134"/>
      <c r="M772" s="131"/>
      <c r="N772" s="131"/>
      <c r="O772" s="132"/>
      <c r="P772" s="132"/>
      <c r="Q772" s="131"/>
      <c r="R772" s="131"/>
      <c r="S772" s="131"/>
      <c r="T772" s="135"/>
      <c r="U772" s="135"/>
      <c r="V772" s="135" t="s">
        <v>0</v>
      </c>
      <c r="W772" s="131"/>
      <c r="X772" s="136"/>
    </row>
    <row r="773" spans="1:37" ht="25.5">
      <c r="A773" s="80">
        <v>264</v>
      </c>
      <c r="B773" s="81" t="s">
        <v>1344</v>
      </c>
      <c r="C773" s="82" t="s">
        <v>1351</v>
      </c>
      <c r="D773" s="83" t="s">
        <v>1352</v>
      </c>
      <c r="E773" s="84">
        <v>138.06</v>
      </c>
      <c r="F773" s="85" t="s">
        <v>148</v>
      </c>
      <c r="H773" s="86">
        <f>ROUND(E773*G773,2)</f>
        <v>0</v>
      </c>
      <c r="J773" s="86">
        <f>ROUND(E773*G773,2)</f>
        <v>0</v>
      </c>
      <c r="K773" s="87">
        <v>1.1000000000000001E-3</v>
      </c>
      <c r="L773" s="87">
        <f>E773*K773</f>
        <v>0.151866</v>
      </c>
      <c r="N773" s="84">
        <f>E773*M773</f>
        <v>0</v>
      </c>
      <c r="O773" s="85">
        <v>20</v>
      </c>
      <c r="P773" s="85" t="s">
        <v>149</v>
      </c>
      <c r="V773" s="88" t="s">
        <v>760</v>
      </c>
      <c r="W773" s="84">
        <v>46.526000000000003</v>
      </c>
      <c r="X773" s="129" t="s">
        <v>1353</v>
      </c>
      <c r="Y773" s="129" t="s">
        <v>1351</v>
      </c>
      <c r="Z773" s="82" t="s">
        <v>594</v>
      </c>
      <c r="AB773" s="85">
        <v>7</v>
      </c>
      <c r="AJ773" s="71" t="s">
        <v>763</v>
      </c>
      <c r="AK773" s="71" t="s">
        <v>153</v>
      </c>
    </row>
    <row r="774" spans="1:37" ht="25.5">
      <c r="D774" s="130" t="s">
        <v>671</v>
      </c>
      <c r="E774" s="131"/>
      <c r="F774" s="132"/>
      <c r="G774" s="133"/>
      <c r="H774" s="133"/>
      <c r="I774" s="133"/>
      <c r="J774" s="133"/>
      <c r="K774" s="134"/>
      <c r="L774" s="134"/>
      <c r="M774" s="131"/>
      <c r="N774" s="131"/>
      <c r="O774" s="132"/>
      <c r="P774" s="132"/>
      <c r="Q774" s="131"/>
      <c r="R774" s="131"/>
      <c r="S774" s="131"/>
      <c r="T774" s="135"/>
      <c r="U774" s="135"/>
      <c r="V774" s="135" t="s">
        <v>0</v>
      </c>
      <c r="W774" s="131"/>
      <c r="X774" s="136"/>
    </row>
    <row r="775" spans="1:37">
      <c r="A775" s="80">
        <v>265</v>
      </c>
      <c r="B775" s="81" t="s">
        <v>1344</v>
      </c>
      <c r="C775" s="82" t="s">
        <v>1354</v>
      </c>
      <c r="D775" s="83" t="s">
        <v>1355</v>
      </c>
      <c r="F775" s="85" t="s">
        <v>54</v>
      </c>
      <c r="H775" s="86">
        <f>ROUND(E775*G775,2)</f>
        <v>0</v>
      </c>
      <c r="J775" s="86">
        <f>ROUND(E775*G775,2)</f>
        <v>0</v>
      </c>
      <c r="L775" s="87">
        <f>E775*K775</f>
        <v>0</v>
      </c>
      <c r="N775" s="84">
        <f>E775*M775</f>
        <v>0</v>
      </c>
      <c r="O775" s="85">
        <v>20</v>
      </c>
      <c r="P775" s="85" t="s">
        <v>149</v>
      </c>
      <c r="V775" s="88" t="s">
        <v>760</v>
      </c>
      <c r="X775" s="129" t="s">
        <v>1356</v>
      </c>
      <c r="Y775" s="129" t="s">
        <v>1354</v>
      </c>
      <c r="Z775" s="82" t="s">
        <v>1357</v>
      </c>
      <c r="AB775" s="85">
        <v>1</v>
      </c>
      <c r="AJ775" s="71" t="s">
        <v>763</v>
      </c>
      <c r="AK775" s="71" t="s">
        <v>153</v>
      </c>
    </row>
    <row r="776" spans="1:37">
      <c r="D776" s="137" t="s">
        <v>1358</v>
      </c>
      <c r="E776" s="138">
        <f>J776</f>
        <v>0</v>
      </c>
      <c r="H776" s="138">
        <f>SUM(H768:H775)</f>
        <v>0</v>
      </c>
      <c r="I776" s="138">
        <f>SUM(I768:I775)</f>
        <v>0</v>
      </c>
      <c r="J776" s="138">
        <f>SUM(J768:J775)</f>
        <v>0</v>
      </c>
      <c r="L776" s="139">
        <f>SUM(L768:L775)</f>
        <v>0.17482500000000001</v>
      </c>
      <c r="N776" s="140">
        <f>SUM(N768:N775)</f>
        <v>0</v>
      </c>
      <c r="W776" s="84">
        <f>SUM(W768:W775)</f>
        <v>64.128</v>
      </c>
    </row>
    <row r="778" spans="1:37">
      <c r="B778" s="82" t="s">
        <v>1359</v>
      </c>
    </row>
    <row r="779" spans="1:37" ht="25.5">
      <c r="A779" s="80">
        <v>266</v>
      </c>
      <c r="B779" s="81" t="s">
        <v>1276</v>
      </c>
      <c r="C779" s="82" t="s">
        <v>1360</v>
      </c>
      <c r="D779" s="83" t="s">
        <v>1361</v>
      </c>
      <c r="E779" s="150">
        <v>194.28899999999999</v>
      </c>
      <c r="F779" s="85" t="s">
        <v>148</v>
      </c>
      <c r="H779" s="86">
        <f>ROUND(E779*G779,2)</f>
        <v>0</v>
      </c>
      <c r="J779" s="86">
        <f>ROUND(E779*G779,2)</f>
        <v>0</v>
      </c>
      <c r="K779" s="87">
        <v>2.3400000000000001E-3</v>
      </c>
      <c r="L779" s="87">
        <f>E779*K779</f>
        <v>0.45463625999999996</v>
      </c>
      <c r="N779" s="84">
        <f>E779*M779</f>
        <v>0</v>
      </c>
      <c r="O779" s="85">
        <v>20</v>
      </c>
      <c r="P779" s="85" t="s">
        <v>149</v>
      </c>
      <c r="V779" s="88" t="s">
        <v>760</v>
      </c>
      <c r="W779" s="84">
        <v>294.73599999999999</v>
      </c>
      <c r="X779" s="129" t="s">
        <v>1362</v>
      </c>
      <c r="Y779" s="129" t="s">
        <v>1360</v>
      </c>
      <c r="Z779" s="82" t="s">
        <v>1280</v>
      </c>
      <c r="AB779" s="85">
        <v>7</v>
      </c>
      <c r="AJ779" s="71" t="s">
        <v>763</v>
      </c>
      <c r="AK779" s="71" t="s">
        <v>153</v>
      </c>
    </row>
    <row r="780" spans="1:37" ht="25.5">
      <c r="D780" s="130" t="s">
        <v>1363</v>
      </c>
      <c r="E780" s="131"/>
      <c r="F780" s="132"/>
      <c r="G780" s="133"/>
      <c r="H780" s="133"/>
      <c r="I780" s="133"/>
      <c r="J780" s="133"/>
      <c r="K780" s="134"/>
      <c r="L780" s="134"/>
      <c r="M780" s="131"/>
      <c r="N780" s="131"/>
      <c r="O780" s="132"/>
      <c r="P780" s="132"/>
      <c r="Q780" s="131"/>
      <c r="R780" s="131"/>
      <c r="S780" s="131"/>
      <c r="T780" s="135"/>
      <c r="U780" s="135"/>
      <c r="V780" s="135" t="s">
        <v>0</v>
      </c>
      <c r="W780" s="131"/>
      <c r="X780" s="136"/>
    </row>
    <row r="781" spans="1:37" ht="25.5">
      <c r="D781" s="130" t="s">
        <v>1364</v>
      </c>
      <c r="E781" s="131"/>
      <c r="F781" s="132"/>
      <c r="G781" s="133"/>
      <c r="H781" s="133"/>
      <c r="I781" s="133"/>
      <c r="J781" s="133"/>
      <c r="K781" s="134"/>
      <c r="L781" s="134"/>
      <c r="M781" s="131"/>
      <c r="N781" s="131"/>
      <c r="O781" s="132"/>
      <c r="P781" s="132"/>
      <c r="Q781" s="131"/>
      <c r="R781" s="131"/>
      <c r="S781" s="131"/>
      <c r="T781" s="135"/>
      <c r="U781" s="135"/>
      <c r="V781" s="135" t="s">
        <v>0</v>
      </c>
      <c r="W781" s="131"/>
      <c r="X781" s="136"/>
    </row>
    <row r="782" spans="1:37">
      <c r="D782" s="130" t="s">
        <v>1365</v>
      </c>
      <c r="E782" s="131"/>
      <c r="F782" s="132"/>
      <c r="G782" s="133"/>
      <c r="H782" s="133"/>
      <c r="I782" s="133"/>
      <c r="J782" s="133"/>
      <c r="K782" s="134"/>
      <c r="L782" s="134"/>
      <c r="M782" s="131"/>
      <c r="N782" s="131"/>
      <c r="O782" s="132"/>
      <c r="P782" s="132"/>
      <c r="Q782" s="131"/>
      <c r="R782" s="131"/>
      <c r="S782" s="131"/>
      <c r="T782" s="135"/>
      <c r="U782" s="135"/>
      <c r="V782" s="135" t="s">
        <v>0</v>
      </c>
      <c r="W782" s="131"/>
      <c r="X782" s="136"/>
    </row>
    <row r="783" spans="1:37">
      <c r="D783" s="149" t="s">
        <v>1464</v>
      </c>
      <c r="E783" s="131"/>
      <c r="F783" s="132"/>
      <c r="G783" s="133"/>
      <c r="H783" s="133"/>
      <c r="I783" s="133"/>
      <c r="J783" s="133"/>
      <c r="K783" s="134"/>
      <c r="L783" s="134"/>
      <c r="M783" s="131"/>
      <c r="N783" s="131"/>
      <c r="O783" s="132"/>
      <c r="P783" s="132"/>
      <c r="Q783" s="131"/>
      <c r="R783" s="131"/>
      <c r="S783" s="131"/>
      <c r="T783" s="135"/>
      <c r="U783" s="135"/>
      <c r="V783" s="135" t="s">
        <v>0</v>
      </c>
      <c r="W783" s="131"/>
      <c r="X783" s="136"/>
    </row>
    <row r="784" spans="1:37">
      <c r="A784" s="80">
        <v>267</v>
      </c>
      <c r="B784" s="81" t="s">
        <v>531</v>
      </c>
      <c r="C784" s="82" t="s">
        <v>1366</v>
      </c>
      <c r="D784" s="83" t="s">
        <v>1367</v>
      </c>
      <c r="E784" s="150">
        <v>209.83199999999999</v>
      </c>
      <c r="F784" s="85" t="s">
        <v>148</v>
      </c>
      <c r="I784" s="86">
        <f>ROUND(E784*G784,2)</f>
        <v>0</v>
      </c>
      <c r="J784" s="86">
        <f>ROUND(E784*G784,2)</f>
        <v>0</v>
      </c>
      <c r="K784" s="87">
        <v>1.9E-2</v>
      </c>
      <c r="L784" s="87">
        <f>E784*K784</f>
        <v>3.9868079999999999</v>
      </c>
      <c r="N784" s="84">
        <f>E784*M784</f>
        <v>0</v>
      </c>
      <c r="O784" s="85">
        <v>20</v>
      </c>
      <c r="P784" s="85" t="s">
        <v>149</v>
      </c>
      <c r="V784" s="88" t="s">
        <v>98</v>
      </c>
      <c r="X784" s="129" t="s">
        <v>1368</v>
      </c>
      <c r="Y784" s="129" t="s">
        <v>1366</v>
      </c>
      <c r="Z784" s="82" t="s">
        <v>1312</v>
      </c>
      <c r="AA784" s="82" t="s">
        <v>149</v>
      </c>
      <c r="AB784" s="85">
        <v>8</v>
      </c>
      <c r="AJ784" s="71" t="s">
        <v>776</v>
      </c>
      <c r="AK784" s="71" t="s">
        <v>153</v>
      </c>
    </row>
    <row r="785" spans="1:37">
      <c r="D785" s="130" t="s">
        <v>1369</v>
      </c>
      <c r="E785" s="131"/>
      <c r="F785" s="132"/>
      <c r="G785" s="133"/>
      <c r="H785" s="133"/>
      <c r="I785" s="133"/>
      <c r="J785" s="133"/>
      <c r="K785" s="134"/>
      <c r="L785" s="134"/>
      <c r="M785" s="131"/>
      <c r="N785" s="131"/>
      <c r="O785" s="132"/>
      <c r="P785" s="132"/>
      <c r="Q785" s="131"/>
      <c r="R785" s="131"/>
      <c r="S785" s="131"/>
      <c r="T785" s="135"/>
      <c r="U785" s="135"/>
      <c r="V785" s="135" t="s">
        <v>0</v>
      </c>
      <c r="W785" s="131"/>
      <c r="X785" s="136"/>
    </row>
    <row r="786" spans="1:37" ht="25.5">
      <c r="A786" s="80">
        <v>268</v>
      </c>
      <c r="B786" s="81" t="s">
        <v>1276</v>
      </c>
      <c r="C786" s="82" t="s">
        <v>1370</v>
      </c>
      <c r="D786" s="83" t="s">
        <v>1371</v>
      </c>
      <c r="E786" s="84">
        <v>112.968</v>
      </c>
      <c r="F786" s="85" t="s">
        <v>148</v>
      </c>
      <c r="H786" s="86">
        <f>ROUND(E786*G786,2)</f>
        <v>0</v>
      </c>
      <c r="J786" s="86">
        <f>ROUND(E786*G786,2)</f>
        <v>0</v>
      </c>
      <c r="K786" s="87">
        <v>2.3400000000000001E-3</v>
      </c>
      <c r="L786" s="87">
        <f>E786*K786</f>
        <v>0.26434511999999999</v>
      </c>
      <c r="N786" s="84">
        <f>E786*M786</f>
        <v>0</v>
      </c>
      <c r="O786" s="85">
        <v>20</v>
      </c>
      <c r="P786" s="85" t="s">
        <v>149</v>
      </c>
      <c r="V786" s="88" t="s">
        <v>760</v>
      </c>
      <c r="W786" s="84">
        <v>131.947</v>
      </c>
      <c r="X786" s="129" t="s">
        <v>1372</v>
      </c>
      <c r="Y786" s="129" t="s">
        <v>1370</v>
      </c>
      <c r="Z786" s="82" t="s">
        <v>1280</v>
      </c>
      <c r="AB786" s="85">
        <v>7</v>
      </c>
      <c r="AJ786" s="71" t="s">
        <v>763</v>
      </c>
      <c r="AK786" s="71" t="s">
        <v>153</v>
      </c>
    </row>
    <row r="787" spans="1:37" ht="25.5">
      <c r="D787" s="130" t="s">
        <v>1373</v>
      </c>
      <c r="E787" s="131"/>
      <c r="F787" s="132"/>
      <c r="G787" s="133"/>
      <c r="H787" s="133"/>
      <c r="I787" s="133"/>
      <c r="J787" s="133"/>
      <c r="K787" s="134"/>
      <c r="L787" s="134"/>
      <c r="M787" s="131"/>
      <c r="N787" s="131"/>
      <c r="O787" s="132"/>
      <c r="P787" s="132"/>
      <c r="Q787" s="131"/>
      <c r="R787" s="131"/>
      <c r="S787" s="131"/>
      <c r="T787" s="135"/>
      <c r="U787" s="135"/>
      <c r="V787" s="135" t="s">
        <v>0</v>
      </c>
      <c r="W787" s="131"/>
      <c r="X787" s="136"/>
    </row>
    <row r="788" spans="1:37">
      <c r="D788" s="130" t="s">
        <v>1374</v>
      </c>
      <c r="E788" s="131"/>
      <c r="F788" s="132"/>
      <c r="G788" s="133"/>
      <c r="H788" s="133"/>
      <c r="I788" s="133"/>
      <c r="J788" s="133"/>
      <c r="K788" s="134"/>
      <c r="L788" s="134"/>
      <c r="M788" s="131"/>
      <c r="N788" s="131"/>
      <c r="O788" s="132"/>
      <c r="P788" s="132"/>
      <c r="Q788" s="131"/>
      <c r="R788" s="131"/>
      <c r="S788" s="131"/>
      <c r="T788" s="135"/>
      <c r="U788" s="135"/>
      <c r="V788" s="135" t="s">
        <v>0</v>
      </c>
      <c r="W788" s="131"/>
      <c r="X788" s="136"/>
    </row>
    <row r="789" spans="1:37">
      <c r="A789" s="80">
        <v>269</v>
      </c>
      <c r="B789" s="81" t="s">
        <v>531</v>
      </c>
      <c r="C789" s="82" t="s">
        <v>1375</v>
      </c>
      <c r="D789" s="83" t="s">
        <v>1376</v>
      </c>
      <c r="E789" s="84">
        <v>122.005</v>
      </c>
      <c r="F789" s="85" t="s">
        <v>148</v>
      </c>
      <c r="I789" s="86">
        <f>ROUND(E789*G789,2)</f>
        <v>0</v>
      </c>
      <c r="J789" s="86">
        <f>ROUND(E789*G789,2)</f>
        <v>0</v>
      </c>
      <c r="K789" s="87">
        <v>1.9E-2</v>
      </c>
      <c r="L789" s="87">
        <f>E789*K789</f>
        <v>2.318095</v>
      </c>
      <c r="N789" s="84">
        <f>E789*M789</f>
        <v>0</v>
      </c>
      <c r="O789" s="85">
        <v>20</v>
      </c>
      <c r="P789" s="85" t="s">
        <v>149</v>
      </c>
      <c r="V789" s="88" t="s">
        <v>98</v>
      </c>
      <c r="X789" s="129" t="s">
        <v>1368</v>
      </c>
      <c r="Y789" s="129" t="s">
        <v>1375</v>
      </c>
      <c r="Z789" s="82" t="s">
        <v>1312</v>
      </c>
      <c r="AA789" s="82" t="s">
        <v>149</v>
      </c>
      <c r="AB789" s="85">
        <v>8</v>
      </c>
      <c r="AJ789" s="71" t="s">
        <v>776</v>
      </c>
      <c r="AK789" s="71" t="s">
        <v>153</v>
      </c>
    </row>
    <row r="790" spans="1:37">
      <c r="D790" s="130" t="s">
        <v>1377</v>
      </c>
      <c r="E790" s="131"/>
      <c r="F790" s="132"/>
      <c r="G790" s="133"/>
      <c r="H790" s="133"/>
      <c r="I790" s="133"/>
      <c r="J790" s="133"/>
      <c r="K790" s="134"/>
      <c r="L790" s="134"/>
      <c r="M790" s="131"/>
      <c r="N790" s="131"/>
      <c r="O790" s="132"/>
      <c r="P790" s="132"/>
      <c r="Q790" s="131"/>
      <c r="R790" s="131"/>
      <c r="S790" s="131"/>
      <c r="T790" s="135"/>
      <c r="U790" s="135"/>
      <c r="V790" s="135" t="s">
        <v>0</v>
      </c>
      <c r="W790" s="131"/>
      <c r="X790" s="136"/>
    </row>
    <row r="791" spans="1:37">
      <c r="A791" s="80">
        <v>270</v>
      </c>
      <c r="B791" s="81" t="s">
        <v>1276</v>
      </c>
      <c r="C791" s="82" t="s">
        <v>1378</v>
      </c>
      <c r="D791" s="83" t="s">
        <v>1379</v>
      </c>
      <c r="E791" s="150">
        <v>307.25700000000001</v>
      </c>
      <c r="F791" s="85" t="s">
        <v>148</v>
      </c>
      <c r="H791" s="86">
        <f>ROUND(E791*G791,2)</f>
        <v>0</v>
      </c>
      <c r="J791" s="86">
        <f>ROUND(E791*G791,2)</f>
        <v>0</v>
      </c>
      <c r="K791" s="87">
        <v>2.7E-4</v>
      </c>
      <c r="L791" s="87">
        <f>E791*K791</f>
        <v>8.2959390000000008E-2</v>
      </c>
      <c r="N791" s="84">
        <f>E791*M791</f>
        <v>0</v>
      </c>
      <c r="O791" s="85">
        <v>20</v>
      </c>
      <c r="P791" s="85" t="s">
        <v>149</v>
      </c>
      <c r="V791" s="88" t="s">
        <v>760</v>
      </c>
      <c r="X791" s="129" t="s">
        <v>1380</v>
      </c>
      <c r="Y791" s="129" t="s">
        <v>1378</v>
      </c>
      <c r="Z791" s="82" t="s">
        <v>1280</v>
      </c>
      <c r="AB791" s="85">
        <v>7</v>
      </c>
      <c r="AJ791" s="71" t="s">
        <v>763</v>
      </c>
      <c r="AK791" s="71" t="s">
        <v>153</v>
      </c>
    </row>
    <row r="792" spans="1:37">
      <c r="D792" s="130" t="s">
        <v>1381</v>
      </c>
      <c r="E792" s="131"/>
      <c r="F792" s="132"/>
      <c r="G792" s="133"/>
      <c r="H792" s="133"/>
      <c r="I792" s="133"/>
      <c r="J792" s="133"/>
      <c r="K792" s="134"/>
      <c r="L792" s="134"/>
      <c r="M792" s="131"/>
      <c r="N792" s="131"/>
      <c r="O792" s="132"/>
      <c r="P792" s="132"/>
      <c r="Q792" s="131"/>
      <c r="R792" s="131"/>
      <c r="S792" s="131"/>
      <c r="T792" s="135"/>
      <c r="U792" s="135"/>
      <c r="V792" s="135" t="s">
        <v>0</v>
      </c>
      <c r="W792" s="131"/>
      <c r="X792" s="136"/>
    </row>
    <row r="793" spans="1:37">
      <c r="A793" s="80">
        <v>271</v>
      </c>
      <c r="B793" s="81" t="s">
        <v>1276</v>
      </c>
      <c r="C793" s="82" t="s">
        <v>1382</v>
      </c>
      <c r="D793" s="83" t="s">
        <v>1383</v>
      </c>
      <c r="F793" s="85" t="s">
        <v>54</v>
      </c>
      <c r="H793" s="86">
        <f>ROUND(E793*G793,2)</f>
        <v>0</v>
      </c>
      <c r="J793" s="86">
        <f>ROUND(E793*G793,2)</f>
        <v>0</v>
      </c>
      <c r="L793" s="87">
        <f>E793*K793</f>
        <v>0</v>
      </c>
      <c r="N793" s="84">
        <f>E793*M793</f>
        <v>0</v>
      </c>
      <c r="O793" s="85">
        <v>20</v>
      </c>
      <c r="P793" s="85" t="s">
        <v>149</v>
      </c>
      <c r="V793" s="88" t="s">
        <v>760</v>
      </c>
      <c r="X793" s="129" t="s">
        <v>1384</v>
      </c>
      <c r="Y793" s="129" t="s">
        <v>1382</v>
      </c>
      <c r="Z793" s="82" t="s">
        <v>1280</v>
      </c>
      <c r="AB793" s="85">
        <v>1</v>
      </c>
      <c r="AJ793" s="71" t="s">
        <v>763</v>
      </c>
      <c r="AK793" s="71" t="s">
        <v>153</v>
      </c>
    </row>
    <row r="794" spans="1:37">
      <c r="D794" s="137" t="s">
        <v>1385</v>
      </c>
      <c r="E794" s="138">
        <f>J794</f>
        <v>0</v>
      </c>
      <c r="H794" s="138">
        <f>SUM(H778:H793)</f>
        <v>0</v>
      </c>
      <c r="I794" s="138">
        <f>SUM(I778:I793)</f>
        <v>0</v>
      </c>
      <c r="J794" s="138">
        <f>SUM(J778:J793)</f>
        <v>0</v>
      </c>
      <c r="L794" s="139">
        <f>SUM(L778:L793)</f>
        <v>7.1068437700000002</v>
      </c>
      <c r="N794" s="140">
        <f>SUM(N778:N793)</f>
        <v>0</v>
      </c>
      <c r="W794" s="84">
        <f>SUM(W778:W793)</f>
        <v>426.68299999999999</v>
      </c>
    </row>
    <row r="796" spans="1:37">
      <c r="B796" s="82" t="s">
        <v>1386</v>
      </c>
    </row>
    <row r="797" spans="1:37">
      <c r="A797" s="80">
        <v>272</v>
      </c>
      <c r="B797" s="81" t="s">
        <v>1387</v>
      </c>
      <c r="C797" s="82" t="s">
        <v>1388</v>
      </c>
      <c r="D797" s="83" t="s">
        <v>1389</v>
      </c>
      <c r="E797" s="84">
        <v>327.2</v>
      </c>
      <c r="F797" s="85" t="s">
        <v>148</v>
      </c>
      <c r="H797" s="86">
        <f>ROUND(E797*G797,2)</f>
        <v>0</v>
      </c>
      <c r="J797" s="86">
        <f>ROUND(E797*G797,2)</f>
        <v>0</v>
      </c>
      <c r="K797" s="87">
        <v>1.6000000000000001E-4</v>
      </c>
      <c r="L797" s="87">
        <f>E797*K797</f>
        <v>5.2352000000000003E-2</v>
      </c>
      <c r="N797" s="84">
        <f>E797*M797</f>
        <v>0</v>
      </c>
      <c r="O797" s="85">
        <v>20</v>
      </c>
      <c r="P797" s="85" t="s">
        <v>149</v>
      </c>
      <c r="V797" s="88" t="s">
        <v>760</v>
      </c>
      <c r="W797" s="84">
        <v>85.072000000000003</v>
      </c>
      <c r="X797" s="129" t="s">
        <v>1390</v>
      </c>
      <c r="Y797" s="129" t="s">
        <v>1388</v>
      </c>
      <c r="Z797" s="82" t="s">
        <v>1391</v>
      </c>
      <c r="AB797" s="85">
        <v>7</v>
      </c>
      <c r="AJ797" s="71" t="s">
        <v>763</v>
      </c>
      <c r="AK797" s="71" t="s">
        <v>153</v>
      </c>
    </row>
    <row r="798" spans="1:37">
      <c r="D798" s="130" t="s">
        <v>1392</v>
      </c>
      <c r="E798" s="131"/>
      <c r="F798" s="132"/>
      <c r="G798" s="133"/>
      <c r="H798" s="133"/>
      <c r="I798" s="133"/>
      <c r="J798" s="133"/>
      <c r="K798" s="134"/>
      <c r="L798" s="134"/>
      <c r="M798" s="131"/>
      <c r="N798" s="131"/>
      <c r="O798" s="132"/>
      <c r="P798" s="132"/>
      <c r="Q798" s="131"/>
      <c r="R798" s="131"/>
      <c r="S798" s="131"/>
      <c r="T798" s="135"/>
      <c r="U798" s="135"/>
      <c r="V798" s="135" t="s">
        <v>0</v>
      </c>
      <c r="W798" s="131"/>
      <c r="X798" s="136"/>
    </row>
    <row r="799" spans="1:37">
      <c r="D799" s="130" t="s">
        <v>1393</v>
      </c>
      <c r="E799" s="131"/>
      <c r="F799" s="132"/>
      <c r="G799" s="133"/>
      <c r="H799" s="133"/>
      <c r="I799" s="133"/>
      <c r="J799" s="133"/>
      <c r="K799" s="134"/>
      <c r="L799" s="134"/>
      <c r="M799" s="131"/>
      <c r="N799" s="131"/>
      <c r="O799" s="132"/>
      <c r="P799" s="132"/>
      <c r="Q799" s="131"/>
      <c r="R799" s="131"/>
      <c r="S799" s="131"/>
      <c r="T799" s="135"/>
      <c r="U799" s="135"/>
      <c r="V799" s="135" t="s">
        <v>0</v>
      </c>
      <c r="W799" s="131"/>
      <c r="X799" s="136"/>
    </row>
    <row r="800" spans="1:37">
      <c r="D800" s="130" t="s">
        <v>1394</v>
      </c>
      <c r="E800" s="131"/>
      <c r="F800" s="132"/>
      <c r="G800" s="133"/>
      <c r="H800" s="133"/>
      <c r="I800" s="133"/>
      <c r="J800" s="133"/>
      <c r="K800" s="134"/>
      <c r="L800" s="134"/>
      <c r="M800" s="131"/>
      <c r="N800" s="131"/>
      <c r="O800" s="132"/>
      <c r="P800" s="132"/>
      <c r="Q800" s="131"/>
      <c r="R800" s="131"/>
      <c r="S800" s="131"/>
      <c r="T800" s="135"/>
      <c r="U800" s="135"/>
      <c r="V800" s="135" t="s">
        <v>0</v>
      </c>
      <c r="W800" s="131"/>
      <c r="X800" s="136"/>
    </row>
    <row r="801" spans="1:37">
      <c r="D801" s="130" t="s">
        <v>1395</v>
      </c>
      <c r="E801" s="131"/>
      <c r="F801" s="132"/>
      <c r="G801" s="133"/>
      <c r="H801" s="133"/>
      <c r="I801" s="133"/>
      <c r="J801" s="133"/>
      <c r="K801" s="134"/>
      <c r="L801" s="134"/>
      <c r="M801" s="131"/>
      <c r="N801" s="131"/>
      <c r="O801" s="132"/>
      <c r="P801" s="132"/>
      <c r="Q801" s="131"/>
      <c r="R801" s="131"/>
      <c r="S801" s="131"/>
      <c r="T801" s="135"/>
      <c r="U801" s="135"/>
      <c r="V801" s="135" t="s">
        <v>0</v>
      </c>
      <c r="W801" s="131"/>
      <c r="X801" s="136"/>
    </row>
    <row r="802" spans="1:37">
      <c r="A802" s="80">
        <v>273</v>
      </c>
      <c r="B802" s="81" t="s">
        <v>1387</v>
      </c>
      <c r="C802" s="82" t="s">
        <v>1396</v>
      </c>
      <c r="D802" s="83" t="s">
        <v>1397</v>
      </c>
      <c r="E802" s="84">
        <v>327.2</v>
      </c>
      <c r="F802" s="85" t="s">
        <v>148</v>
      </c>
      <c r="H802" s="86">
        <f>ROUND(E802*G802,2)</f>
        <v>0</v>
      </c>
      <c r="J802" s="86">
        <f>ROUND(E802*G802,2)</f>
        <v>0</v>
      </c>
      <c r="K802" s="87">
        <v>8.0000000000000007E-5</v>
      </c>
      <c r="L802" s="87">
        <f>E802*K802</f>
        <v>2.6176000000000001E-2</v>
      </c>
      <c r="N802" s="84">
        <f>E802*M802</f>
        <v>0</v>
      </c>
      <c r="O802" s="85">
        <v>20</v>
      </c>
      <c r="P802" s="85" t="s">
        <v>149</v>
      </c>
      <c r="V802" s="88" t="s">
        <v>760</v>
      </c>
      <c r="W802" s="84">
        <v>42.863</v>
      </c>
      <c r="X802" s="129" t="s">
        <v>1398</v>
      </c>
      <c r="Y802" s="129" t="s">
        <v>1396</v>
      </c>
      <c r="Z802" s="82" t="s">
        <v>1391</v>
      </c>
      <c r="AB802" s="85">
        <v>7</v>
      </c>
      <c r="AJ802" s="71" t="s">
        <v>763</v>
      </c>
      <c r="AK802" s="71" t="s">
        <v>153</v>
      </c>
    </row>
    <row r="803" spans="1:37" ht="25.5">
      <c r="A803" s="80">
        <v>274</v>
      </c>
      <c r="B803" s="81" t="s">
        <v>1387</v>
      </c>
      <c r="C803" s="82" t="s">
        <v>1399</v>
      </c>
      <c r="D803" s="83" t="s">
        <v>1400</v>
      </c>
      <c r="E803" s="84">
        <v>1187.9490000000001</v>
      </c>
      <c r="F803" s="85" t="s">
        <v>148</v>
      </c>
      <c r="H803" s="86">
        <f>ROUND(E803*G803,2)</f>
        <v>0</v>
      </c>
      <c r="J803" s="86">
        <f>ROUND(E803*G803,2)</f>
        <v>0</v>
      </c>
      <c r="K803" s="87">
        <v>3.4000000000000002E-4</v>
      </c>
      <c r="L803" s="87">
        <f>E803*K803</f>
        <v>0.40390266000000008</v>
      </c>
      <c r="N803" s="84">
        <f>E803*M803</f>
        <v>0</v>
      </c>
      <c r="O803" s="85">
        <v>20</v>
      </c>
      <c r="P803" s="85" t="s">
        <v>149</v>
      </c>
      <c r="V803" s="88" t="s">
        <v>760</v>
      </c>
      <c r="W803" s="84">
        <v>217.39500000000001</v>
      </c>
      <c r="X803" s="129" t="s">
        <v>1401</v>
      </c>
      <c r="Y803" s="129" t="s">
        <v>1399</v>
      </c>
      <c r="Z803" s="82" t="s">
        <v>1402</v>
      </c>
      <c r="AB803" s="85">
        <v>7</v>
      </c>
      <c r="AJ803" s="71" t="s">
        <v>763</v>
      </c>
      <c r="AK803" s="71" t="s">
        <v>153</v>
      </c>
    </row>
    <row r="804" spans="1:37">
      <c r="D804" s="130" t="s">
        <v>1403</v>
      </c>
      <c r="E804" s="131"/>
      <c r="F804" s="132"/>
      <c r="G804" s="133"/>
      <c r="H804" s="133"/>
      <c r="I804" s="133"/>
      <c r="J804" s="133"/>
      <c r="K804" s="134"/>
      <c r="L804" s="134"/>
      <c r="M804" s="131"/>
      <c r="N804" s="131"/>
      <c r="O804" s="132"/>
      <c r="P804" s="132"/>
      <c r="Q804" s="131"/>
      <c r="R804" s="131"/>
      <c r="S804" s="131"/>
      <c r="T804" s="135"/>
      <c r="U804" s="135"/>
      <c r="V804" s="135" t="s">
        <v>0</v>
      </c>
      <c r="W804" s="131"/>
      <c r="X804" s="136"/>
    </row>
    <row r="805" spans="1:37">
      <c r="D805" s="130" t="s">
        <v>1404</v>
      </c>
      <c r="E805" s="131"/>
      <c r="F805" s="132"/>
      <c r="G805" s="133"/>
      <c r="H805" s="133"/>
      <c r="I805" s="133"/>
      <c r="J805" s="133"/>
      <c r="K805" s="134"/>
      <c r="L805" s="134"/>
      <c r="M805" s="131"/>
      <c r="N805" s="131"/>
      <c r="O805" s="132"/>
      <c r="P805" s="132"/>
      <c r="Q805" s="131"/>
      <c r="R805" s="131"/>
      <c r="S805" s="131"/>
      <c r="T805" s="135"/>
      <c r="U805" s="135"/>
      <c r="V805" s="135" t="s">
        <v>0</v>
      </c>
      <c r="W805" s="131"/>
      <c r="X805" s="136"/>
    </row>
    <row r="806" spans="1:37">
      <c r="A806" s="80">
        <v>275</v>
      </c>
      <c r="B806" s="81" t="s">
        <v>1387</v>
      </c>
      <c r="C806" s="82" t="s">
        <v>1405</v>
      </c>
      <c r="D806" s="83" t="s">
        <v>1406</v>
      </c>
      <c r="E806" s="84">
        <v>87.212999999999994</v>
      </c>
      <c r="F806" s="85" t="s">
        <v>148</v>
      </c>
      <c r="H806" s="86">
        <f>ROUND(E806*G806,2)</f>
        <v>0</v>
      </c>
      <c r="J806" s="86">
        <f>ROUND(E806*G806,2)</f>
        <v>0</v>
      </c>
      <c r="K806" s="87">
        <v>4.0999999999999999E-4</v>
      </c>
      <c r="L806" s="87">
        <f>E806*K806</f>
        <v>3.5757329999999997E-2</v>
      </c>
      <c r="N806" s="84">
        <f>E806*M806</f>
        <v>0</v>
      </c>
      <c r="O806" s="85">
        <v>20</v>
      </c>
      <c r="P806" s="85" t="s">
        <v>149</v>
      </c>
      <c r="V806" s="88" t="s">
        <v>760</v>
      </c>
      <c r="W806" s="84">
        <v>24.681000000000001</v>
      </c>
      <c r="X806" s="129" t="s">
        <v>1407</v>
      </c>
      <c r="Y806" s="129" t="s">
        <v>1405</v>
      </c>
      <c r="Z806" s="82" t="s">
        <v>551</v>
      </c>
      <c r="AB806" s="85">
        <v>7</v>
      </c>
      <c r="AJ806" s="71" t="s">
        <v>763</v>
      </c>
      <c r="AK806" s="71" t="s">
        <v>153</v>
      </c>
    </row>
    <row r="807" spans="1:37">
      <c r="D807" s="130" t="s">
        <v>315</v>
      </c>
      <c r="E807" s="131"/>
      <c r="F807" s="132"/>
      <c r="G807" s="133"/>
      <c r="H807" s="133"/>
      <c r="I807" s="133"/>
      <c r="J807" s="133"/>
      <c r="K807" s="134"/>
      <c r="L807" s="134"/>
      <c r="M807" s="131"/>
      <c r="N807" s="131"/>
      <c r="O807" s="132"/>
      <c r="P807" s="132"/>
      <c r="Q807" s="131"/>
      <c r="R807" s="131"/>
      <c r="S807" s="131"/>
      <c r="T807" s="135"/>
      <c r="U807" s="135"/>
      <c r="V807" s="135" t="s">
        <v>0</v>
      </c>
      <c r="W807" s="131"/>
      <c r="X807" s="136"/>
    </row>
    <row r="808" spans="1:37">
      <c r="D808" s="130" t="s">
        <v>1408</v>
      </c>
      <c r="E808" s="131"/>
      <c r="F808" s="132"/>
      <c r="G808" s="133"/>
      <c r="H808" s="133"/>
      <c r="I808" s="133"/>
      <c r="J808" s="133"/>
      <c r="K808" s="134"/>
      <c r="L808" s="134"/>
      <c r="M808" s="131"/>
      <c r="N808" s="131"/>
      <c r="O808" s="132"/>
      <c r="P808" s="132"/>
      <c r="Q808" s="131"/>
      <c r="R808" s="131"/>
      <c r="S808" s="131"/>
      <c r="T808" s="135"/>
      <c r="U808" s="135"/>
      <c r="V808" s="135" t="s">
        <v>0</v>
      </c>
      <c r="W808" s="131"/>
      <c r="X808" s="136"/>
    </row>
    <row r="809" spans="1:37" ht="25.5">
      <c r="D809" s="130" t="s">
        <v>1409</v>
      </c>
      <c r="E809" s="131"/>
      <c r="F809" s="132"/>
      <c r="G809" s="133"/>
      <c r="H809" s="133"/>
      <c r="I809" s="133"/>
      <c r="J809" s="133"/>
      <c r="K809" s="134"/>
      <c r="L809" s="134"/>
      <c r="M809" s="131"/>
      <c r="N809" s="131"/>
      <c r="O809" s="132"/>
      <c r="P809" s="132"/>
      <c r="Q809" s="131"/>
      <c r="R809" s="131"/>
      <c r="S809" s="131"/>
      <c r="T809" s="135"/>
      <c r="U809" s="135"/>
      <c r="V809" s="135" t="s">
        <v>0</v>
      </c>
      <c r="W809" s="131"/>
      <c r="X809" s="136"/>
    </row>
    <row r="810" spans="1:37">
      <c r="A810" s="80">
        <v>276</v>
      </c>
      <c r="B810" s="81" t="s">
        <v>1387</v>
      </c>
      <c r="C810" s="82" t="s">
        <v>1410</v>
      </c>
      <c r="D810" s="83" t="s">
        <v>1411</v>
      </c>
      <c r="E810" s="84">
        <v>30</v>
      </c>
      <c r="F810" s="85" t="s">
        <v>148</v>
      </c>
      <c r="H810" s="86">
        <f>ROUND(E810*G810,2)</f>
        <v>0</v>
      </c>
      <c r="J810" s="86">
        <f>ROUND(E810*G810,2)</f>
        <v>0</v>
      </c>
      <c r="K810" s="87">
        <v>3.2000000000000003E-4</v>
      </c>
      <c r="L810" s="87">
        <f>E810*K810</f>
        <v>9.6000000000000009E-3</v>
      </c>
      <c r="N810" s="84">
        <f>E810*M810</f>
        <v>0</v>
      </c>
      <c r="O810" s="85">
        <v>20</v>
      </c>
      <c r="P810" s="85" t="s">
        <v>149</v>
      </c>
      <c r="V810" s="88" t="s">
        <v>760</v>
      </c>
      <c r="W810" s="84">
        <v>8.19</v>
      </c>
      <c r="X810" s="129" t="s">
        <v>1412</v>
      </c>
      <c r="Y810" s="129" t="s">
        <v>1410</v>
      </c>
      <c r="Z810" s="82" t="s">
        <v>594</v>
      </c>
      <c r="AB810" s="85">
        <v>7</v>
      </c>
      <c r="AJ810" s="71" t="s">
        <v>763</v>
      </c>
      <c r="AK810" s="71" t="s">
        <v>153</v>
      </c>
    </row>
    <row r="811" spans="1:37">
      <c r="D811" s="137" t="s">
        <v>1413</v>
      </c>
      <c r="E811" s="138">
        <f>J811</f>
        <v>0</v>
      </c>
      <c r="H811" s="138">
        <f>SUM(H796:H810)</f>
        <v>0</v>
      </c>
      <c r="I811" s="138">
        <f>SUM(I796:I810)</f>
        <v>0</v>
      </c>
      <c r="J811" s="138">
        <f>SUM(J796:J810)</f>
        <v>0</v>
      </c>
      <c r="L811" s="139">
        <f>SUM(L796:L810)</f>
        <v>0.5277879900000001</v>
      </c>
      <c r="N811" s="140">
        <f>SUM(N796:N810)</f>
        <v>0</v>
      </c>
      <c r="W811" s="84">
        <f>SUM(W796:W810)</f>
        <v>378.20100000000002</v>
      </c>
    </row>
    <row r="813" spans="1:37">
      <c r="B813" s="82" t="s">
        <v>1414</v>
      </c>
    </row>
    <row r="814" spans="1:37">
      <c r="A814" s="80">
        <v>277</v>
      </c>
      <c r="B814" s="81" t="s">
        <v>1415</v>
      </c>
      <c r="C814" s="82" t="s">
        <v>1416</v>
      </c>
      <c r="D814" s="83" t="s">
        <v>1417</v>
      </c>
      <c r="E814" s="150">
        <v>1102.4010000000001</v>
      </c>
      <c r="F814" s="85" t="s">
        <v>148</v>
      </c>
      <c r="H814" s="86">
        <f>ROUND(E814*G814,2)</f>
        <v>0</v>
      </c>
      <c r="J814" s="86">
        <f>ROUND(E814*G814,2)</f>
        <v>0</v>
      </c>
      <c r="K814" s="87">
        <v>2.5999999999999998E-4</v>
      </c>
      <c r="L814" s="87">
        <f>E814*K814</f>
        <v>0.28662426000000002</v>
      </c>
      <c r="N814" s="84">
        <f>E814*M814</f>
        <v>0</v>
      </c>
      <c r="O814" s="85">
        <v>20</v>
      </c>
      <c r="P814" s="85" t="s">
        <v>149</v>
      </c>
      <c r="V814" s="88" t="s">
        <v>760</v>
      </c>
      <c r="W814" s="84">
        <v>85.986999999999995</v>
      </c>
      <c r="X814" s="129" t="s">
        <v>1418</v>
      </c>
      <c r="Y814" s="129" t="s">
        <v>1416</v>
      </c>
      <c r="Z814" s="82" t="s">
        <v>1391</v>
      </c>
      <c r="AB814" s="85">
        <v>7</v>
      </c>
      <c r="AJ814" s="71" t="s">
        <v>763</v>
      </c>
      <c r="AK814" s="71" t="s">
        <v>153</v>
      </c>
    </row>
    <row r="815" spans="1:37" ht="25.5">
      <c r="A815" s="80">
        <v>278</v>
      </c>
      <c r="B815" s="81" t="s">
        <v>1415</v>
      </c>
      <c r="C815" s="82" t="s">
        <v>1419</v>
      </c>
      <c r="D815" s="83" t="s">
        <v>1420</v>
      </c>
      <c r="E815" s="150">
        <v>1102.4010000000001</v>
      </c>
      <c r="F815" s="85" t="s">
        <v>148</v>
      </c>
      <c r="H815" s="86">
        <f>ROUND(E815*G815,2)</f>
        <v>0</v>
      </c>
      <c r="J815" s="86">
        <f>ROUND(E815*G815,2)</f>
        <v>0</v>
      </c>
      <c r="K815" s="87">
        <v>3.8999999999999999E-4</v>
      </c>
      <c r="L815" s="87">
        <f>E815*K815</f>
        <v>0.42993639</v>
      </c>
      <c r="N815" s="84">
        <f>E815*M815</f>
        <v>0</v>
      </c>
      <c r="O815" s="85">
        <v>20</v>
      </c>
      <c r="P815" s="85" t="s">
        <v>149</v>
      </c>
      <c r="V815" s="88" t="s">
        <v>760</v>
      </c>
      <c r="W815" s="84">
        <v>112.44499999999999</v>
      </c>
      <c r="X815" s="129" t="s">
        <v>1421</v>
      </c>
      <c r="Y815" s="129" t="s">
        <v>1419</v>
      </c>
      <c r="Z815" s="82" t="s">
        <v>1391</v>
      </c>
      <c r="AB815" s="85">
        <v>7</v>
      </c>
      <c r="AJ815" s="71" t="s">
        <v>763</v>
      </c>
      <c r="AK815" s="71" t="s">
        <v>153</v>
      </c>
    </row>
    <row r="816" spans="1:37">
      <c r="D816" s="130" t="s">
        <v>1422</v>
      </c>
      <c r="E816" s="131"/>
      <c r="F816" s="132"/>
      <c r="G816" s="133"/>
      <c r="H816" s="133"/>
      <c r="I816" s="133"/>
      <c r="J816" s="133"/>
      <c r="K816" s="134"/>
      <c r="L816" s="134"/>
      <c r="M816" s="131"/>
      <c r="N816" s="131"/>
      <c r="O816" s="132"/>
      <c r="P816" s="132"/>
      <c r="Q816" s="131"/>
      <c r="R816" s="131"/>
      <c r="S816" s="131"/>
      <c r="T816" s="135"/>
      <c r="U816" s="135"/>
      <c r="V816" s="135" t="s">
        <v>0</v>
      </c>
      <c r="W816" s="131"/>
      <c r="X816" s="136"/>
    </row>
    <row r="817" spans="1:37">
      <c r="D817" s="130" t="s">
        <v>1423</v>
      </c>
      <c r="E817" s="131"/>
      <c r="F817" s="132"/>
      <c r="G817" s="133"/>
      <c r="H817" s="133"/>
      <c r="I817" s="133"/>
      <c r="J817" s="133"/>
      <c r="K817" s="134"/>
      <c r="L817" s="134"/>
      <c r="M817" s="131"/>
      <c r="N817" s="131"/>
      <c r="O817" s="132"/>
      <c r="P817" s="132"/>
      <c r="Q817" s="131"/>
      <c r="R817" s="131"/>
      <c r="S817" s="131"/>
      <c r="T817" s="135"/>
      <c r="U817" s="135"/>
      <c r="V817" s="135" t="s">
        <v>0</v>
      </c>
      <c r="W817" s="131"/>
      <c r="X817" s="136"/>
    </row>
    <row r="818" spans="1:37">
      <c r="D818" s="130" t="s">
        <v>1424</v>
      </c>
      <c r="E818" s="131"/>
      <c r="F818" s="132"/>
      <c r="G818" s="133"/>
      <c r="H818" s="133"/>
      <c r="I818" s="133"/>
      <c r="J818" s="133"/>
      <c r="K818" s="134"/>
      <c r="L818" s="134"/>
      <c r="M818" s="131"/>
      <c r="N818" s="131"/>
      <c r="O818" s="132"/>
      <c r="P818" s="132"/>
      <c r="Q818" s="131"/>
      <c r="R818" s="131"/>
      <c r="S818" s="131"/>
      <c r="T818" s="135"/>
      <c r="U818" s="135"/>
      <c r="V818" s="135" t="s">
        <v>0</v>
      </c>
      <c r="W818" s="131"/>
      <c r="X818" s="136"/>
    </row>
    <row r="819" spans="1:37">
      <c r="D819" s="149" t="s">
        <v>1465</v>
      </c>
      <c r="E819" s="131"/>
      <c r="F819" s="132"/>
      <c r="G819" s="133"/>
      <c r="H819" s="133"/>
      <c r="I819" s="133"/>
      <c r="J819" s="133"/>
      <c r="K819" s="134"/>
      <c r="L819" s="134"/>
      <c r="M819" s="131"/>
      <c r="N819" s="131"/>
      <c r="O819" s="132"/>
      <c r="P819" s="132"/>
      <c r="Q819" s="131"/>
      <c r="R819" s="131"/>
      <c r="S819" s="131"/>
      <c r="T819" s="135"/>
      <c r="U819" s="135"/>
      <c r="V819" s="135" t="s">
        <v>0</v>
      </c>
      <c r="W819" s="131"/>
      <c r="X819" s="136"/>
    </row>
    <row r="820" spans="1:37">
      <c r="A820" s="80">
        <v>279</v>
      </c>
      <c r="B820" s="81" t="s">
        <v>1415</v>
      </c>
      <c r="C820" s="82" t="s">
        <v>1425</v>
      </c>
      <c r="D820" s="83" t="s">
        <v>1426</v>
      </c>
      <c r="E820" s="84">
        <v>187.518</v>
      </c>
      <c r="F820" s="85" t="s">
        <v>148</v>
      </c>
      <c r="H820" s="86">
        <f>ROUND(E820*G820,2)</f>
        <v>0</v>
      </c>
      <c r="J820" s="86">
        <f>ROUND(E820*G820,2)</f>
        <v>0</v>
      </c>
      <c r="K820" s="87">
        <v>4.2000000000000002E-4</v>
      </c>
      <c r="L820" s="87">
        <f>E820*K820</f>
        <v>7.8757560000000004E-2</v>
      </c>
      <c r="N820" s="84">
        <f>E820*M820</f>
        <v>0</v>
      </c>
      <c r="O820" s="85">
        <v>20</v>
      </c>
      <c r="P820" s="85" t="s">
        <v>149</v>
      </c>
      <c r="V820" s="88" t="s">
        <v>760</v>
      </c>
      <c r="W820" s="84">
        <v>16.876999999999999</v>
      </c>
      <c r="X820" s="129" t="s">
        <v>1427</v>
      </c>
      <c r="Y820" s="129" t="s">
        <v>1425</v>
      </c>
      <c r="Z820" s="82" t="s">
        <v>1391</v>
      </c>
      <c r="AB820" s="85">
        <v>7</v>
      </c>
      <c r="AJ820" s="71" t="s">
        <v>763</v>
      </c>
      <c r="AK820" s="71" t="s">
        <v>153</v>
      </c>
    </row>
    <row r="821" spans="1:37" ht="25.5">
      <c r="D821" s="130" t="s">
        <v>1428</v>
      </c>
      <c r="E821" s="131"/>
      <c r="F821" s="132"/>
      <c r="G821" s="133"/>
      <c r="H821" s="133"/>
      <c r="I821" s="133"/>
      <c r="J821" s="133"/>
      <c r="K821" s="134"/>
      <c r="L821" s="134"/>
      <c r="M821" s="131"/>
      <c r="N821" s="131"/>
      <c r="O821" s="132"/>
      <c r="P821" s="132"/>
      <c r="Q821" s="131"/>
      <c r="R821" s="131"/>
      <c r="S821" s="131"/>
      <c r="T821" s="135"/>
      <c r="U821" s="135"/>
      <c r="V821" s="135" t="s">
        <v>0</v>
      </c>
      <c r="W821" s="131"/>
      <c r="X821" s="136"/>
    </row>
    <row r="822" spans="1:37" ht="25.5">
      <c r="D822" s="130" t="s">
        <v>1429</v>
      </c>
      <c r="E822" s="131"/>
      <c r="F822" s="132"/>
      <c r="G822" s="133"/>
      <c r="H822" s="133"/>
      <c r="I822" s="133"/>
      <c r="J822" s="133"/>
      <c r="K822" s="134"/>
      <c r="L822" s="134"/>
      <c r="M822" s="131"/>
      <c r="N822" s="131"/>
      <c r="O822" s="132"/>
      <c r="P822" s="132"/>
      <c r="Q822" s="131"/>
      <c r="R822" s="131"/>
      <c r="S822" s="131"/>
      <c r="T822" s="135"/>
      <c r="U822" s="135"/>
      <c r="V822" s="135" t="s">
        <v>0</v>
      </c>
      <c r="W822" s="131"/>
      <c r="X822" s="136"/>
    </row>
    <row r="823" spans="1:37">
      <c r="D823" s="130" t="s">
        <v>1430</v>
      </c>
      <c r="E823" s="131"/>
      <c r="F823" s="132"/>
      <c r="G823" s="133"/>
      <c r="H823" s="133"/>
      <c r="I823" s="133"/>
      <c r="J823" s="133"/>
      <c r="K823" s="134"/>
      <c r="L823" s="134"/>
      <c r="M823" s="131"/>
      <c r="N823" s="131"/>
      <c r="O823" s="132"/>
      <c r="P823" s="132"/>
      <c r="Q823" s="131"/>
      <c r="R823" s="131"/>
      <c r="S823" s="131"/>
      <c r="T823" s="135"/>
      <c r="U823" s="135"/>
      <c r="V823" s="135" t="s">
        <v>0</v>
      </c>
      <c r="W823" s="131"/>
      <c r="X823" s="136"/>
    </row>
    <row r="824" spans="1:37">
      <c r="D824" s="137" t="s">
        <v>1431</v>
      </c>
      <c r="E824" s="138">
        <f>J824</f>
        <v>0</v>
      </c>
      <c r="H824" s="138">
        <f>SUM(H813:H823)</f>
        <v>0</v>
      </c>
      <c r="I824" s="138">
        <f>SUM(I813:I823)</f>
        <v>0</v>
      </c>
      <c r="J824" s="138">
        <f>SUM(J813:J823)</f>
        <v>0</v>
      </c>
      <c r="L824" s="139">
        <f>SUM(L813:L823)</f>
        <v>0.79531821000000003</v>
      </c>
      <c r="N824" s="140">
        <f>SUM(N813:N823)</f>
        <v>0</v>
      </c>
      <c r="W824" s="84">
        <f>SUM(W813:W823)</f>
        <v>215.309</v>
      </c>
    </row>
    <row r="826" spans="1:37">
      <c r="D826" s="137" t="s">
        <v>1432</v>
      </c>
      <c r="E826" s="140">
        <f>J826</f>
        <v>0</v>
      </c>
      <c r="H826" s="138">
        <f>+H457+H511+H579+H583+H587+H591+H632+H643+H659+H668+H689+H721+H766+H776+H794+H811+H824</f>
        <v>0</v>
      </c>
      <c r="I826" s="138">
        <f>+I457+I511+I579+I583+I587+I591+I632+I643+I659+I668+I689+I721+I766+I776+I794+I811+I824</f>
        <v>0</v>
      </c>
      <c r="J826" s="138">
        <f>+J457+J511+J579+J583+J587+J591+J632+J643+J659+J668+J689+J721+J766+J776+J794+J811+J824</f>
        <v>0</v>
      </c>
      <c r="L826" s="139">
        <f>+L457+L511+L579+L583+L587+L591+L632+L643+L659+L668+L689+L721+L766+L776+L794+L811+L824</f>
        <v>77.710767160000003</v>
      </c>
      <c r="N826" s="140">
        <f>+N457+N511+N579+N583+N587+N591+N632+N643+N659+N668+N689+N721+N766+N776+N794+N811+N824</f>
        <v>0</v>
      </c>
      <c r="W826" s="84">
        <f>+W457+W511+W579+W583+W587+W591+W632+W643+W659+W668+W689+W721+W766+W776+W794+W811+W824</f>
        <v>3322.1950000000002</v>
      </c>
    </row>
    <row r="828" spans="1:37">
      <c r="B828" s="128" t="s">
        <v>1433</v>
      </c>
    </row>
    <row r="829" spans="1:37">
      <c r="B829" s="82" t="s">
        <v>1434</v>
      </c>
    </row>
    <row r="830" spans="1:37" ht="25.5">
      <c r="A830" s="80">
        <v>280</v>
      </c>
      <c r="B830" s="81" t="s">
        <v>1435</v>
      </c>
      <c r="C830" s="82" t="s">
        <v>1436</v>
      </c>
      <c r="D830" s="83" t="s">
        <v>1437</v>
      </c>
      <c r="E830" s="84">
        <v>1</v>
      </c>
      <c r="F830" s="85" t="s">
        <v>13</v>
      </c>
      <c r="H830" s="86">
        <f>ROUND(E830*G830,2)</f>
        <v>0</v>
      </c>
      <c r="J830" s="86">
        <f>ROUND(E830*G830,2)</f>
        <v>0</v>
      </c>
      <c r="L830" s="87">
        <f>E830*K830</f>
        <v>0</v>
      </c>
      <c r="N830" s="84">
        <f>E830*M830</f>
        <v>0</v>
      </c>
      <c r="O830" s="85">
        <v>20</v>
      </c>
      <c r="P830" s="85" t="s">
        <v>149</v>
      </c>
      <c r="V830" s="88" t="s">
        <v>1438</v>
      </c>
      <c r="X830" s="129" t="s">
        <v>1439</v>
      </c>
      <c r="Y830" s="129" t="s">
        <v>1436</v>
      </c>
      <c r="Z830" s="82" t="s">
        <v>594</v>
      </c>
      <c r="AB830" s="85">
        <v>7</v>
      </c>
      <c r="AJ830" s="71" t="s">
        <v>1440</v>
      </c>
      <c r="AK830" s="71" t="s">
        <v>153</v>
      </c>
    </row>
    <row r="831" spans="1:37">
      <c r="A831" s="80">
        <v>281</v>
      </c>
      <c r="B831" s="81" t="s">
        <v>1435</v>
      </c>
      <c r="C831" s="82" t="s">
        <v>1441</v>
      </c>
      <c r="D831" s="83" t="s">
        <v>1442</v>
      </c>
      <c r="E831" s="84">
        <v>1</v>
      </c>
      <c r="F831" s="85" t="s">
        <v>13</v>
      </c>
      <c r="H831" s="86">
        <f>ROUND(E831*G831,2)</f>
        <v>0</v>
      </c>
      <c r="J831" s="86">
        <f>ROUND(E831*G831,2)</f>
        <v>0</v>
      </c>
      <c r="L831" s="87">
        <f>E831*K831</f>
        <v>0</v>
      </c>
      <c r="N831" s="84">
        <f>E831*M831</f>
        <v>0</v>
      </c>
      <c r="O831" s="85">
        <v>20</v>
      </c>
      <c r="P831" s="85" t="s">
        <v>149</v>
      </c>
      <c r="V831" s="88" t="s">
        <v>1438</v>
      </c>
      <c r="X831" s="129" t="s">
        <v>1443</v>
      </c>
      <c r="Y831" s="129" t="s">
        <v>1441</v>
      </c>
      <c r="Z831" s="82" t="s">
        <v>594</v>
      </c>
      <c r="AB831" s="85">
        <v>7</v>
      </c>
      <c r="AJ831" s="71" t="s">
        <v>1440</v>
      </c>
      <c r="AK831" s="71" t="s">
        <v>153</v>
      </c>
    </row>
    <row r="832" spans="1:37">
      <c r="A832" s="80">
        <v>282</v>
      </c>
      <c r="B832" s="81" t="s">
        <v>1435</v>
      </c>
      <c r="C832" s="82" t="s">
        <v>1444</v>
      </c>
      <c r="D832" s="83" t="s">
        <v>1445</v>
      </c>
      <c r="E832" s="84">
        <v>1</v>
      </c>
      <c r="F832" s="85" t="s">
        <v>13</v>
      </c>
      <c r="H832" s="86">
        <f>ROUND(E832*G832,2)</f>
        <v>0</v>
      </c>
      <c r="J832" s="86">
        <f>ROUND(E832*G832,2)</f>
        <v>0</v>
      </c>
      <c r="L832" s="87">
        <f>E832*K832</f>
        <v>0</v>
      </c>
      <c r="N832" s="84">
        <f>E832*M832</f>
        <v>0</v>
      </c>
      <c r="O832" s="85">
        <v>20</v>
      </c>
      <c r="P832" s="85" t="s">
        <v>149</v>
      </c>
      <c r="V832" s="88" t="s">
        <v>1438</v>
      </c>
      <c r="X832" s="129" t="s">
        <v>1439</v>
      </c>
      <c r="Y832" s="129" t="s">
        <v>1444</v>
      </c>
      <c r="Z832" s="82" t="s">
        <v>594</v>
      </c>
      <c r="AB832" s="85">
        <v>7</v>
      </c>
      <c r="AJ832" s="71" t="s">
        <v>1440</v>
      </c>
      <c r="AK832" s="71" t="s">
        <v>153</v>
      </c>
    </row>
    <row r="833" spans="1:37" ht="25.5">
      <c r="A833" s="80">
        <v>283</v>
      </c>
      <c r="B833" s="81" t="s">
        <v>1435</v>
      </c>
      <c r="C833" s="82" t="s">
        <v>1446</v>
      </c>
      <c r="D833" s="83" t="s">
        <v>1447</v>
      </c>
      <c r="E833" s="84">
        <v>1</v>
      </c>
      <c r="F833" s="85" t="s">
        <v>13</v>
      </c>
      <c r="H833" s="86">
        <f>ROUND(E833*G833,2)</f>
        <v>0</v>
      </c>
      <c r="J833" s="86">
        <f>ROUND(E833*G833,2)</f>
        <v>0</v>
      </c>
      <c r="L833" s="87">
        <f>E833*K833</f>
        <v>0</v>
      </c>
      <c r="N833" s="84">
        <f>E833*M833</f>
        <v>0</v>
      </c>
      <c r="O833" s="85">
        <v>20</v>
      </c>
      <c r="P833" s="85" t="s">
        <v>149</v>
      </c>
      <c r="V833" s="88" t="s">
        <v>1438</v>
      </c>
      <c r="X833" s="129" t="s">
        <v>1439</v>
      </c>
      <c r="Y833" s="129" t="s">
        <v>1446</v>
      </c>
      <c r="Z833" s="82" t="s">
        <v>594</v>
      </c>
      <c r="AB833" s="85">
        <v>7</v>
      </c>
      <c r="AJ833" s="71" t="s">
        <v>1440</v>
      </c>
      <c r="AK833" s="71" t="s">
        <v>153</v>
      </c>
    </row>
    <row r="834" spans="1:37">
      <c r="D834" s="137" t="s">
        <v>1448</v>
      </c>
      <c r="E834" s="138">
        <f>J834</f>
        <v>0</v>
      </c>
      <c r="H834" s="138">
        <f>SUM(H828:H833)</f>
        <v>0</v>
      </c>
      <c r="I834" s="138">
        <f>SUM(I828:I833)</f>
        <v>0</v>
      </c>
      <c r="J834" s="138">
        <f>SUM(J828:J833)</f>
        <v>0</v>
      </c>
      <c r="L834" s="139">
        <f>SUM(L828:L833)</f>
        <v>0</v>
      </c>
      <c r="N834" s="140">
        <f>SUM(N828:N833)</f>
        <v>0</v>
      </c>
      <c r="W834" s="84">
        <f>SUM(W828:W833)</f>
        <v>0</v>
      </c>
    </row>
    <row r="836" spans="1:37">
      <c r="B836" s="82" t="s">
        <v>1449</v>
      </c>
    </row>
    <row r="837" spans="1:37">
      <c r="A837" s="80">
        <v>284</v>
      </c>
      <c r="B837" s="81" t="s">
        <v>1450</v>
      </c>
      <c r="C837" s="82" t="s">
        <v>1451</v>
      </c>
      <c r="D837" s="83" t="s">
        <v>1452</v>
      </c>
      <c r="E837" s="84">
        <v>1</v>
      </c>
      <c r="F837" s="85" t="s">
        <v>13</v>
      </c>
      <c r="H837" s="86">
        <f>ROUND(E837*G837,2)</f>
        <v>0</v>
      </c>
      <c r="J837" s="86">
        <f>ROUND(E837*G837,2)</f>
        <v>0</v>
      </c>
      <c r="L837" s="87">
        <f>E837*K837</f>
        <v>0</v>
      </c>
      <c r="N837" s="84">
        <f>E837*M837</f>
        <v>0</v>
      </c>
      <c r="O837" s="85">
        <v>20</v>
      </c>
      <c r="P837" s="85" t="s">
        <v>149</v>
      </c>
      <c r="V837" s="88" t="s">
        <v>1438</v>
      </c>
      <c r="W837" s="84">
        <v>8.734</v>
      </c>
      <c r="X837" s="129" t="s">
        <v>1453</v>
      </c>
      <c r="Y837" s="129" t="s">
        <v>1451</v>
      </c>
      <c r="Z837" s="82" t="s">
        <v>1454</v>
      </c>
      <c r="AB837" s="85">
        <v>7</v>
      </c>
      <c r="AJ837" s="71" t="s">
        <v>1440</v>
      </c>
      <c r="AK837" s="71" t="s">
        <v>153</v>
      </c>
    </row>
    <row r="838" spans="1:37">
      <c r="D838" s="137" t="s">
        <v>1455</v>
      </c>
      <c r="E838" s="138">
        <f>J838</f>
        <v>0</v>
      </c>
      <c r="H838" s="138">
        <f>SUM(H836:H837)</f>
        <v>0</v>
      </c>
      <c r="I838" s="138">
        <f>SUM(I836:I837)</f>
        <v>0</v>
      </c>
      <c r="J838" s="138">
        <f>SUM(J836:J837)</f>
        <v>0</v>
      </c>
      <c r="L838" s="139">
        <f>SUM(L836:L837)</f>
        <v>0</v>
      </c>
      <c r="N838" s="140">
        <f>SUM(N836:N837)</f>
        <v>0</v>
      </c>
      <c r="W838" s="84">
        <f>SUM(W836:W837)</f>
        <v>8.734</v>
      </c>
    </row>
    <row r="840" spans="1:37">
      <c r="B840" s="82" t="s">
        <v>1456</v>
      </c>
    </row>
    <row r="841" spans="1:37" ht="25.5">
      <c r="A841" s="80">
        <v>285</v>
      </c>
      <c r="B841" s="81" t="s">
        <v>1457</v>
      </c>
      <c r="C841" s="82" t="s">
        <v>1458</v>
      </c>
      <c r="D841" s="151" t="s">
        <v>1459</v>
      </c>
      <c r="E841" s="150">
        <v>1</v>
      </c>
      <c r="F841" s="85" t="s">
        <v>13</v>
      </c>
      <c r="H841" s="86">
        <f>ROUND(E841*G841,2)</f>
        <v>0</v>
      </c>
      <c r="J841" s="86">
        <f>ROUND(E841*G841,2)</f>
        <v>0</v>
      </c>
      <c r="L841" s="87">
        <f>E841*K841</f>
        <v>0</v>
      </c>
      <c r="N841" s="84">
        <f>E841*M841</f>
        <v>0</v>
      </c>
      <c r="O841" s="85">
        <v>20</v>
      </c>
      <c r="P841" s="85" t="s">
        <v>149</v>
      </c>
      <c r="V841" s="88" t="s">
        <v>1438</v>
      </c>
      <c r="X841" s="129" t="s">
        <v>1460</v>
      </c>
      <c r="Y841" s="129" t="s">
        <v>1458</v>
      </c>
      <c r="Z841" s="82" t="s">
        <v>594</v>
      </c>
      <c r="AB841" s="85">
        <v>7</v>
      </c>
      <c r="AJ841" s="71" t="s">
        <v>1440</v>
      </c>
      <c r="AK841" s="71" t="s">
        <v>153</v>
      </c>
    </row>
    <row r="842" spans="1:37">
      <c r="D842" s="137" t="s">
        <v>1461</v>
      </c>
      <c r="E842" s="138">
        <f>J842</f>
        <v>0</v>
      </c>
      <c r="H842" s="138">
        <f>SUM(H840:H841)</f>
        <v>0</v>
      </c>
      <c r="I842" s="138">
        <f>SUM(I840:I841)</f>
        <v>0</v>
      </c>
      <c r="J842" s="138">
        <f>SUM(J840:J841)</f>
        <v>0</v>
      </c>
      <c r="L842" s="139">
        <f>SUM(L840:L841)</f>
        <v>0</v>
      </c>
      <c r="N842" s="140">
        <f>SUM(N840:N841)</f>
        <v>0</v>
      </c>
      <c r="W842" s="84">
        <f>SUM(W840:W841)</f>
        <v>0</v>
      </c>
    </row>
    <row r="844" spans="1:37">
      <c r="D844" s="137" t="s">
        <v>1462</v>
      </c>
      <c r="E844" s="138">
        <f>J844</f>
        <v>0</v>
      </c>
      <c r="H844" s="138">
        <f>+H834+H838+H842</f>
        <v>0</v>
      </c>
      <c r="I844" s="138">
        <f>+I834+I838+I842</f>
        <v>0</v>
      </c>
      <c r="J844" s="138">
        <f>+J834+J838+J842</f>
        <v>0</v>
      </c>
      <c r="L844" s="139">
        <f>+L834+L838+L842</f>
        <v>0</v>
      </c>
      <c r="N844" s="140">
        <f>+N834+N838+N842</f>
        <v>0</v>
      </c>
      <c r="W844" s="84">
        <f>+W834+W838+W842</f>
        <v>8.734</v>
      </c>
    </row>
    <row r="846" spans="1:37">
      <c r="D846" s="148" t="s">
        <v>1463</v>
      </c>
      <c r="E846" s="138">
        <f>J846</f>
        <v>0</v>
      </c>
      <c r="H846" s="138">
        <f>+H400+H826+H844</f>
        <v>0</v>
      </c>
      <c r="I846" s="138">
        <f>+I400+I826+I844</f>
        <v>0</v>
      </c>
      <c r="J846" s="138">
        <f>+J400+J826+J844</f>
        <v>0</v>
      </c>
      <c r="L846" s="139">
        <f>+L400+L826+L844</f>
        <v>1925.8316628599998</v>
      </c>
      <c r="N846" s="140">
        <f>+N400+N826+N844</f>
        <v>209.5488</v>
      </c>
      <c r="W846" s="84">
        <f>+W400+W826+W844</f>
        <v>11012.561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46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4" sqref="E4"/>
    </sheetView>
  </sheetViews>
  <sheetFormatPr defaultColWidth="9" defaultRowHeight="13.5"/>
  <cols>
    <col min="1" max="1" width="45.85546875" style="71" customWidth="1"/>
    <col min="2" max="2" width="14.28515625" style="72" customWidth="1"/>
    <col min="3" max="3" width="13.5703125" style="72" customWidth="1"/>
    <col min="4" max="4" width="11.5703125" style="72" customWidth="1"/>
    <col min="5" max="5" width="12.140625" style="73" customWidth="1"/>
    <col min="6" max="6" width="10.140625" style="74" customWidth="1"/>
    <col min="7" max="7" width="9.140625" style="74" customWidth="1"/>
    <col min="8" max="23" width="9.140625" style="71" customWidth="1"/>
    <col min="24" max="25" width="5.7109375" style="71" customWidth="1"/>
    <col min="26" max="26" width="6.5703125" style="71" customWidth="1"/>
    <col min="27" max="27" width="24.28515625" style="71" customWidth="1"/>
    <col min="28" max="28" width="4.28515625" style="71" customWidth="1"/>
    <col min="29" max="29" width="8.28515625" style="71" customWidth="1"/>
    <col min="30" max="30" width="8.7109375" style="71" customWidth="1"/>
    <col min="31" max="37" width="9.140625" style="71" customWidth="1"/>
  </cols>
  <sheetData>
    <row r="1" spans="1:30" s="71" customFormat="1" ht="12.75">
      <c r="A1" s="75" t="s">
        <v>111</v>
      </c>
      <c r="B1" s="72"/>
      <c r="D1" s="72"/>
      <c r="E1" s="75" t="s">
        <v>112</v>
      </c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1:30" s="71" customFormat="1" ht="12.75">
      <c r="A2" s="75" t="s">
        <v>113</v>
      </c>
      <c r="B2" s="72"/>
      <c r="D2" s="72"/>
      <c r="E2" s="75" t="s">
        <v>114</v>
      </c>
      <c r="Z2" s="68" t="s">
        <v>11</v>
      </c>
      <c r="AA2" s="69" t="s">
        <v>64</v>
      </c>
      <c r="AB2" s="69" t="s">
        <v>13</v>
      </c>
      <c r="AC2" s="69"/>
      <c r="AD2" s="70"/>
    </row>
    <row r="3" spans="1:30" s="71" customFormat="1" ht="12.75">
      <c r="A3" s="75" t="s">
        <v>14</v>
      </c>
      <c r="B3" s="72"/>
      <c r="D3" s="72"/>
      <c r="E3" s="75" t="s">
        <v>1469</v>
      </c>
      <c r="Z3" s="68" t="s">
        <v>15</v>
      </c>
      <c r="AA3" s="69" t="s">
        <v>65</v>
      </c>
      <c r="AB3" s="69" t="s">
        <v>13</v>
      </c>
      <c r="AC3" s="69" t="s">
        <v>17</v>
      </c>
      <c r="AD3" s="70" t="s">
        <v>18</v>
      </c>
    </row>
    <row r="4" spans="1:30" s="71" customFormat="1" ht="12.75">
      <c r="Z4" s="68" t="s">
        <v>19</v>
      </c>
      <c r="AA4" s="69" t="s">
        <v>66</v>
      </c>
      <c r="AB4" s="69" t="s">
        <v>13</v>
      </c>
      <c r="AC4" s="69"/>
      <c r="AD4" s="70"/>
    </row>
    <row r="5" spans="1:30" s="71" customFormat="1" ht="12.75">
      <c r="A5" s="75" t="s">
        <v>115</v>
      </c>
      <c r="Z5" s="68" t="s">
        <v>21</v>
      </c>
      <c r="AA5" s="69" t="s">
        <v>65</v>
      </c>
      <c r="AB5" s="69" t="s">
        <v>13</v>
      </c>
      <c r="AC5" s="69" t="s">
        <v>17</v>
      </c>
      <c r="AD5" s="70" t="s">
        <v>18</v>
      </c>
    </row>
    <row r="6" spans="1:30" s="71" customFormat="1" ht="12.75">
      <c r="A6" s="75" t="s">
        <v>116</v>
      </c>
    </row>
    <row r="7" spans="1:30" s="71" customFormat="1" ht="12.75">
      <c r="A7" s="75"/>
    </row>
    <row r="8" spans="1:30">
      <c r="A8" s="71" t="s">
        <v>117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1" t="s">
        <v>144</v>
      </c>
      <c r="B12" s="72">
        <f>Prehlad!H43</f>
        <v>0</v>
      </c>
      <c r="C12" s="72">
        <f>Prehlad!I43</f>
        <v>0</v>
      </c>
      <c r="D12" s="72">
        <f>Prehlad!J43</f>
        <v>0</v>
      </c>
      <c r="E12" s="73">
        <f>Prehlad!L43</f>
        <v>0</v>
      </c>
      <c r="F12" s="74">
        <f>Prehlad!N43</f>
        <v>209.5488</v>
      </c>
      <c r="G12" s="74">
        <f>Prehlad!W43</f>
        <v>258.91000000000003</v>
      </c>
    </row>
    <row r="13" spans="1:30">
      <c r="A13" s="71" t="s">
        <v>209</v>
      </c>
      <c r="B13" s="72">
        <f>Prehlad!H69</f>
        <v>0</v>
      </c>
      <c r="C13" s="72">
        <f>Prehlad!I69</f>
        <v>0</v>
      </c>
      <c r="D13" s="72">
        <f>Prehlad!J69</f>
        <v>0</v>
      </c>
      <c r="E13" s="73">
        <f>Prehlad!L69</f>
        <v>326.99581786000005</v>
      </c>
      <c r="F13" s="74">
        <f>Prehlad!N69</f>
        <v>0</v>
      </c>
      <c r="G13" s="74">
        <f>Prehlad!W69</f>
        <v>1498.991</v>
      </c>
    </row>
    <row r="14" spans="1:30">
      <c r="A14" s="71" t="s">
        <v>262</v>
      </c>
      <c r="B14" s="72">
        <f>Prehlad!H125</f>
        <v>0</v>
      </c>
      <c r="C14" s="72">
        <f>Prehlad!I125</f>
        <v>0</v>
      </c>
      <c r="D14" s="72">
        <f>Prehlad!J125</f>
        <v>0</v>
      </c>
      <c r="E14" s="73">
        <f>Prehlad!L125</f>
        <v>265.10026020999999</v>
      </c>
      <c r="F14" s="74">
        <f>Prehlad!N125</f>
        <v>0</v>
      </c>
      <c r="G14" s="74">
        <f>Prehlad!W125</f>
        <v>1436.193</v>
      </c>
    </row>
    <row r="15" spans="1:30">
      <c r="A15" s="71" t="s">
        <v>361</v>
      </c>
      <c r="B15" s="72">
        <f>Prehlad!H247</f>
        <v>0</v>
      </c>
      <c r="C15" s="72">
        <f>Prehlad!I247</f>
        <v>0</v>
      </c>
      <c r="D15" s="72">
        <f>Prehlad!J247</f>
        <v>0</v>
      </c>
      <c r="E15" s="73">
        <f>Prehlad!L247</f>
        <v>281.6360582399999</v>
      </c>
      <c r="F15" s="74">
        <f>Prehlad!N247</f>
        <v>0</v>
      </c>
      <c r="G15" s="74">
        <f>Prehlad!W247</f>
        <v>1537.0909999999999</v>
      </c>
    </row>
    <row r="16" spans="1:30">
      <c r="A16" s="71" t="s">
        <v>517</v>
      </c>
      <c r="B16" s="72">
        <f>Prehlad!H260</f>
        <v>0</v>
      </c>
      <c r="C16" s="72">
        <f>Prehlad!I260</f>
        <v>0</v>
      </c>
      <c r="D16" s="72">
        <f>Prehlad!J260</f>
        <v>0</v>
      </c>
      <c r="E16" s="73">
        <f>Prehlad!L260</f>
        <v>754.64408178000008</v>
      </c>
      <c r="F16" s="74">
        <f>Prehlad!N260</f>
        <v>0</v>
      </c>
      <c r="G16" s="74">
        <f>Prehlad!W260</f>
        <v>179.43299999999999</v>
      </c>
    </row>
    <row r="17" spans="1:7">
      <c r="A17" s="71" t="s">
        <v>547</v>
      </c>
      <c r="B17" s="72">
        <f>Prehlad!H374</f>
        <v>0</v>
      </c>
      <c r="C17" s="72">
        <f>Prehlad!I374</f>
        <v>0</v>
      </c>
      <c r="D17" s="72">
        <f>Prehlad!J374</f>
        <v>0</v>
      </c>
      <c r="E17" s="73">
        <f>Prehlad!L374</f>
        <v>209.28935312999999</v>
      </c>
      <c r="F17" s="74">
        <f>Prehlad!N374</f>
        <v>0</v>
      </c>
      <c r="G17" s="74">
        <f>Prehlad!W374</f>
        <v>1561.402</v>
      </c>
    </row>
    <row r="18" spans="1:7">
      <c r="A18" s="71" t="s">
        <v>700</v>
      </c>
      <c r="B18" s="72">
        <f>Prehlad!H398</f>
        <v>0</v>
      </c>
      <c r="C18" s="72">
        <f>Prehlad!I398</f>
        <v>0</v>
      </c>
      <c r="D18" s="72">
        <f>Prehlad!J398</f>
        <v>0</v>
      </c>
      <c r="E18" s="73">
        <f>Prehlad!L398</f>
        <v>10.45532448</v>
      </c>
      <c r="F18" s="74">
        <f>Prehlad!N398</f>
        <v>0</v>
      </c>
      <c r="G18" s="74">
        <f>Prehlad!W398</f>
        <v>1209.6120000000001</v>
      </c>
    </row>
    <row r="19" spans="1:7">
      <c r="A19" s="71" t="s">
        <v>754</v>
      </c>
      <c r="B19" s="72">
        <f>Prehlad!H400</f>
        <v>0</v>
      </c>
      <c r="C19" s="72">
        <f>Prehlad!I400</f>
        <v>0</v>
      </c>
      <c r="D19" s="72">
        <f>Prehlad!J400</f>
        <v>0</v>
      </c>
      <c r="E19" s="73">
        <f>Prehlad!L400</f>
        <v>1848.1208956999999</v>
      </c>
      <c r="F19" s="74">
        <f>Prehlad!N400</f>
        <v>209.5488</v>
      </c>
      <c r="G19" s="74">
        <f>Prehlad!W400</f>
        <v>7681.6319999999996</v>
      </c>
    </row>
    <row r="21" spans="1:7">
      <c r="A21" s="71" t="s">
        <v>756</v>
      </c>
      <c r="B21" s="72">
        <f>Prehlad!H457</f>
        <v>0</v>
      </c>
      <c r="C21" s="72">
        <f>Prehlad!I457</f>
        <v>0</v>
      </c>
      <c r="D21" s="72">
        <f>Prehlad!J457</f>
        <v>0</v>
      </c>
      <c r="E21" s="73">
        <f>Prehlad!L457</f>
        <v>4.2948775400000008</v>
      </c>
      <c r="F21" s="74">
        <f>Prehlad!N457</f>
        <v>0</v>
      </c>
      <c r="G21" s="74">
        <f>Prehlad!W457</f>
        <v>155.09099999999998</v>
      </c>
    </row>
    <row r="22" spans="1:7">
      <c r="A22" s="71" t="s">
        <v>824</v>
      </c>
      <c r="B22" s="72">
        <f>Prehlad!H511</f>
        <v>0</v>
      </c>
      <c r="C22" s="72">
        <f>Prehlad!I511</f>
        <v>0</v>
      </c>
      <c r="D22" s="72">
        <f>Prehlad!J511</f>
        <v>0</v>
      </c>
      <c r="E22" s="73">
        <f>Prehlad!L511</f>
        <v>4.7088822199999996</v>
      </c>
      <c r="F22" s="74">
        <f>Prehlad!N511</f>
        <v>0</v>
      </c>
      <c r="G22" s="74">
        <f>Prehlad!W511</f>
        <v>49.902999999999992</v>
      </c>
    </row>
    <row r="23" spans="1:7">
      <c r="A23" s="71" t="s">
        <v>910</v>
      </c>
      <c r="B23" s="72">
        <f>Prehlad!H579</f>
        <v>0</v>
      </c>
      <c r="C23" s="72">
        <f>Prehlad!I579</f>
        <v>0</v>
      </c>
      <c r="D23" s="72">
        <f>Prehlad!J579</f>
        <v>0</v>
      </c>
      <c r="E23" s="73">
        <f>Prehlad!L579</f>
        <v>1.13458178</v>
      </c>
      <c r="F23" s="74">
        <f>Prehlad!N579</f>
        <v>0</v>
      </c>
      <c r="G23" s="74">
        <f>Prehlad!W579</f>
        <v>162.88999999999999</v>
      </c>
    </row>
    <row r="24" spans="1:7">
      <c r="A24" s="71" t="s">
        <v>1002</v>
      </c>
      <c r="B24" s="72">
        <f>Prehlad!H583</f>
        <v>0</v>
      </c>
      <c r="C24" s="72">
        <f>Prehlad!I583</f>
        <v>0</v>
      </c>
      <c r="D24" s="72">
        <f>Prehlad!J583</f>
        <v>0</v>
      </c>
      <c r="E24" s="73">
        <f>Prehlad!L583</f>
        <v>0</v>
      </c>
      <c r="F24" s="74">
        <f>Prehlad!N583</f>
        <v>0</v>
      </c>
      <c r="G24" s="74">
        <f>Prehlad!W583</f>
        <v>0</v>
      </c>
    </row>
    <row r="25" spans="1:7">
      <c r="A25" s="71" t="s">
        <v>1007</v>
      </c>
      <c r="B25" s="72">
        <f>Prehlad!H587</f>
        <v>0</v>
      </c>
      <c r="C25" s="72">
        <f>Prehlad!I587</f>
        <v>0</v>
      </c>
      <c r="D25" s="72">
        <f>Prehlad!J587</f>
        <v>0</v>
      </c>
      <c r="E25" s="73">
        <f>Prehlad!L587</f>
        <v>0</v>
      </c>
      <c r="F25" s="74">
        <f>Prehlad!N587</f>
        <v>0</v>
      </c>
      <c r="G25" s="74">
        <f>Prehlad!W587</f>
        <v>0</v>
      </c>
    </row>
    <row r="26" spans="1:7">
      <c r="A26" s="71" t="s">
        <v>1010</v>
      </c>
      <c r="B26" s="72">
        <f>Prehlad!H591</f>
        <v>0</v>
      </c>
      <c r="C26" s="72">
        <f>Prehlad!I591</f>
        <v>0</v>
      </c>
      <c r="D26" s="72">
        <f>Prehlad!J591</f>
        <v>0</v>
      </c>
      <c r="E26" s="73">
        <f>Prehlad!L591</f>
        <v>0</v>
      </c>
      <c r="F26" s="74">
        <f>Prehlad!N591</f>
        <v>0</v>
      </c>
      <c r="G26" s="74">
        <f>Prehlad!W591</f>
        <v>1.5840000000000001</v>
      </c>
    </row>
    <row r="27" spans="1:7">
      <c r="A27" s="71" t="s">
        <v>1016</v>
      </c>
      <c r="B27" s="72">
        <f>Prehlad!H632</f>
        <v>0</v>
      </c>
      <c r="C27" s="72">
        <f>Prehlad!I632</f>
        <v>0</v>
      </c>
      <c r="D27" s="72">
        <f>Prehlad!J632</f>
        <v>0</v>
      </c>
      <c r="E27" s="73">
        <f>Prehlad!L632</f>
        <v>14.593502140000004</v>
      </c>
      <c r="F27" s="74">
        <f>Prehlad!N632</f>
        <v>0</v>
      </c>
      <c r="G27" s="74">
        <f>Prehlad!W632</f>
        <v>567.53099999999995</v>
      </c>
    </row>
    <row r="28" spans="1:7">
      <c r="A28" s="71" t="s">
        <v>1094</v>
      </c>
      <c r="B28" s="72">
        <f>Prehlad!H643</f>
        <v>0</v>
      </c>
      <c r="C28" s="72">
        <f>Prehlad!I643</f>
        <v>0</v>
      </c>
      <c r="D28" s="72">
        <f>Prehlad!J643</f>
        <v>0</v>
      </c>
      <c r="E28" s="73">
        <f>Prehlad!L643</f>
        <v>1.2733264900000001</v>
      </c>
      <c r="F28" s="74">
        <f>Prehlad!N643</f>
        <v>0</v>
      </c>
      <c r="G28" s="74">
        <f>Prehlad!W643</f>
        <v>76.094999999999999</v>
      </c>
    </row>
    <row r="29" spans="1:7">
      <c r="A29" s="71" t="s">
        <v>1112</v>
      </c>
      <c r="B29" s="72">
        <f>Prehlad!H659</f>
        <v>0</v>
      </c>
      <c r="C29" s="72">
        <f>Prehlad!I659</f>
        <v>0</v>
      </c>
      <c r="D29" s="72">
        <f>Prehlad!J659</f>
        <v>0</v>
      </c>
      <c r="E29" s="73">
        <f>Prehlad!L659</f>
        <v>0.42047299999999999</v>
      </c>
      <c r="F29" s="74">
        <f>Prehlad!N659</f>
        <v>0</v>
      </c>
      <c r="G29" s="74">
        <f>Prehlad!W659</f>
        <v>86.662999999999997</v>
      </c>
    </row>
    <row r="30" spans="1:7">
      <c r="A30" s="71" t="s">
        <v>1154</v>
      </c>
      <c r="B30" s="72">
        <f>Prehlad!H668</f>
        <v>0</v>
      </c>
      <c r="C30" s="72">
        <f>Prehlad!I668</f>
        <v>0</v>
      </c>
      <c r="D30" s="72">
        <f>Prehlad!J668</f>
        <v>0</v>
      </c>
      <c r="E30" s="73">
        <f>Prehlad!L668</f>
        <v>14.34288753</v>
      </c>
      <c r="F30" s="74">
        <f>Prehlad!N668</f>
        <v>0</v>
      </c>
      <c r="G30" s="74">
        <f>Prehlad!W668</f>
        <v>138.94499999999999</v>
      </c>
    </row>
    <row r="31" spans="1:7">
      <c r="A31" s="71" t="s">
        <v>1169</v>
      </c>
      <c r="B31" s="72">
        <f>Prehlad!H689</f>
        <v>0</v>
      </c>
      <c r="C31" s="72">
        <f>Prehlad!I689</f>
        <v>0</v>
      </c>
      <c r="D31" s="72">
        <f>Prehlad!J689</f>
        <v>0</v>
      </c>
      <c r="E31" s="73">
        <f>Prehlad!L689</f>
        <v>9.7589900000000021E-3</v>
      </c>
      <c r="F31" s="74">
        <f>Prehlad!N689</f>
        <v>0</v>
      </c>
      <c r="G31" s="74">
        <f>Prehlad!W689</f>
        <v>262.91300000000001</v>
      </c>
    </row>
    <row r="32" spans="1:7">
      <c r="A32" s="71" t="s">
        <v>1207</v>
      </c>
      <c r="B32" s="72">
        <f>Prehlad!H721</f>
        <v>0</v>
      </c>
      <c r="C32" s="72">
        <f>Prehlad!I721</f>
        <v>0</v>
      </c>
      <c r="D32" s="72">
        <f>Prehlad!J721</f>
        <v>0</v>
      </c>
      <c r="E32" s="73">
        <f>Prehlad!L721</f>
        <v>9.0191988000000016</v>
      </c>
      <c r="F32" s="74">
        <f>Prehlad!N721</f>
        <v>0</v>
      </c>
      <c r="G32" s="74">
        <f>Prehlad!W721</f>
        <v>556.05600000000004</v>
      </c>
    </row>
    <row r="33" spans="1:7">
      <c r="A33" s="71" t="s">
        <v>1275</v>
      </c>
      <c r="B33" s="72">
        <f>Prehlad!H766</f>
        <v>0</v>
      </c>
      <c r="C33" s="72">
        <f>Prehlad!I766</f>
        <v>0</v>
      </c>
      <c r="D33" s="72">
        <f>Prehlad!J766</f>
        <v>0</v>
      </c>
      <c r="E33" s="73">
        <f>Prehlad!L766</f>
        <v>19.308503699999999</v>
      </c>
      <c r="F33" s="74">
        <f>Prehlad!N766</f>
        <v>0</v>
      </c>
      <c r="G33" s="74">
        <f>Prehlad!W766</f>
        <v>180.203</v>
      </c>
    </row>
    <row r="34" spans="1:7">
      <c r="A34" s="71" t="s">
        <v>1343</v>
      </c>
      <c r="B34" s="72">
        <f>Prehlad!H776</f>
        <v>0</v>
      </c>
      <c r="C34" s="72">
        <f>Prehlad!I776</f>
        <v>0</v>
      </c>
      <c r="D34" s="72">
        <f>Prehlad!J776</f>
        <v>0</v>
      </c>
      <c r="E34" s="73">
        <f>Prehlad!L776</f>
        <v>0.17482500000000001</v>
      </c>
      <c r="F34" s="74">
        <f>Prehlad!N776</f>
        <v>0</v>
      </c>
      <c r="G34" s="74">
        <f>Prehlad!W776</f>
        <v>64.128</v>
      </c>
    </row>
    <row r="35" spans="1:7">
      <c r="A35" s="71" t="s">
        <v>1359</v>
      </c>
      <c r="B35" s="72">
        <f>Prehlad!H794</f>
        <v>0</v>
      </c>
      <c r="C35" s="72">
        <f>Prehlad!I794</f>
        <v>0</v>
      </c>
      <c r="D35" s="72">
        <f>Prehlad!J794</f>
        <v>0</v>
      </c>
      <c r="E35" s="73">
        <f>Prehlad!L794</f>
        <v>7.1068437700000002</v>
      </c>
      <c r="F35" s="74">
        <f>Prehlad!N794</f>
        <v>0</v>
      </c>
      <c r="G35" s="74">
        <f>Prehlad!W794</f>
        <v>426.68299999999999</v>
      </c>
    </row>
    <row r="36" spans="1:7">
      <c r="A36" s="71" t="s">
        <v>1386</v>
      </c>
      <c r="B36" s="72">
        <f>Prehlad!H811</f>
        <v>0</v>
      </c>
      <c r="C36" s="72">
        <f>Prehlad!I811</f>
        <v>0</v>
      </c>
      <c r="D36" s="72">
        <f>Prehlad!J811</f>
        <v>0</v>
      </c>
      <c r="E36" s="73">
        <f>Prehlad!L811</f>
        <v>0.5277879900000001</v>
      </c>
      <c r="F36" s="74">
        <f>Prehlad!N811</f>
        <v>0</v>
      </c>
      <c r="G36" s="74">
        <f>Prehlad!W811</f>
        <v>378.20100000000002</v>
      </c>
    </row>
    <row r="37" spans="1:7">
      <c r="A37" s="71" t="s">
        <v>1414</v>
      </c>
      <c r="B37" s="72">
        <f>Prehlad!H824</f>
        <v>0</v>
      </c>
      <c r="C37" s="72">
        <f>Prehlad!I824</f>
        <v>0</v>
      </c>
      <c r="D37" s="72">
        <f>Prehlad!J824</f>
        <v>0</v>
      </c>
      <c r="E37" s="73">
        <f>Prehlad!L824</f>
        <v>0.79531821000000003</v>
      </c>
      <c r="F37" s="74">
        <f>Prehlad!N824</f>
        <v>0</v>
      </c>
      <c r="G37" s="74">
        <f>Prehlad!W824</f>
        <v>215.309</v>
      </c>
    </row>
    <row r="38" spans="1:7">
      <c r="A38" s="71" t="s">
        <v>1432</v>
      </c>
      <c r="B38" s="72">
        <f>Prehlad!H826</f>
        <v>0</v>
      </c>
      <c r="C38" s="72">
        <f>Prehlad!I826</f>
        <v>0</v>
      </c>
      <c r="D38" s="72">
        <f>Prehlad!J826</f>
        <v>0</v>
      </c>
      <c r="E38" s="73">
        <f>Prehlad!L826</f>
        <v>77.710767160000003</v>
      </c>
      <c r="F38" s="74">
        <f>Prehlad!N826</f>
        <v>0</v>
      </c>
      <c r="G38" s="74">
        <f>Prehlad!W826</f>
        <v>3322.1950000000002</v>
      </c>
    </row>
    <row r="40" spans="1:7">
      <c r="A40" s="71" t="s">
        <v>1434</v>
      </c>
      <c r="B40" s="72">
        <f>Prehlad!H834</f>
        <v>0</v>
      </c>
      <c r="C40" s="72">
        <f>Prehlad!I834</f>
        <v>0</v>
      </c>
      <c r="D40" s="72">
        <f>Prehlad!J834</f>
        <v>0</v>
      </c>
      <c r="E40" s="73">
        <f>Prehlad!L834</f>
        <v>0</v>
      </c>
      <c r="F40" s="74">
        <f>Prehlad!N834</f>
        <v>0</v>
      </c>
      <c r="G40" s="74">
        <f>Prehlad!W834</f>
        <v>0</v>
      </c>
    </row>
    <row r="41" spans="1:7">
      <c r="A41" s="71" t="s">
        <v>1449</v>
      </c>
      <c r="B41" s="72">
        <f>Prehlad!H838</f>
        <v>0</v>
      </c>
      <c r="C41" s="72">
        <f>Prehlad!I838</f>
        <v>0</v>
      </c>
      <c r="D41" s="72">
        <f>Prehlad!J838</f>
        <v>0</v>
      </c>
      <c r="E41" s="73">
        <f>Prehlad!L838</f>
        <v>0</v>
      </c>
      <c r="F41" s="74">
        <f>Prehlad!N838</f>
        <v>0</v>
      </c>
      <c r="G41" s="74">
        <f>Prehlad!W838</f>
        <v>8.734</v>
      </c>
    </row>
    <row r="42" spans="1:7">
      <c r="A42" s="71" t="s">
        <v>1456</v>
      </c>
      <c r="B42" s="72">
        <f>Prehlad!H842</f>
        <v>0</v>
      </c>
      <c r="C42" s="72">
        <f>Prehlad!I842</f>
        <v>0</v>
      </c>
      <c r="D42" s="72">
        <f>Prehlad!J842</f>
        <v>0</v>
      </c>
      <c r="E42" s="73">
        <f>Prehlad!L842</f>
        <v>0</v>
      </c>
      <c r="F42" s="74">
        <f>Prehlad!N842</f>
        <v>0</v>
      </c>
      <c r="G42" s="74">
        <f>Prehlad!W842</f>
        <v>0</v>
      </c>
    </row>
    <row r="43" spans="1:7">
      <c r="A43" s="71" t="s">
        <v>1462</v>
      </c>
      <c r="B43" s="72">
        <f>Prehlad!H844</f>
        <v>0</v>
      </c>
      <c r="C43" s="72">
        <f>Prehlad!I844</f>
        <v>0</v>
      </c>
      <c r="D43" s="72">
        <f>Prehlad!J844</f>
        <v>0</v>
      </c>
      <c r="E43" s="73">
        <f>Prehlad!L844</f>
        <v>0</v>
      </c>
      <c r="F43" s="74">
        <f>Prehlad!N844</f>
        <v>0</v>
      </c>
      <c r="G43" s="74">
        <f>Prehlad!W844</f>
        <v>8.734</v>
      </c>
    </row>
    <row r="46" spans="1:7">
      <c r="A46" s="71" t="s">
        <v>1463</v>
      </c>
      <c r="B46" s="72">
        <f>Prehlad!H846</f>
        <v>0</v>
      </c>
      <c r="C46" s="72">
        <f>Prehlad!I846</f>
        <v>0</v>
      </c>
      <c r="D46" s="72">
        <f>Prehlad!J846</f>
        <v>0</v>
      </c>
      <c r="E46" s="73">
        <f>Prehlad!L846</f>
        <v>1925.8316628599998</v>
      </c>
      <c r="F46" s="74">
        <f>Prehlad!N846</f>
        <v>209.5488</v>
      </c>
      <c r="G46" s="74">
        <f>Prehlad!W846</f>
        <v>11012.561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workbookViewId="0">
      <selection activeCell="K5" sqref="K5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118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2:30" ht="18" customHeight="1">
      <c r="B2" s="4" t="s">
        <v>119</v>
      </c>
      <c r="C2" s="5"/>
      <c r="D2" s="5"/>
      <c r="E2" s="5"/>
      <c r="F2" s="5"/>
      <c r="G2" s="6" t="s">
        <v>68</v>
      </c>
      <c r="H2" s="5" t="s">
        <v>120</v>
      </c>
      <c r="I2" s="5"/>
      <c r="J2" s="6" t="s">
        <v>69</v>
      </c>
      <c r="K2" s="5"/>
      <c r="L2" s="5"/>
      <c r="M2" s="49"/>
      <c r="Z2" s="68" t="s">
        <v>11</v>
      </c>
      <c r="AA2" s="69" t="s">
        <v>70</v>
      </c>
      <c r="AB2" s="69" t="s">
        <v>13</v>
      </c>
      <c r="AC2" s="69"/>
      <c r="AD2" s="70"/>
    </row>
    <row r="3" spans="2:30" ht="18" customHeight="1">
      <c r="B3" s="7" t="s">
        <v>121</v>
      </c>
      <c r="C3" s="8"/>
      <c r="D3" s="8"/>
      <c r="E3" s="8"/>
      <c r="F3" s="8"/>
      <c r="G3" s="9" t="s">
        <v>122</v>
      </c>
      <c r="H3" s="8"/>
      <c r="I3" s="8"/>
      <c r="J3" s="9" t="s">
        <v>71</v>
      </c>
      <c r="K3" s="8" t="s">
        <v>123</v>
      </c>
      <c r="L3" s="8"/>
      <c r="M3" s="50"/>
      <c r="Z3" s="68" t="s">
        <v>15</v>
      </c>
      <c r="AA3" s="69" t="s">
        <v>72</v>
      </c>
      <c r="AB3" s="69" t="s">
        <v>13</v>
      </c>
      <c r="AC3" s="69" t="s">
        <v>17</v>
      </c>
      <c r="AD3" s="70" t="s">
        <v>18</v>
      </c>
    </row>
    <row r="4" spans="2:30" ht="18" customHeight="1">
      <c r="B4" s="10" t="s">
        <v>2</v>
      </c>
      <c r="C4" s="11"/>
      <c r="D4" s="11"/>
      <c r="E4" s="11"/>
      <c r="F4" s="11"/>
      <c r="G4" s="12"/>
      <c r="H4" s="11"/>
      <c r="I4" s="11"/>
      <c r="J4" s="12" t="s">
        <v>73</v>
      </c>
      <c r="K4" s="157">
        <v>44652</v>
      </c>
      <c r="L4" s="11" t="s">
        <v>74</v>
      </c>
      <c r="M4" s="51"/>
      <c r="Z4" s="68" t="s">
        <v>19</v>
      </c>
      <c r="AA4" s="69" t="s">
        <v>75</v>
      </c>
      <c r="AB4" s="69" t="s">
        <v>13</v>
      </c>
      <c r="AC4" s="69"/>
      <c r="AD4" s="70"/>
    </row>
    <row r="5" spans="2:30" ht="18" customHeight="1">
      <c r="B5" s="4" t="s">
        <v>76</v>
      </c>
      <c r="C5" s="5"/>
      <c r="D5" s="5" t="s">
        <v>124</v>
      </c>
      <c r="E5" s="5"/>
      <c r="F5" s="5"/>
      <c r="G5" s="13" t="s">
        <v>125</v>
      </c>
      <c r="H5" s="5"/>
      <c r="I5" s="5"/>
      <c r="J5" s="5" t="s">
        <v>77</v>
      </c>
      <c r="K5" s="5"/>
      <c r="L5" s="5" t="s">
        <v>78</v>
      </c>
      <c r="M5" s="49"/>
      <c r="Z5" s="68" t="s">
        <v>21</v>
      </c>
      <c r="AA5" s="69" t="s">
        <v>72</v>
      </c>
      <c r="AB5" s="69" t="s">
        <v>13</v>
      </c>
      <c r="AC5" s="69" t="s">
        <v>17</v>
      </c>
      <c r="AD5" s="70" t="s">
        <v>18</v>
      </c>
    </row>
    <row r="6" spans="2:30" ht="18" customHeight="1">
      <c r="B6" s="7" t="s">
        <v>79</v>
      </c>
      <c r="C6" s="8"/>
      <c r="D6" s="8"/>
      <c r="E6" s="8"/>
      <c r="F6" s="8"/>
      <c r="G6" s="14"/>
      <c r="H6" s="8"/>
      <c r="I6" s="8"/>
      <c r="J6" s="8" t="s">
        <v>77</v>
      </c>
      <c r="K6" s="8"/>
      <c r="L6" s="8" t="s">
        <v>78</v>
      </c>
      <c r="M6" s="50"/>
    </row>
    <row r="7" spans="2:30" ht="18" customHeight="1">
      <c r="B7" s="10" t="s">
        <v>80</v>
      </c>
      <c r="C7" s="11"/>
      <c r="D7" s="11" t="s">
        <v>126</v>
      </c>
      <c r="E7" s="11"/>
      <c r="F7" s="11"/>
      <c r="G7" s="15" t="s">
        <v>125</v>
      </c>
      <c r="H7" s="11" t="s">
        <v>127</v>
      </c>
      <c r="I7" s="11"/>
      <c r="J7" s="11" t="s">
        <v>77</v>
      </c>
      <c r="K7" s="11"/>
      <c r="L7" s="11" t="s">
        <v>78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81</v>
      </c>
      <c r="C10" s="28" t="s">
        <v>82</v>
      </c>
      <c r="D10" s="29" t="s">
        <v>30</v>
      </c>
      <c r="E10" s="29" t="s">
        <v>83</v>
      </c>
      <c r="F10" s="30" t="s">
        <v>84</v>
      </c>
      <c r="G10" s="27" t="s">
        <v>85</v>
      </c>
      <c r="H10" s="155" t="s">
        <v>86</v>
      </c>
      <c r="I10" s="155"/>
      <c r="J10" s="27" t="s">
        <v>87</v>
      </c>
      <c r="K10" s="155" t="s">
        <v>88</v>
      </c>
      <c r="L10" s="155"/>
      <c r="M10" s="155"/>
    </row>
    <row r="11" spans="2:30" ht="18" customHeight="1">
      <c r="B11" s="31">
        <v>1</v>
      </c>
      <c r="C11" s="32" t="s">
        <v>89</v>
      </c>
      <c r="D11" s="119">
        <f>Prehlad!H400</f>
        <v>0</v>
      </c>
      <c r="E11" s="119">
        <f>Prehlad!I400</f>
        <v>0</v>
      </c>
      <c r="F11" s="120">
        <f>D11+E11</f>
        <v>0</v>
      </c>
      <c r="G11" s="31">
        <v>6</v>
      </c>
      <c r="H11" s="32" t="s">
        <v>128</v>
      </c>
      <c r="I11" s="120">
        <v>0</v>
      </c>
      <c r="J11" s="31">
        <v>11</v>
      </c>
      <c r="K11" s="54" t="s">
        <v>131</v>
      </c>
      <c r="L11" s="55"/>
      <c r="M11" s="120">
        <f>ROUND(((D11+E11+D12+E12+D13)*L11),2)</f>
        <v>0</v>
      </c>
    </row>
    <row r="12" spans="2:30" ht="18" customHeight="1">
      <c r="B12" s="33">
        <v>2</v>
      </c>
      <c r="C12" s="34" t="s">
        <v>90</v>
      </c>
      <c r="D12" s="121">
        <f>Prehlad!H826</f>
        <v>0</v>
      </c>
      <c r="E12" s="121">
        <f>Prehlad!I826</f>
        <v>0</v>
      </c>
      <c r="F12" s="120">
        <f>D12+E12</f>
        <v>0</v>
      </c>
      <c r="G12" s="33">
        <v>7</v>
      </c>
      <c r="H12" s="34" t="s">
        <v>129</v>
      </c>
      <c r="I12" s="122">
        <v>0</v>
      </c>
      <c r="J12" s="33">
        <v>12</v>
      </c>
      <c r="K12" s="56" t="s">
        <v>132</v>
      </c>
      <c r="L12" s="57"/>
      <c r="M12" s="122">
        <f>ROUND(((D11+E11+D12+E12+D13)*L12),2)</f>
        <v>0</v>
      </c>
    </row>
    <row r="13" spans="2:30" ht="18" customHeight="1">
      <c r="B13" s="33">
        <v>3</v>
      </c>
      <c r="C13" s="34" t="s">
        <v>91</v>
      </c>
      <c r="D13" s="121">
        <f>Prehlad!H844</f>
        <v>0</v>
      </c>
      <c r="E13" s="121">
        <f>Prehlad!I844</f>
        <v>0</v>
      </c>
      <c r="F13" s="120">
        <f>D13+E13</f>
        <v>0</v>
      </c>
      <c r="G13" s="33">
        <v>8</v>
      </c>
      <c r="H13" s="34" t="s">
        <v>130</v>
      </c>
      <c r="I13" s="122">
        <v>0</v>
      </c>
      <c r="J13" s="33">
        <v>13</v>
      </c>
      <c r="K13" s="56" t="s">
        <v>133</v>
      </c>
      <c r="L13" s="57"/>
      <c r="M13" s="122">
        <f>ROUND(((D11+E11+D12+E12+D13)*L13),2)</f>
        <v>0</v>
      </c>
    </row>
    <row r="14" spans="2:30" ht="18" customHeight="1">
      <c r="B14" s="33">
        <v>4</v>
      </c>
      <c r="C14" s="34" t="s">
        <v>92</v>
      </c>
      <c r="D14" s="121"/>
      <c r="E14" s="121"/>
      <c r="F14" s="123">
        <f>D14+E14</f>
        <v>0</v>
      </c>
      <c r="G14" s="33">
        <v>9</v>
      </c>
      <c r="H14" s="34" t="s">
        <v>2</v>
      </c>
      <c r="I14" s="122">
        <v>0</v>
      </c>
      <c r="J14" s="33">
        <v>14</v>
      </c>
      <c r="K14" s="56" t="s">
        <v>2</v>
      </c>
      <c r="L14" s="57"/>
      <c r="M14" s="122">
        <f>ROUND(((D11+E11+D12+E12+D13+E13)*L14),2)</f>
        <v>0</v>
      </c>
    </row>
    <row r="15" spans="2:30" ht="18" customHeight="1">
      <c r="B15" s="35">
        <v>5</v>
      </c>
      <c r="C15" s="36" t="s">
        <v>93</v>
      </c>
      <c r="D15" s="124">
        <f>SUM(D11:D14)</f>
        <v>0</v>
      </c>
      <c r="E15" s="125">
        <f>SUM(E11:E14)</f>
        <v>0</v>
      </c>
      <c r="F15" s="126">
        <f>SUM(F11:F14)</f>
        <v>0</v>
      </c>
      <c r="G15" s="37">
        <v>10</v>
      </c>
      <c r="H15" s="38" t="s">
        <v>94</v>
      </c>
      <c r="I15" s="126">
        <f>SUM(I11:I14)</f>
        <v>0</v>
      </c>
      <c r="J15" s="35">
        <v>15</v>
      </c>
      <c r="K15" s="58"/>
      <c r="L15" s="59" t="s">
        <v>95</v>
      </c>
      <c r="M15" s="126">
        <f>SUM(M11:M14)</f>
        <v>0</v>
      </c>
    </row>
    <row r="16" spans="2:30" ht="18" customHeight="1">
      <c r="B16" s="154" t="s">
        <v>96</v>
      </c>
      <c r="C16" s="154"/>
      <c r="D16" s="154"/>
      <c r="E16" s="154"/>
      <c r="F16" s="39"/>
      <c r="G16" s="156" t="s">
        <v>97</v>
      </c>
      <c r="H16" s="156"/>
      <c r="I16" s="156"/>
      <c r="J16" s="27" t="s">
        <v>98</v>
      </c>
      <c r="K16" s="155" t="s">
        <v>99</v>
      </c>
      <c r="L16" s="155"/>
      <c r="M16" s="155"/>
    </row>
    <row r="17" spans="2:13" ht="18" customHeight="1">
      <c r="B17" s="40"/>
      <c r="C17" s="41" t="s">
        <v>100</v>
      </c>
      <c r="D17" s="41"/>
      <c r="E17" s="41" t="s">
        <v>101</v>
      </c>
      <c r="F17" s="42"/>
      <c r="G17" s="40"/>
      <c r="H17" s="43"/>
      <c r="I17" s="60"/>
      <c r="J17" s="33">
        <v>16</v>
      </c>
      <c r="K17" s="56" t="s">
        <v>102</v>
      </c>
      <c r="L17" s="61"/>
      <c r="M17" s="122">
        <v>0</v>
      </c>
    </row>
    <row r="18" spans="2:13" ht="18" customHeight="1">
      <c r="B18" s="44"/>
      <c r="C18" s="43" t="s">
        <v>103</v>
      </c>
      <c r="D18" s="43"/>
      <c r="E18" s="43"/>
      <c r="F18" s="45"/>
      <c r="G18" s="44"/>
      <c r="H18" s="43" t="s">
        <v>100</v>
      </c>
      <c r="I18" s="60"/>
      <c r="J18" s="33">
        <v>17</v>
      </c>
      <c r="K18" s="56" t="s">
        <v>134</v>
      </c>
      <c r="L18" s="61"/>
      <c r="M18" s="122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135</v>
      </c>
      <c r="L19" s="61"/>
      <c r="M19" s="122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101</v>
      </c>
      <c r="I20" s="60"/>
      <c r="J20" s="33">
        <v>19</v>
      </c>
      <c r="K20" s="56" t="s">
        <v>2</v>
      </c>
      <c r="L20" s="61"/>
      <c r="M20" s="122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103</v>
      </c>
      <c r="I21" s="60"/>
      <c r="J21" s="35">
        <v>20</v>
      </c>
      <c r="K21" s="58"/>
      <c r="L21" s="59" t="s">
        <v>104</v>
      </c>
      <c r="M21" s="126">
        <f>SUM(M17:M20)</f>
        <v>0</v>
      </c>
    </row>
    <row r="22" spans="2:13" ht="18" customHeight="1">
      <c r="B22" s="154" t="s">
        <v>105</v>
      </c>
      <c r="C22" s="154"/>
      <c r="D22" s="154"/>
      <c r="E22" s="154"/>
      <c r="F22" s="39"/>
      <c r="G22" s="40"/>
      <c r="H22" s="43"/>
      <c r="I22" s="60"/>
      <c r="J22" s="27" t="s">
        <v>106</v>
      </c>
      <c r="K22" s="155" t="s">
        <v>107</v>
      </c>
      <c r="L22" s="155"/>
      <c r="M22" s="155"/>
    </row>
    <row r="23" spans="2:13" ht="18" customHeight="1">
      <c r="B23" s="40"/>
      <c r="C23" s="41" t="s">
        <v>100</v>
      </c>
      <c r="D23" s="41"/>
      <c r="E23" s="41" t="s">
        <v>101</v>
      </c>
      <c r="F23" s="42"/>
      <c r="G23" s="40"/>
      <c r="H23" s="43"/>
      <c r="I23" s="60"/>
      <c r="J23" s="31">
        <v>21</v>
      </c>
      <c r="K23" s="54"/>
      <c r="L23" s="62" t="s">
        <v>108</v>
      </c>
      <c r="M23" s="120">
        <f>ROUND(F15,2)+I15+M15+M21</f>
        <v>0</v>
      </c>
    </row>
    <row r="24" spans="2:13" ht="18" customHeight="1">
      <c r="B24" s="44"/>
      <c r="C24" s="43" t="s">
        <v>103</v>
      </c>
      <c r="D24" s="43"/>
      <c r="E24" s="43"/>
      <c r="F24" s="45"/>
      <c r="G24" s="40"/>
      <c r="H24" s="43"/>
      <c r="I24" s="60"/>
      <c r="J24" s="33">
        <v>22</v>
      </c>
      <c r="K24" s="56" t="s">
        <v>136</v>
      </c>
      <c r="L24" s="127">
        <f>M23-L25</f>
        <v>0</v>
      </c>
      <c r="M24" s="122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137</v>
      </c>
      <c r="L25" s="127">
        <f>SUMIF(Prehlad!O11:O9999,0,Prehlad!J11:J9999)</f>
        <v>0</v>
      </c>
      <c r="M25" s="122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109</v>
      </c>
      <c r="M26" s="126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110</v>
      </c>
      <c r="K27" s="65" t="s">
        <v>138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Sedliaková Katarína</cp:lastModifiedBy>
  <cp:revision>2</cp:revision>
  <cp:lastPrinted>2019-05-20T14:23:00Z</cp:lastPrinted>
  <dcterms:created xsi:type="dcterms:W3CDTF">1999-04-06T07:39:00Z</dcterms:created>
  <dcterms:modified xsi:type="dcterms:W3CDTF">2022-05-23T07:50:39Z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