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Danka 2022\Pod banosom doplnok\"/>
    </mc:Choice>
  </mc:AlternateContent>
  <xr:revisionPtr revIDLastSave="0" documentId="8_{E6A255E8-DB94-4D02-AC08-81CA7A9942DB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G32" i="5"/>
  <c r="W154" i="3"/>
  <c r="E13" i="6"/>
  <c r="G29" i="5"/>
  <c r="F29" i="5"/>
  <c r="E29" i="5"/>
  <c r="C29" i="5"/>
  <c r="W152" i="3"/>
  <c r="N152" i="3"/>
  <c r="L152" i="3"/>
  <c r="I152" i="3"/>
  <c r="G28" i="5"/>
  <c r="F28" i="5"/>
  <c r="E28" i="5"/>
  <c r="C28" i="5"/>
  <c r="W150" i="3"/>
  <c r="N150" i="3"/>
  <c r="L150" i="3"/>
  <c r="I150" i="3"/>
  <c r="N149" i="3"/>
  <c r="L149" i="3"/>
  <c r="J149" i="3"/>
  <c r="J150" i="3" s="1"/>
  <c r="H149" i="3"/>
  <c r="H150" i="3" s="1"/>
  <c r="G26" i="5"/>
  <c r="W145" i="3"/>
  <c r="G25" i="5"/>
  <c r="F25" i="5"/>
  <c r="E25" i="5"/>
  <c r="C25" i="5"/>
  <c r="W143" i="3"/>
  <c r="N143" i="3"/>
  <c r="L143" i="3"/>
  <c r="I143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6" i="3"/>
  <c r="L136" i="3"/>
  <c r="J136" i="3"/>
  <c r="J143" i="3" s="1"/>
  <c r="H136" i="3"/>
  <c r="H143" i="3" s="1"/>
  <c r="B25" i="5" s="1"/>
  <c r="G24" i="5"/>
  <c r="W133" i="3"/>
  <c r="N133" i="3"/>
  <c r="L133" i="3"/>
  <c r="I133" i="3"/>
  <c r="C24" i="5" s="1"/>
  <c r="N132" i="3"/>
  <c r="L132" i="3"/>
  <c r="J132" i="3"/>
  <c r="H132" i="3"/>
  <c r="N130" i="3"/>
  <c r="L130" i="3"/>
  <c r="J130" i="3"/>
  <c r="J133" i="3" s="1"/>
  <c r="I130" i="3"/>
  <c r="N128" i="3"/>
  <c r="L128" i="3"/>
  <c r="J128" i="3"/>
  <c r="H128" i="3"/>
  <c r="H133" i="3" s="1"/>
  <c r="B24" i="5" s="1"/>
  <c r="G23" i="5"/>
  <c r="W125" i="3"/>
  <c r="N125" i="3"/>
  <c r="F23" i="5" s="1"/>
  <c r="L125" i="3"/>
  <c r="E23" i="5" s="1"/>
  <c r="I125" i="3"/>
  <c r="C23" i="5" s="1"/>
  <c r="N124" i="3"/>
  <c r="L124" i="3"/>
  <c r="J124" i="3"/>
  <c r="J125" i="3" s="1"/>
  <c r="D23" i="5" s="1"/>
  <c r="H124" i="3"/>
  <c r="N122" i="3"/>
  <c r="L122" i="3"/>
  <c r="J122" i="3"/>
  <c r="I122" i="3"/>
  <c r="N121" i="3"/>
  <c r="L121" i="3"/>
  <c r="J121" i="3"/>
  <c r="H121" i="3"/>
  <c r="N119" i="3"/>
  <c r="L119" i="3"/>
  <c r="J119" i="3"/>
  <c r="I119" i="3"/>
  <c r="N118" i="3"/>
  <c r="L118" i="3"/>
  <c r="J118" i="3"/>
  <c r="H118" i="3"/>
  <c r="H125" i="3" s="1"/>
  <c r="B23" i="5" s="1"/>
  <c r="G22" i="5"/>
  <c r="C22" i="5"/>
  <c r="W115" i="3"/>
  <c r="I115" i="3"/>
  <c r="N114" i="3"/>
  <c r="N115" i="3" s="1"/>
  <c r="F22" i="5" s="1"/>
  <c r="L114" i="3"/>
  <c r="L115" i="3" s="1"/>
  <c r="E22" i="5" s="1"/>
  <c r="J114" i="3"/>
  <c r="H114" i="3"/>
  <c r="N112" i="3"/>
  <c r="L112" i="3"/>
  <c r="J112" i="3"/>
  <c r="H112" i="3"/>
  <c r="N110" i="3"/>
  <c r="L110" i="3"/>
  <c r="J110" i="3"/>
  <c r="J115" i="3" s="1"/>
  <c r="H110" i="3"/>
  <c r="H115" i="3" s="1"/>
  <c r="B22" i="5" s="1"/>
  <c r="G21" i="5"/>
  <c r="C21" i="5"/>
  <c r="W107" i="3"/>
  <c r="L107" i="3"/>
  <c r="E21" i="5" s="1"/>
  <c r="I107" i="3"/>
  <c r="N106" i="3"/>
  <c r="N107" i="3" s="1"/>
  <c r="F21" i="5" s="1"/>
  <c r="L106" i="3"/>
  <c r="J106" i="3"/>
  <c r="H106" i="3"/>
  <c r="N105" i="3"/>
  <c r="L105" i="3"/>
  <c r="J105" i="3"/>
  <c r="H105" i="3"/>
  <c r="N103" i="3"/>
  <c r="L103" i="3"/>
  <c r="J103" i="3"/>
  <c r="H103" i="3"/>
  <c r="N101" i="3"/>
  <c r="L101" i="3"/>
  <c r="J101" i="3"/>
  <c r="H101" i="3"/>
  <c r="N100" i="3"/>
  <c r="L100" i="3"/>
  <c r="J100" i="3"/>
  <c r="H100" i="3"/>
  <c r="N98" i="3"/>
  <c r="L98" i="3"/>
  <c r="J98" i="3"/>
  <c r="H98" i="3"/>
  <c r="N97" i="3"/>
  <c r="L97" i="3"/>
  <c r="J97" i="3"/>
  <c r="H97" i="3"/>
  <c r="H107" i="3" s="1"/>
  <c r="B21" i="5" s="1"/>
  <c r="G20" i="5"/>
  <c r="E20" i="5"/>
  <c r="W94" i="3"/>
  <c r="L94" i="3"/>
  <c r="N93" i="3"/>
  <c r="N94" i="3" s="1"/>
  <c r="F20" i="5" s="1"/>
  <c r="L93" i="3"/>
  <c r="J93" i="3"/>
  <c r="H93" i="3"/>
  <c r="N91" i="3"/>
  <c r="L91" i="3"/>
  <c r="J91" i="3"/>
  <c r="H91" i="3"/>
  <c r="N89" i="3"/>
  <c r="L89" i="3"/>
  <c r="J89" i="3"/>
  <c r="I89" i="3"/>
  <c r="N88" i="3"/>
  <c r="L88" i="3"/>
  <c r="J88" i="3"/>
  <c r="H88" i="3"/>
  <c r="H94" i="3" s="1"/>
  <c r="B20" i="5" s="1"/>
  <c r="N87" i="3"/>
  <c r="L87" i="3"/>
  <c r="J87" i="3"/>
  <c r="H87" i="3"/>
  <c r="N85" i="3"/>
  <c r="L85" i="3"/>
  <c r="J85" i="3"/>
  <c r="I85" i="3"/>
  <c r="I94" i="3" s="1"/>
  <c r="C20" i="5" s="1"/>
  <c r="N83" i="3"/>
  <c r="L83" i="3"/>
  <c r="J83" i="3"/>
  <c r="J94" i="3" s="1"/>
  <c r="H83" i="3"/>
  <c r="G19" i="5"/>
  <c r="W80" i="3"/>
  <c r="N79" i="3"/>
  <c r="N80" i="3" s="1"/>
  <c r="F19" i="5" s="1"/>
  <c r="L79" i="3"/>
  <c r="L80" i="3" s="1"/>
  <c r="E19" i="5" s="1"/>
  <c r="J79" i="3"/>
  <c r="H79" i="3"/>
  <c r="N78" i="3"/>
  <c r="L78" i="3"/>
  <c r="J78" i="3"/>
  <c r="H78" i="3"/>
  <c r="N77" i="3"/>
  <c r="L77" i="3"/>
  <c r="J77" i="3"/>
  <c r="H77" i="3"/>
  <c r="N75" i="3"/>
  <c r="L75" i="3"/>
  <c r="J75" i="3"/>
  <c r="I75" i="3"/>
  <c r="I80" i="3" s="1"/>
  <c r="N74" i="3"/>
  <c r="L74" i="3"/>
  <c r="J74" i="3"/>
  <c r="H74" i="3"/>
  <c r="N73" i="3"/>
  <c r="L73" i="3"/>
  <c r="J73" i="3"/>
  <c r="H73" i="3"/>
  <c r="N71" i="3"/>
  <c r="L71" i="3"/>
  <c r="J71" i="3"/>
  <c r="I71" i="3"/>
  <c r="N69" i="3"/>
  <c r="L69" i="3"/>
  <c r="J69" i="3"/>
  <c r="H69" i="3"/>
  <c r="H80" i="3" s="1"/>
  <c r="N67" i="3"/>
  <c r="L67" i="3"/>
  <c r="J67" i="3"/>
  <c r="H67" i="3"/>
  <c r="E11" i="6"/>
  <c r="G17" i="5"/>
  <c r="F17" i="5"/>
  <c r="E17" i="5"/>
  <c r="C17" i="5"/>
  <c r="W63" i="3"/>
  <c r="N63" i="3"/>
  <c r="L63" i="3"/>
  <c r="I63" i="3"/>
  <c r="G16" i="5"/>
  <c r="F16" i="5"/>
  <c r="E16" i="5"/>
  <c r="C16" i="5"/>
  <c r="W61" i="3"/>
  <c r="N61" i="3"/>
  <c r="L61" i="3"/>
  <c r="I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3" i="3"/>
  <c r="L53" i="3"/>
  <c r="J53" i="3"/>
  <c r="H53" i="3"/>
  <c r="N52" i="3"/>
  <c r="L52" i="3"/>
  <c r="J52" i="3"/>
  <c r="J61" i="3" s="1"/>
  <c r="H52" i="3"/>
  <c r="H61" i="3" s="1"/>
  <c r="B16" i="5" s="1"/>
  <c r="N50" i="3"/>
  <c r="L50" i="3"/>
  <c r="J50" i="3"/>
  <c r="H50" i="3"/>
  <c r="G15" i="5"/>
  <c r="F15" i="5"/>
  <c r="E15" i="5"/>
  <c r="D15" i="5"/>
  <c r="C15" i="5"/>
  <c r="B15" i="5"/>
  <c r="W47" i="3"/>
  <c r="N47" i="3"/>
  <c r="L47" i="3"/>
  <c r="J47" i="3"/>
  <c r="E47" i="3" s="1"/>
  <c r="I47" i="3"/>
  <c r="H47" i="3"/>
  <c r="N45" i="3"/>
  <c r="L45" i="3"/>
  <c r="J45" i="3"/>
  <c r="H45" i="3"/>
  <c r="G14" i="5"/>
  <c r="F14" i="5"/>
  <c r="E14" i="5"/>
  <c r="C14" i="5"/>
  <c r="W42" i="3"/>
  <c r="N42" i="3"/>
  <c r="L42" i="3"/>
  <c r="I42" i="3"/>
  <c r="N41" i="3"/>
  <c r="L41" i="3"/>
  <c r="J41" i="3"/>
  <c r="H41" i="3"/>
  <c r="N40" i="3"/>
  <c r="L40" i="3"/>
  <c r="J40" i="3"/>
  <c r="J42" i="3" s="1"/>
  <c r="H40" i="3"/>
  <c r="H42" i="3" s="1"/>
  <c r="B14" i="5" s="1"/>
  <c r="N39" i="3"/>
  <c r="L39" i="3"/>
  <c r="J39" i="3"/>
  <c r="H39" i="3"/>
  <c r="G13" i="5"/>
  <c r="F13" i="5"/>
  <c r="E13" i="5"/>
  <c r="C13" i="5"/>
  <c r="W36" i="3"/>
  <c r="N36" i="3"/>
  <c r="L36" i="3"/>
  <c r="I36" i="3"/>
  <c r="N34" i="3"/>
  <c r="L34" i="3"/>
  <c r="J34" i="3"/>
  <c r="H34" i="3"/>
  <c r="N32" i="3"/>
  <c r="L32" i="3"/>
  <c r="J32" i="3"/>
  <c r="H32" i="3"/>
  <c r="N30" i="3"/>
  <c r="L30" i="3"/>
  <c r="J30" i="3"/>
  <c r="H30" i="3"/>
  <c r="N29" i="3"/>
  <c r="L29" i="3"/>
  <c r="J29" i="3"/>
  <c r="J36" i="3" s="1"/>
  <c r="H29" i="3"/>
  <c r="H36" i="3" s="1"/>
  <c r="B13" i="5" s="1"/>
  <c r="G12" i="5"/>
  <c r="F12" i="5"/>
  <c r="E12" i="5"/>
  <c r="C12" i="5"/>
  <c r="W26" i="3"/>
  <c r="N26" i="3"/>
  <c r="L26" i="3"/>
  <c r="I26" i="3"/>
  <c r="N24" i="3"/>
  <c r="L24" i="3"/>
  <c r="J24" i="3"/>
  <c r="H24" i="3"/>
  <c r="N23" i="3"/>
  <c r="L23" i="3"/>
  <c r="J23" i="3"/>
  <c r="H23" i="3"/>
  <c r="N22" i="3"/>
  <c r="L22" i="3"/>
  <c r="J22" i="3"/>
  <c r="H22" i="3"/>
  <c r="N20" i="3"/>
  <c r="L20" i="3"/>
  <c r="J20" i="3"/>
  <c r="H20" i="3"/>
  <c r="N17" i="3"/>
  <c r="L17" i="3"/>
  <c r="J17" i="3"/>
  <c r="H17" i="3"/>
  <c r="N15" i="3"/>
  <c r="L15" i="3"/>
  <c r="J15" i="3"/>
  <c r="J26" i="3" s="1"/>
  <c r="H15" i="3"/>
  <c r="H26" i="3" s="1"/>
  <c r="N14" i="3"/>
  <c r="L14" i="3"/>
  <c r="J14" i="3"/>
  <c r="H14" i="3"/>
  <c r="M21" i="6"/>
  <c r="I15" i="6"/>
  <c r="F14" i="6"/>
  <c r="M9" i="6"/>
  <c r="I9" i="6"/>
  <c r="F9" i="6"/>
  <c r="M8" i="6"/>
  <c r="I8" i="6"/>
  <c r="F8" i="6"/>
  <c r="H1" i="6"/>
  <c r="B8" i="5"/>
  <c r="D8" i="3"/>
  <c r="J80" i="3" l="1"/>
  <c r="J107" i="3"/>
  <c r="L145" i="3"/>
  <c r="L154" i="3" s="1"/>
  <c r="E32" i="5" s="1"/>
  <c r="N145" i="3"/>
  <c r="N154" i="3" s="1"/>
  <c r="F32" i="5" s="1"/>
  <c r="E24" i="5"/>
  <c r="F24" i="5"/>
  <c r="E133" i="3"/>
  <c r="D24" i="5"/>
  <c r="E107" i="3"/>
  <c r="D21" i="5"/>
  <c r="E42" i="3"/>
  <c r="D14" i="5"/>
  <c r="C19" i="5"/>
  <c r="I145" i="3"/>
  <c r="E80" i="3"/>
  <c r="J145" i="3"/>
  <c r="D19" i="5"/>
  <c r="H63" i="3"/>
  <c r="B12" i="5"/>
  <c r="E36" i="3"/>
  <c r="D13" i="5"/>
  <c r="E115" i="3"/>
  <c r="D22" i="5"/>
  <c r="B28" i="5"/>
  <c r="H152" i="3"/>
  <c r="E26" i="3"/>
  <c r="D12" i="5"/>
  <c r="J63" i="3"/>
  <c r="J152" i="3"/>
  <c r="E150" i="3"/>
  <c r="D28" i="5"/>
  <c r="B19" i="5"/>
  <c r="H145" i="3"/>
  <c r="E143" i="3"/>
  <c r="D25" i="5"/>
  <c r="E61" i="3"/>
  <c r="D16" i="5"/>
  <c r="E94" i="3"/>
  <c r="D20" i="5"/>
  <c r="E125" i="3"/>
  <c r="F26" i="5" l="1"/>
  <c r="E26" i="5"/>
  <c r="D12" i="6"/>
  <c r="B26" i="5"/>
  <c r="E152" i="3"/>
  <c r="D29" i="5"/>
  <c r="D17" i="5"/>
  <c r="E63" i="3"/>
  <c r="J154" i="3"/>
  <c r="D11" i="6"/>
  <c r="H154" i="3"/>
  <c r="B32" i="5" s="1"/>
  <c r="B17" i="5"/>
  <c r="D13" i="6"/>
  <c r="F13" i="6" s="1"/>
  <c r="B29" i="5"/>
  <c r="D26" i="5"/>
  <c r="E145" i="3"/>
  <c r="E12" i="6"/>
  <c r="E15" i="6" s="1"/>
  <c r="I154" i="3"/>
  <c r="C32" i="5" s="1"/>
  <c r="C26" i="5"/>
  <c r="M12" i="6" l="1"/>
  <c r="D15" i="6"/>
  <c r="M11" i="6"/>
  <c r="M14" i="6"/>
  <c r="M13" i="6"/>
  <c r="F11" i="6"/>
  <c r="D32" i="5"/>
  <c r="E154" i="3"/>
  <c r="F12" i="6"/>
  <c r="F15" i="6" l="1"/>
  <c r="M15" i="6"/>
  <c r="M23" i="6" l="1"/>
  <c r="L24" i="6" s="1"/>
  <c r="M24" i="6" s="1"/>
  <c r="M26" i="6" l="1"/>
</calcChain>
</file>

<file path=xl/sharedStrings.xml><?xml version="1.0" encoding="utf-8"?>
<sst xmlns="http://schemas.openxmlformats.org/spreadsheetml/2006/main" count="1043" uniqueCount="444">
  <si>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</si>
  <si>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</si>
  <si>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</si>
  <si>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</si>
  <si>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</si>
  <si>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</si>
  <si>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</si>
  <si>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</si>
  <si>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</si>
  <si>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</si>
  <si>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</si>
  <si>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</si>
  <si>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</si>
  <si>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</si>
  <si>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</si>
  <si>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</si>
  <si>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</si>
  <si>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</si>
  <si>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</si>
  <si>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</si>
  <si>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</si>
  <si>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</si>
  <si>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</si>
  <si>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</si>
  <si>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</si>
  <si>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</si>
  <si>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</si>
  <si>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</si>
  <si>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</si>
  <si>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</si>
  <si>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</si>
  <si>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</si>
  <si>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</si>
  <si>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</si>
  <si>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</si>
  <si>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</si>
  <si>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</si>
  <si>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</si>
  <si>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</si>
  <si>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</si>
  <si>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</si>
  <si>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</si>
  <si>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</si>
  <si>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</si>
  <si>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</si>
  <si>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</si>
  <si>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</si>
  <si>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</si>
  <si>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</si>
  <si>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</si>
  <si>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</si>
  <si>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</si>
  <si>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</si>
  <si>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</si>
  <si>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</si>
  <si>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</si>
  <si>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</si>
  <si>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</si>
  <si>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</si>
  <si>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</si>
  <si>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</si>
  <si>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</si>
  <si>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</si>
  <si>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</si>
  <si>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</si>
  <si>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</si>
  <si>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</si>
  <si>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</si>
  <si>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</si>
  <si>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</si>
  <si>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</si>
  <si>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</si>
  <si>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</si>
  <si>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</si>
  <si>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</si>
  <si>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</si>
  <si>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</si>
  <si>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</si>
  <si>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</si>
  <si>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</si>
  <si>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</si>
  <si>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</si>
  <si>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</si>
  <si>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</si>
  <si>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</si>
  <si>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</si>
  <si>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</si>
  <si>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</si>
  <si>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</si>
  <si>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</si>
  <si>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</si>
  <si>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</si>
  <si>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</si>
  <si>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</si>
  <si>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</si>
  <si>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</si>
  <si>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</si>
  <si>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</si>
  <si>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</si>
  <si>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</si>
  <si>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</si>
  <si>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</si>
  <si>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</si>
  <si>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</si>
  <si>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</si>
  <si>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</si>
  <si>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</si>
  <si>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</si>
  <si>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</si>
  <si>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</si>
  <si>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</si>
  <si>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</si>
  <si>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</si>
  <si>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</si>
  <si>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</si>
  <si>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</si>
  <si>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05 - Trhové stánky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</si>
  <si>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</si>
  <si>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</si>
  <si>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</si>
  <si>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</si>
  <si>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05 - Trhové stánky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</si>
  <si>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</si>
  <si>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</si>
  <si>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</si>
  <si>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</si>
  <si>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</si>
  <si>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</si>
  <si>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</si>
  <si>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</si>
  <si>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</si>
  <si>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</si>
  <si>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</si>
  <si>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</si>
  <si>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</si>
  <si>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</si>
  <si>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</si>
  <si>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</si>
  <si>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</si>
  <si>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</si>
  <si>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</si>
  <si>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</si>
  <si>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</si>
  <si>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</si>
  <si>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</si>
  <si>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</si>
  <si>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</si>
  <si>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113107131</t>
  </si>
  <si>
    <t>Odstránenie podkladov alebo krytov z betónu prost. hr. do 150 mm, do 200 m2</t>
  </si>
  <si>
    <t>m2</t>
  </si>
  <si>
    <t xml:space="preserve">                    </t>
  </si>
  <si>
    <t>11310-7131</t>
  </si>
  <si>
    <t>45.11.11</t>
  </si>
  <si>
    <t>EK</t>
  </si>
  <si>
    <t>S</t>
  </si>
  <si>
    <t>113107142</t>
  </si>
  <si>
    <t>Odstránenie podkladov alebo krytov živičných hr. 50-100 mm, do 200 m2</t>
  </si>
  <si>
    <t>11310-7142</t>
  </si>
  <si>
    <t>(15,61+10,45+25,75)*3,9 =   202,059</t>
  </si>
  <si>
    <t>272</t>
  </si>
  <si>
    <t>131201101</t>
  </si>
  <si>
    <t>Hĺbenie jám nezapaž. v horn. tr. 3 do 100 m3</t>
  </si>
  <si>
    <t>m3</t>
  </si>
  <si>
    <t>13120-1101</t>
  </si>
  <si>
    <t>45.11.21</t>
  </si>
  <si>
    <t>1,1*1,1*6*1,1+1,25*1,25*7*1,1 =   20,017</t>
  </si>
  <si>
    <t>"odkop" (15,61+10,45+25,75)*2,2*2,6 =   296,353</t>
  </si>
  <si>
    <t>131201109</t>
  </si>
  <si>
    <t>Príplatok za lepivosť v horn. tr. 3</t>
  </si>
  <si>
    <t>13120-1109</t>
  </si>
  <si>
    <t>94,623/2 =   47,312</t>
  </si>
  <si>
    <t>162701105</t>
  </si>
  <si>
    <t>Vodorovné premiestnenie výkopu do 10000 m horn. tr. 1-4</t>
  </si>
  <si>
    <t>16270-1105</t>
  </si>
  <si>
    <t>45.11.24</t>
  </si>
  <si>
    <t>171201201</t>
  </si>
  <si>
    <t>Uloženie sypaniny na skládku + poplatok</t>
  </si>
  <si>
    <t>17120-1201</t>
  </si>
  <si>
    <t>001</t>
  </si>
  <si>
    <t>174101001</t>
  </si>
  <si>
    <t>Zásyp zhutnený jám, šachiet, rýh, zárezov alebo okolo objektov do 100 m3</t>
  </si>
  <si>
    <t>17410-1001</t>
  </si>
  <si>
    <t xml:space="preserve">1 - ZEMNE PRÁCE  spolu: </t>
  </si>
  <si>
    <t>2 - ZÁKLADY</t>
  </si>
  <si>
    <t>212752113</t>
  </si>
  <si>
    <t>Trativody z drenážnych rúrok DN do 160 so štrkopieskovým lôžkom a obsypom</t>
  </si>
  <si>
    <t>m</t>
  </si>
  <si>
    <t>21275-2113</t>
  </si>
  <si>
    <t>45.25.21</t>
  </si>
  <si>
    <t>002</t>
  </si>
  <si>
    <t>216904112</t>
  </si>
  <si>
    <t>Očistenie stien a základu tlakovou vodou</t>
  </si>
  <si>
    <t>21690-4112</t>
  </si>
  <si>
    <t>(25,9+10,45+15,6)*(2,45+1,05) =   181,825</t>
  </si>
  <si>
    <t>011</t>
  </si>
  <si>
    <t>274321411</t>
  </si>
  <si>
    <t>Základové pätky zo železobetónu tr. C25/30 XC2, XA1</t>
  </si>
  <si>
    <t>27432-1411</t>
  </si>
  <si>
    <t>45.25.32</t>
  </si>
  <si>
    <t>(1,1*1,1*6*1,15+1,25*1,25*7*1,15)*1,1 =   23,020</t>
  </si>
  <si>
    <t>274361821</t>
  </si>
  <si>
    <t>Výstuž základových pätiek BSt 500 (10505)</t>
  </si>
  <si>
    <t>t</t>
  </si>
  <si>
    <t>27436-1821</t>
  </si>
  <si>
    <t>(45,93*6+57,31*7)/1000 =   0,677</t>
  </si>
  <si>
    <t xml:space="preserve">2 - ZÁKLADY  spolu: </t>
  </si>
  <si>
    <t>5 - KOMUNIKÁCIE</t>
  </si>
  <si>
    <t>564251111</t>
  </si>
  <si>
    <t>Podklad zo štrkopiesku hr. 150 mm</t>
  </si>
  <si>
    <t>56425-1111</t>
  </si>
  <si>
    <t>45.23.11</t>
  </si>
  <si>
    <t>566904508</t>
  </si>
  <si>
    <t>Vyspravenie podkladov po prekopoch živičnými zmesami hr. 8 cm</t>
  </si>
  <si>
    <t>56690-4508</t>
  </si>
  <si>
    <t>45.21.42</t>
  </si>
  <si>
    <t>566905121</t>
  </si>
  <si>
    <t>Vysprav. podkl. po prekopoch podkladným betónom hr. 10 cm</t>
  </si>
  <si>
    <t>56690-5121</t>
  </si>
  <si>
    <t xml:space="preserve">5 - KOMUNIKÁCIE  spolu: </t>
  </si>
  <si>
    <t>6 - ÚPRAVY POVRCHOV, PODLAHY, VÝPLNE</t>
  </si>
  <si>
    <t>631312511</t>
  </si>
  <si>
    <t>Mazanina z betónu prostého tr. C12/15 hr. 5-8 cm - podkladný betón</t>
  </si>
  <si>
    <t>63131-2511</t>
  </si>
  <si>
    <t>1,1*1,1*6*0,05+1,25*1,25*7*0,05 =   0,910</t>
  </si>
  <si>
    <t xml:space="preserve">6 - ÚPRAVY POVRCHOV, PODLAHY, VÝPLNE  spolu: </t>
  </si>
  <si>
    <t>9 - OSTATNÉ KONŠTRUKCIE A PRÁCE</t>
  </si>
  <si>
    <t>919734108</t>
  </si>
  <si>
    <t>Rezanie stávajúceho živičného krytu alebo podkladu hr. nad 7 do 8 cm</t>
  </si>
  <si>
    <t>91973-4108</t>
  </si>
  <si>
    <t>45.23.12</t>
  </si>
  <si>
    <t>15,61+10,45+25,75+3,9*6 =   75,210</t>
  </si>
  <si>
    <t>919734215</t>
  </si>
  <si>
    <t>Rezanie stávajúceho betónového krytu alebo podkladu hr. nad 14 do 15 cm</t>
  </si>
  <si>
    <t>91973-4215</t>
  </si>
  <si>
    <t>953948201</t>
  </si>
  <si>
    <t>Kotvy chemickým tmelom M 20 a kot.skrutkou do betónu, ŽB alebo kameňa s vyvŕtaním otvoru</t>
  </si>
  <si>
    <t>kus</t>
  </si>
  <si>
    <t>95394-8201</t>
  </si>
  <si>
    <t xml:space="preserve">  .  .  </t>
  </si>
  <si>
    <t>12+10+16+14+24+22 =   98,000</t>
  </si>
  <si>
    <t>013</t>
  </si>
  <si>
    <t>971052241</t>
  </si>
  <si>
    <t>Vybúr. otvorov do 0,0225 m2 v železobet. murive hr. do 30 cm + vloženie drenážnej rúrky</t>
  </si>
  <si>
    <t>97105-2241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</si>
  <si>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</si>
  <si>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</si>
  <si>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</si>
  <si>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</si>
  <si>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</si>
  <si>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</si>
  <si>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</si>
  <si>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</si>
  <si>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</si>
  <si>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</si>
  <si>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</si>
  <si>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</si>
  <si>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</si>
  <si>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</si>
  <si>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</si>
  <si>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</si>
  <si>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</si>
  <si>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</si>
  <si>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</si>
  <si>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</si>
  <si>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</si>
  <si>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711461103</t>
  </si>
  <si>
    <t>Zhotovenie izolácie tlakovej prilepením fólie na celej ploche vodor.</t>
  </si>
  <si>
    <t>I</t>
  </si>
  <si>
    <t>71146-1103</t>
  </si>
  <si>
    <t>45.22.20</t>
  </si>
  <si>
    <t>IK</t>
  </si>
  <si>
    <t>(25,9+10,45+15,6)*1,3 =   67,535</t>
  </si>
  <si>
    <t>711462103</t>
  </si>
  <si>
    <t>Zhotovenie izolácie tlakovej prilepením fólie na celej ploche zvislá</t>
  </si>
  <si>
    <t>71146-2103</t>
  </si>
  <si>
    <t>(25,9+10,45+15,6)*2,45 =   127,278</t>
  </si>
  <si>
    <t>MAT</t>
  </si>
  <si>
    <t>283220390</t>
  </si>
  <si>
    <t>Fólia HYDROIZOL Ekoplast 806</t>
  </si>
  <si>
    <t>283220290</t>
  </si>
  <si>
    <t>25.21.30</t>
  </si>
  <si>
    <t>IZ</t>
  </si>
  <si>
    <t>(67,535+127,278)*1,2 =   233,776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</si>
  <si>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</si>
  <si>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</si>
  <si>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</si>
  <si>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</si>
  <si>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</si>
  <si>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</si>
  <si>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</si>
  <si>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</si>
  <si>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</si>
  <si>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(67,535+127,278)*2*1,05 =   409,107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</si>
  <si>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</si>
  <si>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</si>
  <si>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</si>
  <si>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</si>
  <si>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</si>
  <si>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</si>
  <si>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</si>
  <si>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</si>
  <si>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</si>
  <si>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</si>
  <si>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762 - Konštrukcie tesárske</t>
  </si>
  <si>
    <t>762</t>
  </si>
  <si>
    <t>762332120</t>
  </si>
  <si>
    <t>Montáž krovov viazaných prierez. plocha nad 120 do 224 cm2</t>
  </si>
  <si>
    <t>76233-2120</t>
  </si>
  <si>
    <t>45.22.11</t>
  </si>
  <si>
    <t>"12/18" 18*4,1+27*4,1+43*4,1 =   360,800</t>
  </si>
  <si>
    <t>605151500</t>
  </si>
  <si>
    <t>Hranol SM 1</t>
  </si>
  <si>
    <t>20.10.10</t>
  </si>
  <si>
    <t>360,800*0,12*0,15*1,05 =   6,819</t>
  </si>
  <si>
    <t>762341028</t>
  </si>
  <si>
    <t>Debnenia striech z dosiek OSB 3 skrutk. na krokvy na pero a drážku 30mm</t>
  </si>
  <si>
    <t>76234-1027</t>
  </si>
  <si>
    <t>762342202</t>
  </si>
  <si>
    <t>Montáž latovania striech, rozpätie do 22 cm, vrátane vyrez. otvor. do 0,25 m2</t>
  </si>
  <si>
    <t>76234-2202</t>
  </si>
  <si>
    <t>605171020</t>
  </si>
  <si>
    <t>Lata SM 1 do 25cm2</t>
  </si>
  <si>
    <t>218,223*2,5*0,02*0,04*1,05 =   0,458</t>
  </si>
  <si>
    <t>762395000</t>
  </si>
  <si>
    <t>Spojovacie a ochranné prostriedky k montáži krovov</t>
  </si>
  <si>
    <t>76239-5000</t>
  </si>
  <si>
    <t>6,819+0,458 =   7,277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</si>
  <si>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</si>
  <si>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</si>
  <si>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</si>
  <si>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</si>
  <si>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</si>
  <si>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764 - Konštrukcie klampiarske</t>
  </si>
  <si>
    <t>764</t>
  </si>
  <si>
    <t>764311121</t>
  </si>
  <si>
    <t>Chrliča z pozinkovaného PZ plechu jednoduchý s manžetou</t>
  </si>
  <si>
    <t>76431-1121</t>
  </si>
  <si>
    <t>764351205</t>
  </si>
  <si>
    <t>KL01 Klamp. PZ pl. žľaby pododkvap. štvorhran. rš 440</t>
  </si>
  <si>
    <t>76435-1205</t>
  </si>
  <si>
    <t>45.22.13</t>
  </si>
  <si>
    <t>26,25+10,745+16,25 =   53,245</t>
  </si>
  <si>
    <t>764453921</t>
  </si>
  <si>
    <t>KL02 Klamp. PZ pl. spoj dažď.zvodu a žľabu</t>
  </si>
  <si>
    <t>76445-3921</t>
  </si>
  <si>
    <t>764454201</t>
  </si>
  <si>
    <t>KL03 Klamp. PZ pl. rúry odpadové kruhové d-80 objímky</t>
  </si>
  <si>
    <t>76445-4201</t>
  </si>
  <si>
    <t>2,5*4+2,5*2+2,5*2 =   20,000</t>
  </si>
  <si>
    <t>764721118</t>
  </si>
  <si>
    <t>KL06 Klamp. PZ pl. oplechovanie rš 665</t>
  </si>
  <si>
    <t>76472-1118</t>
  </si>
  <si>
    <t>25,9+10,45+15,6 =   51,950</t>
  </si>
  <si>
    <t>764751121</t>
  </si>
  <si>
    <t>KL04 Klamp. PZ pl. koleno rúry odkvapovej d 80 mm</t>
  </si>
  <si>
    <t>76475-1131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</si>
  <si>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</si>
  <si>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</si>
  <si>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</si>
  <si>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</si>
  <si>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</si>
  <si>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</si>
  <si>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</si>
  <si>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</si>
  <si>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</si>
  <si>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</si>
  <si>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4,1*(16,285+10,745+26,195) =   218,223</t>
  </si>
  <si>
    <t>765901050</t>
  </si>
  <si>
    <t>Pokrytie striech fóliou hydroizolačná poistná</t>
  </si>
  <si>
    <t>76590-1050</t>
  </si>
  <si>
    <t>218,223*1,1 =   240,045</t>
  </si>
  <si>
    <t>998765201</t>
  </si>
  <si>
    <t>Presun hmôt pre krytiny tvrdé na objektoch výšky do 6 m</t>
  </si>
  <si>
    <t>99876-5201</t>
  </si>
  <si>
    <t xml:space="preserve">765 - Krytiny tvrdé  spolu: </t>
  </si>
  <si>
    <t>767 - Konštrukcie doplnk. kovové stavebné</t>
  </si>
  <si>
    <t>767</t>
  </si>
  <si>
    <t>767995101</t>
  </si>
  <si>
    <t>Montáž atypických stavebných doplnk. konštrukcií do 5 kg</t>
  </si>
  <si>
    <t>kg</t>
  </si>
  <si>
    <t>76799-5101</t>
  </si>
  <si>
    <t>45.42.12</t>
  </si>
  <si>
    <t>553000002</t>
  </si>
  <si>
    <t>Oceľové konštrukcie - kovania a kotevné konštrukcie</t>
  </si>
  <si>
    <t>553000010</t>
  </si>
  <si>
    <t>28.11.23</t>
  </si>
  <si>
    <t>(6+8+12)*2,1+(10+14+22)*1,2 =   109,800</t>
  </si>
  <si>
    <t>767995105</t>
  </si>
  <si>
    <t>Montáž atypických stavebných doplnk. konštrukcií do 100 kg</t>
  </si>
  <si>
    <t>76799-5105</t>
  </si>
  <si>
    <t>553000003</t>
  </si>
  <si>
    <t>Oceľové konštrukcie - 2x UPE140, 160  krov</t>
  </si>
  <si>
    <t>1661,63+2389,31+3749,2 =   7800,140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</si>
  <si>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</si>
  <si>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</si>
  <si>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</si>
  <si>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</si>
  <si>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782 - Obklady z kameňa</t>
  </si>
  <si>
    <t>782</t>
  </si>
  <si>
    <t>782111120</t>
  </si>
  <si>
    <t>Montáž obkladov stien z kam. rovné líce hr. do 25mm</t>
  </si>
  <si>
    <t>78211-1120</t>
  </si>
  <si>
    <t>45.43.12</t>
  </si>
  <si>
    <t>(25,9+10,45+15,6)*1,05+0,3*1,05*3 =   55,493</t>
  </si>
  <si>
    <t>583855600</t>
  </si>
  <si>
    <t>Doska obklad. Vaspo stone hr. 16 mm</t>
  </si>
  <si>
    <t>26.70.12</t>
  </si>
  <si>
    <t>55,493*1,08 =   59,932</t>
  </si>
  <si>
    <t>998782201</t>
  </si>
  <si>
    <t>Presun hmôt pre kamenné obklady v objektoch výšky do 6 m</t>
  </si>
  <si>
    <t>99878-2201</t>
  </si>
  <si>
    <t xml:space="preserve">782 - Obklady z kameňa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</si>
  <si>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</si>
  <si>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</si>
  <si>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</si>
  <si>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</si>
  <si>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</si>
  <si>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</si>
  <si>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(6+8+12)*0,1+(10+14+22)*0,05 =   4,900</t>
  </si>
  <si>
    <t>"krov" 258,6 =   258,600</t>
  </si>
  <si>
    <t>783226100</t>
  </si>
  <si>
    <t>Nátery kov. stav. doplnk. konštr. syntet. základné</t>
  </si>
  <si>
    <t>78322-6100</t>
  </si>
  <si>
    <t>783726500</t>
  </si>
  <si>
    <t>Nátery tesárskych konštr. syntetické exterierové 2x</t>
  </si>
  <si>
    <t>78372-6300</t>
  </si>
  <si>
    <t>45.44.22</t>
  </si>
  <si>
    <t>783782203</t>
  </si>
  <si>
    <t>Nátery tesárskych konštr. Lastanoxom Q (Bochemit QB-inovovaná náhrada)</t>
  </si>
  <si>
    <t>78378-2203</t>
  </si>
  <si>
    <t>360,800*0,54+218,223*2,5*0,12 =   260,299</t>
  </si>
  <si>
    <t xml:space="preserve">783 - Nátery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</si>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</sst>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6" formatCode="#,##0&quot; Sk&quot;;[Red]\-#,##0&quot; Sk&quot;"/>
    <numFmt numFmtId="167" formatCode="_-* #,##0&quot; Sk&quot;_-;\-* #,##0&quot; Sk&quot;_-;_-* &quot;- Sk&quot;_-;_-@_-"/>
    <numFmt numFmtId="177" formatCode="#,##0\ _S_k"/>
    <numFmt numFmtId="178" formatCode="#,##0&quot; Sk&quot;"/>
    <numFmt numFmtId="179" formatCode="0.00\ %"/>
    <numFmt numFmtId="181" formatCode="#,##0.0000"/>
    <numFmt numFmtId="182" formatCode="#,##0\ 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7" fontId="1" fillId="0" borderId="4" xfId="1" applyNumberFormat="1" applyFont="1" applyBorder="1" applyAlignment="1">
      <alignment horizontal="left" vertical="center"/>
    </xf>
    <xf numFmtId="178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7" fontId="1" fillId="0" borderId="11" xfId="1" applyNumberFormat="1" applyFont="1" applyBorder="1" applyAlignment="1">
      <alignment horizontal="left" vertical="center"/>
    </xf>
    <xf numFmtId="178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9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9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82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4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54"/>
  <sheetViews>
    <sheetView showGridLines="0" workbookViewId="0">
      <pane xSplit="4" ySplit="10" topLeftCell="E50" activePane="bottomRight" state="frozen"/>
      <selection pane="topRight"/>
      <selection pane="bottomLeft"/>
      <selection pane="bottomRight" activeCell="H70" sqref="H70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1" customWidth="1"/>
    <col min="36" max="37" width="9.109375" style="71" hidden="1" customWidth="1"/>
    <col min="38" max="1024" width="9" style="91"/>
  </cols>
  <sheetData>
    <row r="1" spans="1:37" s="71" customFormat="1" ht="12.75" customHeight="1">
      <c r="A1" s="75" t="s">
        <v>110</v>
      </c>
      <c r="G1" s="72"/>
      <c r="I1" s="75" t="s">
        <v>111</v>
      </c>
      <c r="J1" s="72"/>
      <c r="K1" s="73"/>
      <c r="Q1" s="74"/>
      <c r="R1" s="74"/>
      <c r="S1" s="74"/>
      <c r="X1" s="89"/>
      <c r="Y1" s="89"/>
      <c r="Z1" s="107" t="s">
        <v>3</v>
      </c>
      <c r="AA1" s="107" t="s">
        <v>4</v>
      </c>
      <c r="AB1" s="68" t="s">
        <v>5</v>
      </c>
      <c r="AC1" s="68" t="s">
        <v>6</v>
      </c>
      <c r="AD1" s="68" t="s">
        <v>7</v>
      </c>
      <c r="AE1" s="108" t="s">
        <v>8</v>
      </c>
      <c r="AF1" s="109" t="s">
        <v>9</v>
      </c>
    </row>
    <row r="2" spans="1:37" s="71" customFormat="1" ht="10.199999999999999">
      <c r="A2" s="75" t="s">
        <v>112</v>
      </c>
      <c r="G2" s="72"/>
      <c r="H2" s="92"/>
      <c r="I2" s="75" t="s">
        <v>113</v>
      </c>
      <c r="J2" s="72"/>
      <c r="K2" s="73"/>
      <c r="Q2" s="74"/>
      <c r="R2" s="74"/>
      <c r="S2" s="74"/>
      <c r="X2" s="89"/>
      <c r="Y2" s="89"/>
      <c r="Z2" s="107" t="s">
        <v>10</v>
      </c>
      <c r="AA2" s="70" t="s">
        <v>11</v>
      </c>
      <c r="AB2" s="69" t="s">
        <v>12</v>
      </c>
      <c r="AC2" s="69"/>
      <c r="AD2" s="70"/>
      <c r="AE2" s="108">
        <v>1</v>
      </c>
      <c r="AF2" s="110">
        <v>123.5</v>
      </c>
    </row>
    <row r="3" spans="1:37" s="71" customFormat="1" ht="10.199999999999999">
      <c r="A3" s="75" t="s">
        <v>13</v>
      </c>
      <c r="G3" s="72"/>
      <c r="I3" s="75" t="s">
        <v>114</v>
      </c>
      <c r="J3" s="72"/>
      <c r="K3" s="73"/>
      <c r="Q3" s="74"/>
      <c r="R3" s="74"/>
      <c r="S3" s="74"/>
      <c r="X3" s="89"/>
      <c r="Y3" s="89"/>
      <c r="Z3" s="107" t="s">
        <v>14</v>
      </c>
      <c r="AA3" s="70" t="s">
        <v>15</v>
      </c>
      <c r="AB3" s="69" t="s">
        <v>12</v>
      </c>
      <c r="AC3" s="69" t="s">
        <v>16</v>
      </c>
      <c r="AD3" s="70" t="s">
        <v>17</v>
      </c>
      <c r="AE3" s="108">
        <v>2</v>
      </c>
      <c r="AF3" s="111">
        <v>123.46</v>
      </c>
    </row>
    <row r="4" spans="1:37" s="71" customFormat="1" ht="10.199999999999999">
      <c r="Q4" s="74"/>
      <c r="R4" s="74"/>
      <c r="S4" s="74"/>
      <c r="X4" s="89"/>
      <c r="Y4" s="89"/>
      <c r="Z4" s="107" t="s">
        <v>18</v>
      </c>
      <c r="AA4" s="70" t="s">
        <v>19</v>
      </c>
      <c r="AB4" s="69" t="s">
        <v>12</v>
      </c>
      <c r="AC4" s="69"/>
      <c r="AD4" s="70"/>
      <c r="AE4" s="108">
        <v>3</v>
      </c>
      <c r="AF4" s="112">
        <v>123.45699999999999</v>
      </c>
    </row>
    <row r="5" spans="1:37" s="71" customFormat="1" ht="10.199999999999999">
      <c r="A5" s="75" t="s">
        <v>115</v>
      </c>
      <c r="Q5" s="74"/>
      <c r="R5" s="74"/>
      <c r="S5" s="74"/>
      <c r="X5" s="89"/>
      <c r="Y5" s="89"/>
      <c r="Z5" s="107" t="s">
        <v>20</v>
      </c>
      <c r="AA5" s="70" t="s">
        <v>15</v>
      </c>
      <c r="AB5" s="69" t="s">
        <v>12</v>
      </c>
      <c r="AC5" s="69" t="s">
        <v>16</v>
      </c>
      <c r="AD5" s="70" t="s">
        <v>17</v>
      </c>
      <c r="AE5" s="108">
        <v>4</v>
      </c>
      <c r="AF5" s="113">
        <v>123.4567</v>
      </c>
    </row>
    <row r="6" spans="1:37" s="71" customFormat="1" ht="10.199999999999999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21</v>
      </c>
      <c r="AF6" s="111">
        <v>123.46</v>
      </c>
    </row>
    <row r="7" spans="1:37" s="71" customFormat="1" ht="10.199999999999999">
      <c r="A7" s="75"/>
      <c r="Q7" s="74"/>
      <c r="R7" s="74"/>
      <c r="S7" s="74"/>
      <c r="X7" s="89"/>
      <c r="Y7" s="89"/>
      <c r="Z7" s="92"/>
      <c r="AA7" s="92"/>
    </row>
    <row r="8" spans="1:37" s="71" customFormat="1" ht="13.8">
      <c r="A8" s="71" t="s">
        <v>117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19" t="s">
        <v>32</v>
      </c>
      <c r="L9" s="119"/>
      <c r="M9" s="120" t="s">
        <v>33</v>
      </c>
      <c r="N9" s="120"/>
      <c r="O9" s="77" t="s">
        <v>2</v>
      </c>
      <c r="P9" s="96" t="s">
        <v>34</v>
      </c>
      <c r="Q9" s="77" t="s">
        <v>26</v>
      </c>
      <c r="R9" s="77" t="s">
        <v>26</v>
      </c>
      <c r="S9" s="96" t="s">
        <v>26</v>
      </c>
      <c r="T9" s="98" t="s">
        <v>35</v>
      </c>
      <c r="U9" s="99" t="s">
        <v>36</v>
      </c>
      <c r="V9" s="100" t="s">
        <v>37</v>
      </c>
      <c r="W9" s="77" t="s">
        <v>38</v>
      </c>
      <c r="X9" s="101" t="s">
        <v>24</v>
      </c>
      <c r="Y9" s="101" t="s">
        <v>24</v>
      </c>
      <c r="Z9" s="114" t="s">
        <v>39</v>
      </c>
      <c r="AA9" s="114" t="s">
        <v>40</v>
      </c>
      <c r="AB9" s="77" t="s">
        <v>37</v>
      </c>
      <c r="AC9" s="77" t="s">
        <v>41</v>
      </c>
      <c r="AD9" s="77" t="s">
        <v>42</v>
      </c>
      <c r="AE9" s="115" t="s">
        <v>43</v>
      </c>
      <c r="AF9" s="115" t="s">
        <v>44</v>
      </c>
      <c r="AG9" s="115" t="s">
        <v>26</v>
      </c>
      <c r="AH9" s="115" t="s">
        <v>45</v>
      </c>
      <c r="AJ9" s="71" t="s">
        <v>140</v>
      </c>
      <c r="AK9" s="71" t="s">
        <v>142</v>
      </c>
    </row>
    <row r="10" spans="1:37">
      <c r="A10" s="79" t="s">
        <v>46</v>
      </c>
      <c r="B10" s="79" t="s">
        <v>47</v>
      </c>
      <c r="C10" s="95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7" t="s">
        <v>28</v>
      </c>
      <c r="N10" s="79" t="s">
        <v>31</v>
      </c>
      <c r="O10" s="79" t="s">
        <v>53</v>
      </c>
      <c r="P10" s="97"/>
      <c r="Q10" s="79" t="s">
        <v>54</v>
      </c>
      <c r="R10" s="79" t="s">
        <v>55</v>
      </c>
      <c r="S10" s="97" t="s">
        <v>56</v>
      </c>
      <c r="T10" s="102" t="s">
        <v>57</v>
      </c>
      <c r="U10" s="103" t="s">
        <v>58</v>
      </c>
      <c r="V10" s="104" t="s">
        <v>59</v>
      </c>
      <c r="W10" s="105"/>
      <c r="X10" s="106" t="s">
        <v>60</v>
      </c>
      <c r="Y10" s="106"/>
      <c r="Z10" s="116" t="s">
        <v>61</v>
      </c>
      <c r="AA10" s="116" t="s">
        <v>46</v>
      </c>
      <c r="AB10" s="79" t="s">
        <v>62</v>
      </c>
      <c r="AC10" s="117"/>
      <c r="AD10" s="117"/>
      <c r="AE10" s="118"/>
      <c r="AF10" s="118"/>
      <c r="AG10" s="118"/>
      <c r="AH10" s="118"/>
      <c r="AJ10" s="71" t="s">
        <v>141</v>
      </c>
      <c r="AK10" s="71" t="s">
        <v>143</v>
      </c>
    </row>
    <row r="12" spans="1:37">
      <c r="B12" s="133" t="s">
        <v>144</v>
      </c>
    </row>
    <row r="13" spans="1:37">
      <c r="B13" s="82" t="s">
        <v>145</v>
      </c>
    </row>
    <row r="14" spans="1:37">
      <c r="A14" s="80">
        <v>1</v>
      </c>
      <c r="B14" s="81" t="s">
        <v>146</v>
      </c>
      <c r="C14" s="82" t="s">
        <v>147</v>
      </c>
      <c r="D14" s="83" t="s">
        <v>148</v>
      </c>
      <c r="E14" s="84">
        <v>202.059</v>
      </c>
      <c r="F14" s="85" t="s">
        <v>149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0.22500000000000001</v>
      </c>
      <c r="N14" s="84">
        <f>E14*M14</f>
        <v>45.463275000000003</v>
      </c>
      <c r="O14" s="85">
        <v>20</v>
      </c>
      <c r="P14" s="85" t="s">
        <v>150</v>
      </c>
      <c r="V14" s="88" t="s">
        <v>105</v>
      </c>
      <c r="W14" s="84">
        <v>247.92599999999999</v>
      </c>
      <c r="X14" s="134" t="s">
        <v>151</v>
      </c>
      <c r="Y14" s="134" t="s">
        <v>147</v>
      </c>
      <c r="Z14" s="82" t="s">
        <v>152</v>
      </c>
      <c r="AB14" s="85">
        <v>7</v>
      </c>
      <c r="AJ14" s="71" t="s">
        <v>153</v>
      </c>
      <c r="AK14" s="71" t="s">
        <v>154</v>
      </c>
    </row>
    <row r="15" spans="1:37">
      <c r="A15" s="80">
        <v>2</v>
      </c>
      <c r="B15" s="81" t="s">
        <v>146</v>
      </c>
      <c r="C15" s="82" t="s">
        <v>155</v>
      </c>
      <c r="D15" s="83" t="s">
        <v>156</v>
      </c>
      <c r="E15" s="84">
        <v>202.059</v>
      </c>
      <c r="F15" s="85" t="s">
        <v>149</v>
      </c>
      <c r="H15" s="86">
        <f>ROUND(E15*G15,2)</f>
        <v>0</v>
      </c>
      <c r="J15" s="86">
        <f>ROUND(E15*G15,2)</f>
        <v>0</v>
      </c>
      <c r="L15" s="87">
        <f>E15*K15</f>
        <v>0</v>
      </c>
      <c r="M15" s="84">
        <v>0.18099999999999999</v>
      </c>
      <c r="N15" s="84">
        <f>E15*M15</f>
        <v>36.572679000000001</v>
      </c>
      <c r="O15" s="85">
        <v>20</v>
      </c>
      <c r="P15" s="85" t="s">
        <v>150</v>
      </c>
      <c r="V15" s="88" t="s">
        <v>105</v>
      </c>
      <c r="W15" s="84">
        <v>75.772000000000006</v>
      </c>
      <c r="X15" s="134" t="s">
        <v>157</v>
      </c>
      <c r="Y15" s="134" t="s">
        <v>155</v>
      </c>
      <c r="Z15" s="82" t="s">
        <v>152</v>
      </c>
      <c r="AB15" s="85">
        <v>7</v>
      </c>
      <c r="AJ15" s="71" t="s">
        <v>153</v>
      </c>
      <c r="AK15" s="71" t="s">
        <v>154</v>
      </c>
    </row>
    <row r="16" spans="1:37">
      <c r="D16" s="135" t="s">
        <v>158</v>
      </c>
      <c r="E16" s="136"/>
      <c r="F16" s="137"/>
      <c r="G16" s="138"/>
      <c r="H16" s="138"/>
      <c r="I16" s="138"/>
      <c r="J16" s="138"/>
      <c r="K16" s="139"/>
      <c r="L16" s="139"/>
      <c r="M16" s="136"/>
      <c r="N16" s="136"/>
      <c r="O16" s="137"/>
      <c r="P16" s="137"/>
      <c r="Q16" s="136"/>
      <c r="R16" s="136"/>
      <c r="S16" s="136"/>
      <c r="T16" s="140"/>
      <c r="U16" s="140"/>
      <c r="V16" s="140" t="s">
        <v>0</v>
      </c>
      <c r="W16" s="136"/>
      <c r="X16" s="141"/>
    </row>
    <row r="17" spans="1:37">
      <c r="A17" s="80">
        <v>3</v>
      </c>
      <c r="B17" s="81" t="s">
        <v>159</v>
      </c>
      <c r="C17" s="82" t="s">
        <v>160</v>
      </c>
      <c r="D17" s="83" t="s">
        <v>161</v>
      </c>
      <c r="E17" s="84">
        <v>316.37</v>
      </c>
      <c r="F17" s="85" t="s">
        <v>162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150</v>
      </c>
      <c r="V17" s="88" t="s">
        <v>105</v>
      </c>
      <c r="W17" s="84">
        <v>181.91300000000001</v>
      </c>
      <c r="X17" s="134" t="s">
        <v>163</v>
      </c>
      <c r="Y17" s="134" t="s">
        <v>160</v>
      </c>
      <c r="Z17" s="82" t="s">
        <v>164</v>
      </c>
      <c r="AB17" s="85">
        <v>7</v>
      </c>
      <c r="AJ17" s="71" t="s">
        <v>153</v>
      </c>
      <c r="AK17" s="71" t="s">
        <v>154</v>
      </c>
    </row>
    <row r="18" spans="1:37">
      <c r="D18" s="135" t="s">
        <v>165</v>
      </c>
      <c r="E18" s="136"/>
      <c r="F18" s="137"/>
      <c r="G18" s="138"/>
      <c r="H18" s="138"/>
      <c r="I18" s="138"/>
      <c r="J18" s="138"/>
      <c r="K18" s="139"/>
      <c r="L18" s="139"/>
      <c r="M18" s="136"/>
      <c r="N18" s="136"/>
      <c r="O18" s="137"/>
      <c r="P18" s="137"/>
      <c r="Q18" s="136"/>
      <c r="R18" s="136"/>
      <c r="S18" s="136"/>
      <c r="T18" s="140"/>
      <c r="U18" s="140"/>
      <c r="V18" s="140" t="s">
        <v>0</v>
      </c>
      <c r="W18" s="136"/>
      <c r="X18" s="141"/>
    </row>
    <row r="19" spans="1:37">
      <c r="D19" s="135" t="s">
        <v>166</v>
      </c>
      <c r="E19" s="136"/>
      <c r="F19" s="137"/>
      <c r="G19" s="138"/>
      <c r="H19" s="138"/>
      <c r="I19" s="138"/>
      <c r="J19" s="138"/>
      <c r="K19" s="139"/>
      <c r="L19" s="139"/>
      <c r="M19" s="136"/>
      <c r="N19" s="136"/>
      <c r="O19" s="137"/>
      <c r="P19" s="137"/>
      <c r="Q19" s="136"/>
      <c r="R19" s="136"/>
      <c r="S19" s="136"/>
      <c r="T19" s="140"/>
      <c r="U19" s="140"/>
      <c r="V19" s="140" t="s">
        <v>0</v>
      </c>
      <c r="W19" s="136"/>
      <c r="X19" s="141"/>
    </row>
    <row r="20" spans="1:37">
      <c r="A20" s="80">
        <v>4</v>
      </c>
      <c r="B20" s="81" t="s">
        <v>159</v>
      </c>
      <c r="C20" s="82" t="s">
        <v>167</v>
      </c>
      <c r="D20" s="83" t="s">
        <v>168</v>
      </c>
      <c r="E20" s="84">
        <v>47.311999999999998</v>
      </c>
      <c r="F20" s="85" t="s">
        <v>162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150</v>
      </c>
      <c r="V20" s="88" t="s">
        <v>105</v>
      </c>
      <c r="W20" s="84">
        <v>1.8919999999999999</v>
      </c>
      <c r="X20" s="134" t="s">
        <v>169</v>
      </c>
      <c r="Y20" s="134" t="s">
        <v>167</v>
      </c>
      <c r="Z20" s="82" t="s">
        <v>164</v>
      </c>
      <c r="AB20" s="85">
        <v>7</v>
      </c>
      <c r="AJ20" s="71" t="s">
        <v>153</v>
      </c>
      <c r="AK20" s="71" t="s">
        <v>154</v>
      </c>
    </row>
    <row r="21" spans="1:37">
      <c r="D21" s="135" t="s">
        <v>170</v>
      </c>
      <c r="E21" s="136"/>
      <c r="F21" s="137"/>
      <c r="G21" s="138"/>
      <c r="H21" s="138"/>
      <c r="I21" s="138"/>
      <c r="J21" s="138"/>
      <c r="K21" s="139"/>
      <c r="L21" s="139"/>
      <c r="M21" s="136"/>
      <c r="N21" s="136"/>
      <c r="O21" s="137"/>
      <c r="P21" s="137"/>
      <c r="Q21" s="136"/>
      <c r="R21" s="136"/>
      <c r="S21" s="136"/>
      <c r="T21" s="140"/>
      <c r="U21" s="140"/>
      <c r="V21" s="140" t="s">
        <v>0</v>
      </c>
      <c r="W21" s="136"/>
      <c r="X21" s="141"/>
    </row>
    <row r="22" spans="1:37">
      <c r="A22" s="80">
        <v>5</v>
      </c>
      <c r="B22" s="81" t="s">
        <v>159</v>
      </c>
      <c r="C22" s="82" t="s">
        <v>171</v>
      </c>
      <c r="D22" s="83" t="s">
        <v>172</v>
      </c>
      <c r="E22" s="84">
        <v>20.016999999999999</v>
      </c>
      <c r="F22" s="85" t="s">
        <v>162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150</v>
      </c>
      <c r="V22" s="88" t="s">
        <v>105</v>
      </c>
      <c r="W22" s="84">
        <v>0.22</v>
      </c>
      <c r="X22" s="134" t="s">
        <v>173</v>
      </c>
      <c r="Y22" s="134" t="s">
        <v>171</v>
      </c>
      <c r="Z22" s="82" t="s">
        <v>174</v>
      </c>
      <c r="AB22" s="85">
        <v>7</v>
      </c>
      <c r="AJ22" s="71" t="s">
        <v>153</v>
      </c>
      <c r="AK22" s="71" t="s">
        <v>154</v>
      </c>
    </row>
    <row r="23" spans="1:37">
      <c r="A23" s="80">
        <v>6</v>
      </c>
      <c r="B23" s="81" t="s">
        <v>159</v>
      </c>
      <c r="C23" s="82" t="s">
        <v>175</v>
      </c>
      <c r="D23" s="83" t="s">
        <v>176</v>
      </c>
      <c r="E23" s="84">
        <v>20.016999999999999</v>
      </c>
      <c r="F23" s="85" t="s">
        <v>162</v>
      </c>
      <c r="H23" s="86">
        <f>ROUND(E23*G23,2)</f>
        <v>0</v>
      </c>
      <c r="J23" s="86">
        <f>ROUND(E23*G23,2)</f>
        <v>0</v>
      </c>
      <c r="L23" s="87">
        <f>E23*K23</f>
        <v>0</v>
      </c>
      <c r="N23" s="84">
        <f>E23*M23</f>
        <v>0</v>
      </c>
      <c r="O23" s="85">
        <v>20</v>
      </c>
      <c r="P23" s="85" t="s">
        <v>150</v>
      </c>
      <c r="V23" s="88" t="s">
        <v>105</v>
      </c>
      <c r="W23" s="84">
        <v>0.18</v>
      </c>
      <c r="X23" s="134" t="s">
        <v>177</v>
      </c>
      <c r="Y23" s="134" t="s">
        <v>175</v>
      </c>
      <c r="Z23" s="82" t="s">
        <v>174</v>
      </c>
      <c r="AB23" s="85">
        <v>7</v>
      </c>
      <c r="AJ23" s="71" t="s">
        <v>153</v>
      </c>
      <c r="AK23" s="71" t="s">
        <v>154</v>
      </c>
    </row>
    <row r="24" spans="1:37">
      <c r="A24" s="80">
        <v>7</v>
      </c>
      <c r="B24" s="81" t="s">
        <v>178</v>
      </c>
      <c r="C24" s="82" t="s">
        <v>179</v>
      </c>
      <c r="D24" s="83" t="s">
        <v>180</v>
      </c>
      <c r="E24" s="84">
        <v>296.35300000000001</v>
      </c>
      <c r="F24" s="85" t="s">
        <v>162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150</v>
      </c>
      <c r="V24" s="88" t="s">
        <v>105</v>
      </c>
      <c r="W24" s="84">
        <v>71.716999999999999</v>
      </c>
      <c r="X24" s="134" t="s">
        <v>181</v>
      </c>
      <c r="Y24" s="134" t="s">
        <v>179</v>
      </c>
      <c r="Z24" s="82" t="s">
        <v>164</v>
      </c>
      <c r="AB24" s="85">
        <v>7</v>
      </c>
      <c r="AJ24" s="71" t="s">
        <v>153</v>
      </c>
      <c r="AK24" s="71" t="s">
        <v>154</v>
      </c>
    </row>
    <row r="25" spans="1:37">
      <c r="D25" s="135" t="s">
        <v>166</v>
      </c>
      <c r="E25" s="136"/>
      <c r="F25" s="137"/>
      <c r="G25" s="138"/>
      <c r="H25" s="138"/>
      <c r="I25" s="138"/>
      <c r="J25" s="138"/>
      <c r="K25" s="139"/>
      <c r="L25" s="139"/>
      <c r="M25" s="136"/>
      <c r="N25" s="136"/>
      <c r="O25" s="137"/>
      <c r="P25" s="137"/>
      <c r="Q25" s="136"/>
      <c r="R25" s="136"/>
      <c r="S25" s="136"/>
      <c r="T25" s="140"/>
      <c r="U25" s="140"/>
      <c r="V25" s="140" t="s">
        <v>0</v>
      </c>
      <c r="W25" s="136"/>
      <c r="X25" s="141"/>
    </row>
    <row r="26" spans="1:37">
      <c r="D26" s="142" t="s">
        <v>182</v>
      </c>
      <c r="E26" s="143">
        <f>J26</f>
        <v>0</v>
      </c>
      <c r="H26" s="143">
        <f>SUM(H12:H25)</f>
        <v>0</v>
      </c>
      <c r="I26" s="143">
        <f>SUM(I12:I25)</f>
        <v>0</v>
      </c>
      <c r="J26" s="143">
        <f>SUM(J12:J25)</f>
        <v>0</v>
      </c>
      <c r="L26" s="144">
        <f>SUM(L12:L25)</f>
        <v>0</v>
      </c>
      <c r="N26" s="145">
        <f>SUM(N12:N25)</f>
        <v>82.035954000000004</v>
      </c>
      <c r="W26" s="84">
        <f>SUM(W12:W25)</f>
        <v>579.62</v>
      </c>
    </row>
    <row r="28" spans="1:37">
      <c r="B28" s="82" t="s">
        <v>183</v>
      </c>
    </row>
    <row r="29" spans="1:37">
      <c r="A29" s="80">
        <v>8</v>
      </c>
      <c r="B29" s="81" t="s">
        <v>159</v>
      </c>
      <c r="C29" s="82" t="s">
        <v>184</v>
      </c>
      <c r="D29" s="83" t="s">
        <v>185</v>
      </c>
      <c r="E29" s="84">
        <v>70</v>
      </c>
      <c r="F29" s="85" t="s">
        <v>186</v>
      </c>
      <c r="H29" s="86">
        <f>ROUND(E29*G29,2)</f>
        <v>0</v>
      </c>
      <c r="J29" s="86">
        <f>ROUND(E29*G29,2)</f>
        <v>0</v>
      </c>
      <c r="K29" s="87">
        <v>0.24734</v>
      </c>
      <c r="L29" s="87">
        <f>E29*K29</f>
        <v>17.313800000000001</v>
      </c>
      <c r="N29" s="84">
        <f>E29*M29</f>
        <v>0</v>
      </c>
      <c r="O29" s="85">
        <v>20</v>
      </c>
      <c r="P29" s="85" t="s">
        <v>150</v>
      </c>
      <c r="V29" s="88" t="s">
        <v>105</v>
      </c>
      <c r="W29" s="84">
        <v>15.33</v>
      </c>
      <c r="X29" s="134" t="s">
        <v>187</v>
      </c>
      <c r="Y29" s="134" t="s">
        <v>184</v>
      </c>
      <c r="Z29" s="82" t="s">
        <v>188</v>
      </c>
      <c r="AB29" s="85">
        <v>7</v>
      </c>
      <c r="AJ29" s="71" t="s">
        <v>153</v>
      </c>
      <c r="AK29" s="71" t="s">
        <v>154</v>
      </c>
    </row>
    <row r="30" spans="1:37">
      <c r="A30" s="80">
        <v>9</v>
      </c>
      <c r="B30" s="81" t="s">
        <v>189</v>
      </c>
      <c r="C30" s="82" t="s">
        <v>190</v>
      </c>
      <c r="D30" s="83" t="s">
        <v>191</v>
      </c>
      <c r="E30" s="84">
        <v>181.82499999999999</v>
      </c>
      <c r="F30" s="85" t="s">
        <v>149</v>
      </c>
      <c r="H30" s="86">
        <f>ROUND(E30*G30,2)</f>
        <v>0</v>
      </c>
      <c r="J30" s="86">
        <f>ROUND(E30*G30,2)</f>
        <v>0</v>
      </c>
      <c r="K30" s="87">
        <v>5.9999999999999995E-4</v>
      </c>
      <c r="L30" s="87">
        <f>E30*K30</f>
        <v>0.10909499999999998</v>
      </c>
      <c r="N30" s="84">
        <f>E30*M30</f>
        <v>0</v>
      </c>
      <c r="O30" s="85">
        <v>20</v>
      </c>
      <c r="P30" s="85" t="s">
        <v>150</v>
      </c>
      <c r="V30" s="88" t="s">
        <v>105</v>
      </c>
      <c r="W30" s="84">
        <v>57.274999999999999</v>
      </c>
      <c r="X30" s="134" t="s">
        <v>192</v>
      </c>
      <c r="Y30" s="134" t="s">
        <v>190</v>
      </c>
      <c r="Z30" s="82" t="s">
        <v>188</v>
      </c>
      <c r="AB30" s="85">
        <v>7</v>
      </c>
      <c r="AJ30" s="71" t="s">
        <v>153</v>
      </c>
      <c r="AK30" s="71" t="s">
        <v>154</v>
      </c>
    </row>
    <row r="31" spans="1:37">
      <c r="D31" s="135" t="s">
        <v>193</v>
      </c>
      <c r="E31" s="136"/>
      <c r="F31" s="137"/>
      <c r="G31" s="138"/>
      <c r="H31" s="138"/>
      <c r="I31" s="138"/>
      <c r="J31" s="138"/>
      <c r="K31" s="139"/>
      <c r="L31" s="139"/>
      <c r="M31" s="136"/>
      <c r="N31" s="136"/>
      <c r="O31" s="137"/>
      <c r="P31" s="137"/>
      <c r="Q31" s="136"/>
      <c r="R31" s="136"/>
      <c r="S31" s="136"/>
      <c r="T31" s="140"/>
      <c r="U31" s="140"/>
      <c r="V31" s="140" t="s">
        <v>0</v>
      </c>
      <c r="W31" s="136"/>
      <c r="X31" s="141"/>
    </row>
    <row r="32" spans="1:37">
      <c r="A32" s="80">
        <v>10</v>
      </c>
      <c r="B32" s="81" t="s">
        <v>194</v>
      </c>
      <c r="C32" s="82" t="s">
        <v>195</v>
      </c>
      <c r="D32" s="83" t="s">
        <v>196</v>
      </c>
      <c r="E32" s="84">
        <v>23.02</v>
      </c>
      <c r="F32" s="85" t="s">
        <v>162</v>
      </c>
      <c r="H32" s="86">
        <f>ROUND(E32*G32,2)</f>
        <v>0</v>
      </c>
      <c r="J32" s="86">
        <f>ROUND(E32*G32,2)</f>
        <v>0</v>
      </c>
      <c r="K32" s="87">
        <v>2.23706</v>
      </c>
      <c r="L32" s="87">
        <f>E32*K32</f>
        <v>51.497121200000002</v>
      </c>
      <c r="N32" s="84">
        <f>E32*M32</f>
        <v>0</v>
      </c>
      <c r="O32" s="85">
        <v>20</v>
      </c>
      <c r="P32" s="85" t="s">
        <v>150</v>
      </c>
      <c r="V32" s="88" t="s">
        <v>105</v>
      </c>
      <c r="W32" s="84">
        <v>12.109</v>
      </c>
      <c r="X32" s="134" t="s">
        <v>197</v>
      </c>
      <c r="Y32" s="134" t="s">
        <v>195</v>
      </c>
      <c r="Z32" s="82" t="s">
        <v>198</v>
      </c>
      <c r="AB32" s="85">
        <v>7</v>
      </c>
      <c r="AJ32" s="71" t="s">
        <v>153</v>
      </c>
      <c r="AK32" s="71" t="s">
        <v>154</v>
      </c>
    </row>
    <row r="33" spans="1:37">
      <c r="D33" s="135" t="s">
        <v>199</v>
      </c>
      <c r="E33" s="136"/>
      <c r="F33" s="137"/>
      <c r="G33" s="138"/>
      <c r="H33" s="138"/>
      <c r="I33" s="138"/>
      <c r="J33" s="138"/>
      <c r="K33" s="139"/>
      <c r="L33" s="139"/>
      <c r="M33" s="136"/>
      <c r="N33" s="136"/>
      <c r="O33" s="137"/>
      <c r="P33" s="137"/>
      <c r="Q33" s="136"/>
      <c r="R33" s="136"/>
      <c r="S33" s="136"/>
      <c r="T33" s="140"/>
      <c r="U33" s="140"/>
      <c r="V33" s="140" t="s">
        <v>0</v>
      </c>
      <c r="W33" s="136"/>
      <c r="X33" s="141"/>
    </row>
    <row r="34" spans="1:37">
      <c r="A34" s="80">
        <v>11</v>
      </c>
      <c r="B34" s="81" t="s">
        <v>194</v>
      </c>
      <c r="C34" s="82" t="s">
        <v>200</v>
      </c>
      <c r="D34" s="83" t="s">
        <v>201</v>
      </c>
      <c r="E34" s="84">
        <v>0.67700000000000005</v>
      </c>
      <c r="F34" s="85" t="s">
        <v>202</v>
      </c>
      <c r="H34" s="86">
        <f>ROUND(E34*G34,2)</f>
        <v>0</v>
      </c>
      <c r="J34" s="86">
        <f>ROUND(E34*G34,2)</f>
        <v>0</v>
      </c>
      <c r="K34" s="87">
        <v>1.1499699999999999</v>
      </c>
      <c r="L34" s="87">
        <f>E34*K34</f>
        <v>0.77852969000000005</v>
      </c>
      <c r="N34" s="84">
        <f>E34*M34</f>
        <v>0</v>
      </c>
      <c r="O34" s="85">
        <v>20</v>
      </c>
      <c r="P34" s="85" t="s">
        <v>150</v>
      </c>
      <c r="V34" s="88" t="s">
        <v>105</v>
      </c>
      <c r="W34" s="84">
        <v>26.085000000000001</v>
      </c>
      <c r="X34" s="134" t="s">
        <v>203</v>
      </c>
      <c r="Y34" s="134" t="s">
        <v>200</v>
      </c>
      <c r="Z34" s="82" t="s">
        <v>198</v>
      </c>
      <c r="AB34" s="85">
        <v>7</v>
      </c>
      <c r="AJ34" s="71" t="s">
        <v>153</v>
      </c>
      <c r="AK34" s="71" t="s">
        <v>154</v>
      </c>
    </row>
    <row r="35" spans="1:37">
      <c r="D35" s="135" t="s">
        <v>204</v>
      </c>
      <c r="E35" s="136"/>
      <c r="F35" s="137"/>
      <c r="G35" s="138"/>
      <c r="H35" s="138"/>
      <c r="I35" s="138"/>
      <c r="J35" s="138"/>
      <c r="K35" s="139"/>
      <c r="L35" s="139"/>
      <c r="M35" s="136"/>
      <c r="N35" s="136"/>
      <c r="O35" s="137"/>
      <c r="P35" s="137"/>
      <c r="Q35" s="136"/>
      <c r="R35" s="136"/>
      <c r="S35" s="136"/>
      <c r="T35" s="140"/>
      <c r="U35" s="140"/>
      <c r="V35" s="140" t="s">
        <v>0</v>
      </c>
      <c r="W35" s="136"/>
      <c r="X35" s="141"/>
    </row>
    <row r="36" spans="1:37">
      <c r="D36" s="142" t="s">
        <v>205</v>
      </c>
      <c r="E36" s="143">
        <f>J36</f>
        <v>0</v>
      </c>
      <c r="H36" s="143">
        <f>SUM(H28:H35)</f>
        <v>0</v>
      </c>
      <c r="I36" s="143">
        <f>SUM(I28:I35)</f>
        <v>0</v>
      </c>
      <c r="J36" s="143">
        <f>SUM(J28:J35)</f>
        <v>0</v>
      </c>
      <c r="L36" s="144">
        <f>SUM(L28:L35)</f>
        <v>69.698545890000005</v>
      </c>
      <c r="N36" s="145">
        <f>SUM(N28:N35)</f>
        <v>0</v>
      </c>
      <c r="W36" s="84">
        <f>SUM(W28:W35)</f>
        <v>110.79900000000001</v>
      </c>
    </row>
    <row r="38" spans="1:37">
      <c r="B38" s="82" t="s">
        <v>206</v>
      </c>
    </row>
    <row r="39" spans="1:37">
      <c r="A39" s="80">
        <v>12</v>
      </c>
      <c r="B39" s="81" t="s">
        <v>146</v>
      </c>
      <c r="C39" s="82" t="s">
        <v>207</v>
      </c>
      <c r="D39" s="83" t="s">
        <v>208</v>
      </c>
      <c r="E39" s="84">
        <v>202.059</v>
      </c>
      <c r="F39" s="85" t="s">
        <v>149</v>
      </c>
      <c r="H39" s="86">
        <f>ROUND(E39*G39,2)</f>
        <v>0</v>
      </c>
      <c r="J39" s="86">
        <f>ROUND(E39*G39,2)</f>
        <v>0</v>
      </c>
      <c r="K39" s="87">
        <v>0.30360999999999999</v>
      </c>
      <c r="L39" s="87">
        <f>E39*K39</f>
        <v>61.347132989999999</v>
      </c>
      <c r="N39" s="84">
        <f>E39*M39</f>
        <v>0</v>
      </c>
      <c r="O39" s="85">
        <v>20</v>
      </c>
      <c r="P39" s="85" t="s">
        <v>150</v>
      </c>
      <c r="V39" s="88" t="s">
        <v>105</v>
      </c>
      <c r="W39" s="84">
        <v>3.0310000000000001</v>
      </c>
      <c r="X39" s="134" t="s">
        <v>209</v>
      </c>
      <c r="Y39" s="134" t="s">
        <v>207</v>
      </c>
      <c r="Z39" s="82" t="s">
        <v>210</v>
      </c>
      <c r="AB39" s="85">
        <v>7</v>
      </c>
      <c r="AJ39" s="71" t="s">
        <v>153</v>
      </c>
      <c r="AK39" s="71" t="s">
        <v>154</v>
      </c>
    </row>
    <row r="40" spans="1:37">
      <c r="A40" s="80">
        <v>13</v>
      </c>
      <c r="B40" s="81" t="s">
        <v>159</v>
      </c>
      <c r="C40" s="82" t="s">
        <v>211</v>
      </c>
      <c r="D40" s="83" t="s">
        <v>212</v>
      </c>
      <c r="E40" s="84">
        <v>202.059</v>
      </c>
      <c r="F40" s="85" t="s">
        <v>149</v>
      </c>
      <c r="H40" s="86">
        <f>ROUND(E40*G40,2)</f>
        <v>0</v>
      </c>
      <c r="J40" s="86">
        <f>ROUND(E40*G40,2)</f>
        <v>0</v>
      </c>
      <c r="K40" s="87">
        <v>0.18056</v>
      </c>
      <c r="L40" s="87">
        <f>E40*K40</f>
        <v>36.483773040000003</v>
      </c>
      <c r="N40" s="84">
        <f>E40*M40</f>
        <v>0</v>
      </c>
      <c r="O40" s="85">
        <v>20</v>
      </c>
      <c r="P40" s="85" t="s">
        <v>150</v>
      </c>
      <c r="V40" s="88" t="s">
        <v>105</v>
      </c>
      <c r="W40" s="84">
        <v>13.538</v>
      </c>
      <c r="X40" s="134" t="s">
        <v>213</v>
      </c>
      <c r="Y40" s="134" t="s">
        <v>211</v>
      </c>
      <c r="Z40" s="82" t="s">
        <v>214</v>
      </c>
      <c r="AB40" s="85">
        <v>7</v>
      </c>
      <c r="AJ40" s="71" t="s">
        <v>153</v>
      </c>
      <c r="AK40" s="71" t="s">
        <v>154</v>
      </c>
    </row>
    <row r="41" spans="1:37">
      <c r="A41" s="80">
        <v>14</v>
      </c>
      <c r="B41" s="81" t="s">
        <v>159</v>
      </c>
      <c r="C41" s="82" t="s">
        <v>215</v>
      </c>
      <c r="D41" s="83" t="s">
        <v>216</v>
      </c>
      <c r="E41" s="84">
        <v>202.059</v>
      </c>
      <c r="F41" s="85" t="s">
        <v>149</v>
      </c>
      <c r="H41" s="86">
        <f>ROUND(E41*G41,2)</f>
        <v>0</v>
      </c>
      <c r="J41" s="86">
        <f>ROUND(E41*G41,2)</f>
        <v>0</v>
      </c>
      <c r="K41" s="87">
        <v>0.22015999999999999</v>
      </c>
      <c r="L41" s="87">
        <f>E41*K41</f>
        <v>44.485309440000002</v>
      </c>
      <c r="N41" s="84">
        <f>E41*M41</f>
        <v>0</v>
      </c>
      <c r="O41" s="85">
        <v>20</v>
      </c>
      <c r="P41" s="85" t="s">
        <v>150</v>
      </c>
      <c r="V41" s="88" t="s">
        <v>105</v>
      </c>
      <c r="W41" s="84">
        <v>23.236999999999998</v>
      </c>
      <c r="X41" s="134" t="s">
        <v>217</v>
      </c>
      <c r="Y41" s="134" t="s">
        <v>215</v>
      </c>
      <c r="Z41" s="82" t="s">
        <v>214</v>
      </c>
      <c r="AB41" s="85">
        <v>7</v>
      </c>
      <c r="AJ41" s="71" t="s">
        <v>153</v>
      </c>
      <c r="AK41" s="71" t="s">
        <v>154</v>
      </c>
    </row>
    <row r="42" spans="1:37">
      <c r="D42" s="142" t="s">
        <v>218</v>
      </c>
      <c r="E42" s="143">
        <f>J42</f>
        <v>0</v>
      </c>
      <c r="H42" s="143">
        <f>SUM(H38:H41)</f>
        <v>0</v>
      </c>
      <c r="I42" s="143">
        <f>SUM(I38:I41)</f>
        <v>0</v>
      </c>
      <c r="J42" s="143">
        <f>SUM(J38:J41)</f>
        <v>0</v>
      </c>
      <c r="L42" s="144">
        <f>SUM(L38:L41)</f>
        <v>142.31621547</v>
      </c>
      <c r="N42" s="145">
        <f>SUM(N38:N41)</f>
        <v>0</v>
      </c>
      <c r="W42" s="84">
        <f>SUM(W38:W41)</f>
        <v>39.805999999999997</v>
      </c>
    </row>
    <row r="44" spans="1:37">
      <c r="B44" s="82" t="s">
        <v>219</v>
      </c>
    </row>
    <row r="45" spans="1:37">
      <c r="A45" s="80">
        <v>15</v>
      </c>
      <c r="B45" s="81" t="s">
        <v>194</v>
      </c>
      <c r="C45" s="82" t="s">
        <v>220</v>
      </c>
      <c r="D45" s="83" t="s">
        <v>221</v>
      </c>
      <c r="E45" s="84">
        <v>0.91</v>
      </c>
      <c r="F45" s="85" t="s">
        <v>162</v>
      </c>
      <c r="H45" s="86">
        <f>ROUND(E45*G45,2)</f>
        <v>0</v>
      </c>
      <c r="J45" s="86">
        <f>ROUND(E45*G45,2)</f>
        <v>0</v>
      </c>
      <c r="K45" s="87">
        <v>2.3793099999999998</v>
      </c>
      <c r="L45" s="87">
        <f>E45*K45</f>
        <v>2.1651720999999999</v>
      </c>
      <c r="N45" s="84">
        <f>E45*M45</f>
        <v>0</v>
      </c>
      <c r="O45" s="85">
        <v>20</v>
      </c>
      <c r="P45" s="85" t="s">
        <v>150</v>
      </c>
      <c r="V45" s="88" t="s">
        <v>105</v>
      </c>
      <c r="W45" s="84">
        <v>2.8130000000000002</v>
      </c>
      <c r="X45" s="134" t="s">
        <v>222</v>
      </c>
      <c r="Y45" s="134" t="s">
        <v>220</v>
      </c>
      <c r="Z45" s="82" t="s">
        <v>198</v>
      </c>
      <c r="AB45" s="85">
        <v>7</v>
      </c>
      <c r="AJ45" s="71" t="s">
        <v>153</v>
      </c>
      <c r="AK45" s="71" t="s">
        <v>154</v>
      </c>
    </row>
    <row r="46" spans="1:37">
      <c r="D46" s="135" t="s">
        <v>223</v>
      </c>
      <c r="E46" s="136"/>
      <c r="F46" s="137"/>
      <c r="G46" s="138"/>
      <c r="H46" s="138"/>
      <c r="I46" s="138"/>
      <c r="J46" s="138"/>
      <c r="K46" s="139"/>
      <c r="L46" s="139"/>
      <c r="M46" s="136"/>
      <c r="N46" s="136"/>
      <c r="O46" s="137"/>
      <c r="P46" s="137"/>
      <c r="Q46" s="136"/>
      <c r="R46" s="136"/>
      <c r="S46" s="136"/>
      <c r="T46" s="140"/>
      <c r="U46" s="140"/>
      <c r="V46" s="140" t="s">
        <v>0</v>
      </c>
      <c r="W46" s="136"/>
      <c r="X46" s="141"/>
    </row>
    <row r="47" spans="1:37">
      <c r="D47" s="142" t="s">
        <v>224</v>
      </c>
      <c r="E47" s="143">
        <f>J47</f>
        <v>0</v>
      </c>
      <c r="H47" s="143">
        <f>SUM(H44:H46)</f>
        <v>0</v>
      </c>
      <c r="I47" s="143">
        <f>SUM(I44:I46)</f>
        <v>0</v>
      </c>
      <c r="J47" s="143">
        <f>SUM(J44:J46)</f>
        <v>0</v>
      </c>
      <c r="L47" s="144">
        <f>SUM(L44:L46)</f>
        <v>2.1651720999999999</v>
      </c>
      <c r="N47" s="145">
        <f>SUM(N44:N46)</f>
        <v>0</v>
      </c>
      <c r="W47" s="84">
        <f>SUM(W44:W46)</f>
        <v>2.8130000000000002</v>
      </c>
    </row>
    <row r="49" spans="1:37">
      <c r="B49" s="82" t="s">
        <v>225</v>
      </c>
    </row>
    <row r="50" spans="1:37">
      <c r="A50" s="80">
        <v>16</v>
      </c>
      <c r="B50" s="81" t="s">
        <v>159</v>
      </c>
      <c r="C50" s="82" t="s">
        <v>226</v>
      </c>
      <c r="D50" s="83" t="s">
        <v>227</v>
      </c>
      <c r="E50" s="84">
        <v>75.209999999999994</v>
      </c>
      <c r="F50" s="85" t="s">
        <v>186</v>
      </c>
      <c r="H50" s="86">
        <f>ROUND(E50*G50,2)</f>
        <v>0</v>
      </c>
      <c r="J50" s="86">
        <f>ROUND(E50*G50,2)</f>
        <v>0</v>
      </c>
      <c r="K50" s="87">
        <v>2.0000000000000002E-5</v>
      </c>
      <c r="L50" s="87">
        <f>E50*K50</f>
        <v>1.5042E-3</v>
      </c>
      <c r="N50" s="84">
        <f>E50*M50</f>
        <v>0</v>
      </c>
      <c r="O50" s="85">
        <v>20</v>
      </c>
      <c r="P50" s="85" t="s">
        <v>150</v>
      </c>
      <c r="V50" s="88" t="s">
        <v>105</v>
      </c>
      <c r="W50" s="84">
        <v>6.3929999999999998</v>
      </c>
      <c r="X50" s="134" t="s">
        <v>228</v>
      </c>
      <c r="Y50" s="134" t="s">
        <v>226</v>
      </c>
      <c r="Z50" s="82" t="s">
        <v>229</v>
      </c>
      <c r="AB50" s="85">
        <v>7</v>
      </c>
      <c r="AJ50" s="71" t="s">
        <v>153</v>
      </c>
      <c r="AK50" s="71" t="s">
        <v>154</v>
      </c>
    </row>
    <row r="51" spans="1:37">
      <c r="D51" s="135" t="s">
        <v>230</v>
      </c>
      <c r="E51" s="136"/>
      <c r="F51" s="137"/>
      <c r="G51" s="138"/>
      <c r="H51" s="138"/>
      <c r="I51" s="138"/>
      <c r="J51" s="138"/>
      <c r="K51" s="139"/>
      <c r="L51" s="139"/>
      <c r="M51" s="136"/>
      <c r="N51" s="136"/>
      <c r="O51" s="137"/>
      <c r="P51" s="137"/>
      <c r="Q51" s="136"/>
      <c r="R51" s="136"/>
      <c r="S51" s="136"/>
      <c r="T51" s="140"/>
      <c r="U51" s="140"/>
      <c r="V51" s="140" t="s">
        <v>0</v>
      </c>
      <c r="W51" s="136"/>
      <c r="X51" s="141"/>
    </row>
    <row r="52" spans="1:37">
      <c r="A52" s="80">
        <v>17</v>
      </c>
      <c r="B52" s="81" t="s">
        <v>159</v>
      </c>
      <c r="C52" s="82" t="s">
        <v>231</v>
      </c>
      <c r="D52" s="83" t="s">
        <v>232</v>
      </c>
      <c r="E52" s="84">
        <v>75.209999999999994</v>
      </c>
      <c r="F52" s="85" t="s">
        <v>186</v>
      </c>
      <c r="H52" s="86">
        <f>ROUND(E52*G52,2)</f>
        <v>0</v>
      </c>
      <c r="J52" s="86">
        <f>ROUND(E52*G52,2)</f>
        <v>0</v>
      </c>
      <c r="K52" s="87">
        <v>8.0000000000000007E-5</v>
      </c>
      <c r="L52" s="87">
        <f>E52*K52</f>
        <v>6.0168000000000001E-3</v>
      </c>
      <c r="N52" s="84">
        <f>E52*M52</f>
        <v>0</v>
      </c>
      <c r="O52" s="85">
        <v>20</v>
      </c>
      <c r="P52" s="85" t="s">
        <v>150</v>
      </c>
      <c r="V52" s="88" t="s">
        <v>105</v>
      </c>
      <c r="W52" s="84">
        <v>37.604999999999997</v>
      </c>
      <c r="X52" s="134" t="s">
        <v>233</v>
      </c>
      <c r="Y52" s="134" t="s">
        <v>231</v>
      </c>
      <c r="Z52" s="82" t="s">
        <v>229</v>
      </c>
      <c r="AB52" s="85">
        <v>7</v>
      </c>
      <c r="AJ52" s="71" t="s">
        <v>153</v>
      </c>
      <c r="AK52" s="71" t="s">
        <v>154</v>
      </c>
    </row>
    <row r="53" spans="1:37" ht="20.399999999999999">
      <c r="A53" s="80">
        <v>18</v>
      </c>
      <c r="B53" s="81" t="s">
        <v>194</v>
      </c>
      <c r="C53" s="82" t="s">
        <v>234</v>
      </c>
      <c r="D53" s="83" t="s">
        <v>235</v>
      </c>
      <c r="E53" s="84">
        <v>98</v>
      </c>
      <c r="F53" s="85" t="s">
        <v>236</v>
      </c>
      <c r="H53" s="86">
        <f>ROUND(E53*G53,2)</f>
        <v>0</v>
      </c>
      <c r="J53" s="86">
        <f>ROUND(E53*G53,2)</f>
        <v>0</v>
      </c>
      <c r="K53" s="87">
        <v>5.0000000000000002E-5</v>
      </c>
      <c r="L53" s="87">
        <f>E53*K53</f>
        <v>4.8999999999999998E-3</v>
      </c>
      <c r="N53" s="84">
        <f>E53*M53</f>
        <v>0</v>
      </c>
      <c r="O53" s="85">
        <v>20</v>
      </c>
      <c r="P53" s="85" t="s">
        <v>150</v>
      </c>
      <c r="V53" s="88" t="s">
        <v>105</v>
      </c>
      <c r="W53" s="84">
        <v>17.052</v>
      </c>
      <c r="X53" s="134" t="s">
        <v>237</v>
      </c>
      <c r="Y53" s="134" t="s">
        <v>234</v>
      </c>
      <c r="Z53" s="82" t="s">
        <v>238</v>
      </c>
      <c r="AB53" s="85">
        <v>7</v>
      </c>
      <c r="AJ53" s="71" t="s">
        <v>153</v>
      </c>
      <c r="AK53" s="71" t="s">
        <v>154</v>
      </c>
    </row>
    <row r="54" spans="1:37">
      <c r="D54" s="135" t="s">
        <v>239</v>
      </c>
      <c r="E54" s="136"/>
      <c r="F54" s="137"/>
      <c r="G54" s="138"/>
      <c r="H54" s="138"/>
      <c r="I54" s="138"/>
      <c r="J54" s="138"/>
      <c r="K54" s="139"/>
      <c r="L54" s="139"/>
      <c r="M54" s="136"/>
      <c r="N54" s="136"/>
      <c r="O54" s="137"/>
      <c r="P54" s="137"/>
      <c r="Q54" s="136"/>
      <c r="R54" s="136"/>
      <c r="S54" s="136"/>
      <c r="T54" s="140"/>
      <c r="U54" s="140"/>
      <c r="V54" s="140" t="s">
        <v>0</v>
      </c>
      <c r="W54" s="136"/>
      <c r="X54" s="141"/>
    </row>
    <row r="55" spans="1:37" ht="20.399999999999999">
      <c r="A55" s="80">
        <v>19</v>
      </c>
      <c r="B55" s="81" t="s">
        <v>240</v>
      </c>
      <c r="C55" s="82" t="s">
        <v>241</v>
      </c>
      <c r="D55" s="83" t="s">
        <v>242</v>
      </c>
      <c r="E55" s="84">
        <v>20</v>
      </c>
      <c r="F55" s="85" t="s">
        <v>236</v>
      </c>
      <c r="H55" s="86">
        <f>ROUND(E55*G55,2)</f>
        <v>0</v>
      </c>
      <c r="J55" s="86">
        <f>ROUND(E55*G55,2)</f>
        <v>0</v>
      </c>
      <c r="L55" s="87">
        <f>E55*K55</f>
        <v>0</v>
      </c>
      <c r="M55" s="84">
        <v>1.7000000000000001E-2</v>
      </c>
      <c r="N55" s="84">
        <f>E55*M55</f>
        <v>0.34</v>
      </c>
      <c r="O55" s="85">
        <v>20</v>
      </c>
      <c r="P55" s="85" t="s">
        <v>150</v>
      </c>
      <c r="V55" s="88" t="s">
        <v>105</v>
      </c>
      <c r="W55" s="84">
        <v>34.64</v>
      </c>
      <c r="X55" s="134" t="s">
        <v>243</v>
      </c>
      <c r="Y55" s="134" t="s">
        <v>241</v>
      </c>
      <c r="Z55" s="82" t="s">
        <v>152</v>
      </c>
      <c r="AB55" s="85">
        <v>7</v>
      </c>
      <c r="AJ55" s="71" t="s">
        <v>153</v>
      </c>
      <c r="AK55" s="71" t="s">
        <v>154</v>
      </c>
    </row>
    <row r="56" spans="1:37">
      <c r="A56" s="80">
        <v>20</v>
      </c>
      <c r="B56" s="81" t="s">
        <v>240</v>
      </c>
      <c r="C56" s="82" t="s">
        <v>244</v>
      </c>
      <c r="D56" s="83" t="s">
        <v>245</v>
      </c>
      <c r="E56" s="84">
        <v>82.375</v>
      </c>
      <c r="F56" s="85" t="s">
        <v>202</v>
      </c>
      <c r="H56" s="86">
        <f>ROUND(E56*G56,2)</f>
        <v>0</v>
      </c>
      <c r="J56" s="86">
        <f>ROUND(E56*G56,2)</f>
        <v>0</v>
      </c>
      <c r="L56" s="87">
        <f>E56*K56</f>
        <v>0</v>
      </c>
      <c r="N56" s="84">
        <f>E56*M56</f>
        <v>0</v>
      </c>
      <c r="O56" s="85">
        <v>20</v>
      </c>
      <c r="P56" s="85" t="s">
        <v>150</v>
      </c>
      <c r="V56" s="88" t="s">
        <v>105</v>
      </c>
      <c r="W56" s="84">
        <v>44.564999999999998</v>
      </c>
      <c r="X56" s="134" t="s">
        <v>246</v>
      </c>
      <c r="Y56" s="134" t="s">
        <v>244</v>
      </c>
      <c r="Z56" s="82" t="s">
        <v>152</v>
      </c>
      <c r="AB56" s="85">
        <v>7</v>
      </c>
      <c r="AJ56" s="71" t="s">
        <v>153</v>
      </c>
      <c r="AK56" s="71" t="s">
        <v>154</v>
      </c>
    </row>
    <row r="57" spans="1:37">
      <c r="A57" s="80">
        <v>21</v>
      </c>
      <c r="B57" s="81" t="s">
        <v>240</v>
      </c>
      <c r="C57" s="82" t="s">
        <v>247</v>
      </c>
      <c r="D57" s="83" t="s">
        <v>248</v>
      </c>
      <c r="E57" s="84">
        <v>2388.875</v>
      </c>
      <c r="F57" s="85" t="s">
        <v>202</v>
      </c>
      <c r="H57" s="86">
        <f>ROUND(E57*G57,2)</f>
        <v>0</v>
      </c>
      <c r="J57" s="86">
        <f>ROUND(E57*G57,2)</f>
        <v>0</v>
      </c>
      <c r="L57" s="87">
        <f>E57*K57</f>
        <v>0</v>
      </c>
      <c r="N57" s="84">
        <f>E57*M57</f>
        <v>0</v>
      </c>
      <c r="O57" s="85">
        <v>20</v>
      </c>
      <c r="P57" s="85" t="s">
        <v>150</v>
      </c>
      <c r="V57" s="88" t="s">
        <v>105</v>
      </c>
      <c r="X57" s="134" t="s">
        <v>249</v>
      </c>
      <c r="Y57" s="134" t="s">
        <v>247</v>
      </c>
      <c r="Z57" s="82" t="s">
        <v>152</v>
      </c>
      <c r="AB57" s="85">
        <v>7</v>
      </c>
      <c r="AJ57" s="71" t="s">
        <v>153</v>
      </c>
      <c r="AK57" s="71" t="s">
        <v>154</v>
      </c>
    </row>
    <row r="58" spans="1:37">
      <c r="A58" s="80">
        <v>22</v>
      </c>
      <c r="B58" s="81" t="s">
        <v>240</v>
      </c>
      <c r="C58" s="82" t="s">
        <v>250</v>
      </c>
      <c r="D58" s="83" t="s">
        <v>251</v>
      </c>
      <c r="E58" s="84">
        <v>82.375</v>
      </c>
      <c r="F58" s="85" t="s">
        <v>202</v>
      </c>
      <c r="H58" s="86">
        <f>ROUND(E58*G58,2)</f>
        <v>0</v>
      </c>
      <c r="J58" s="86">
        <f>ROUND(E58*G58,2)</f>
        <v>0</v>
      </c>
      <c r="L58" s="87">
        <f>E58*K58</f>
        <v>0</v>
      </c>
      <c r="N58" s="84">
        <f>E58*M58</f>
        <v>0</v>
      </c>
      <c r="O58" s="85">
        <v>20</v>
      </c>
      <c r="P58" s="85" t="s">
        <v>150</v>
      </c>
      <c r="V58" s="88" t="s">
        <v>105</v>
      </c>
      <c r="W58" s="84">
        <v>92.837000000000003</v>
      </c>
      <c r="X58" s="134" t="s">
        <v>252</v>
      </c>
      <c r="Y58" s="134" t="s">
        <v>250</v>
      </c>
      <c r="Z58" s="82" t="s">
        <v>152</v>
      </c>
      <c r="AB58" s="85">
        <v>7</v>
      </c>
      <c r="AJ58" s="71" t="s">
        <v>153</v>
      </c>
      <c r="AK58" s="71" t="s">
        <v>154</v>
      </c>
    </row>
    <row r="59" spans="1:37" ht="20.399999999999999">
      <c r="A59" s="80">
        <v>23</v>
      </c>
      <c r="B59" s="81" t="s">
        <v>240</v>
      </c>
      <c r="C59" s="82" t="s">
        <v>253</v>
      </c>
      <c r="D59" s="83" t="s">
        <v>254</v>
      </c>
      <c r="E59" s="84">
        <v>82.375</v>
      </c>
      <c r="F59" s="85" t="s">
        <v>202</v>
      </c>
      <c r="H59" s="86">
        <f>ROUND(E59*G59,2)</f>
        <v>0</v>
      </c>
      <c r="J59" s="86">
        <f>ROUND(E59*G59,2)</f>
        <v>0</v>
      </c>
      <c r="L59" s="87">
        <f>E59*K59</f>
        <v>0</v>
      </c>
      <c r="N59" s="84">
        <f>E59*M59</f>
        <v>0</v>
      </c>
      <c r="O59" s="85">
        <v>20</v>
      </c>
      <c r="P59" s="85" t="s">
        <v>150</v>
      </c>
      <c r="V59" s="88" t="s">
        <v>105</v>
      </c>
      <c r="X59" s="134" t="s">
        <v>255</v>
      </c>
      <c r="Y59" s="134" t="s">
        <v>253</v>
      </c>
      <c r="Z59" s="82" t="s">
        <v>152</v>
      </c>
      <c r="AB59" s="85">
        <v>7</v>
      </c>
      <c r="AJ59" s="71" t="s">
        <v>153</v>
      </c>
      <c r="AK59" s="71" t="s">
        <v>154</v>
      </c>
    </row>
    <row r="60" spans="1:37">
      <c r="A60" s="80">
        <v>24</v>
      </c>
      <c r="B60" s="81" t="s">
        <v>194</v>
      </c>
      <c r="C60" s="82" t="s">
        <v>256</v>
      </c>
      <c r="D60" s="83" t="s">
        <v>257</v>
      </c>
      <c r="E60" s="84">
        <v>214.19200000000001</v>
      </c>
      <c r="F60" s="85" t="s">
        <v>202</v>
      </c>
      <c r="H60" s="86">
        <f>ROUND(E60*G60,2)</f>
        <v>0</v>
      </c>
      <c r="J60" s="86">
        <f>ROUND(E60*G60,2)</f>
        <v>0</v>
      </c>
      <c r="L60" s="87">
        <f>E60*K60</f>
        <v>0</v>
      </c>
      <c r="N60" s="84">
        <f>E60*M60</f>
        <v>0</v>
      </c>
      <c r="O60" s="85">
        <v>20</v>
      </c>
      <c r="P60" s="85" t="s">
        <v>150</v>
      </c>
      <c r="V60" s="88" t="s">
        <v>105</v>
      </c>
      <c r="W60" s="84">
        <v>173.71</v>
      </c>
      <c r="X60" s="134" t="s">
        <v>258</v>
      </c>
      <c r="Y60" s="134" t="s">
        <v>256</v>
      </c>
      <c r="Z60" s="82" t="s">
        <v>259</v>
      </c>
      <c r="AB60" s="85">
        <v>7</v>
      </c>
      <c r="AJ60" s="71" t="s">
        <v>153</v>
      </c>
      <c r="AK60" s="71" t="s">
        <v>154</v>
      </c>
    </row>
    <row r="61" spans="1:37">
      <c r="D61" s="142" t="s">
        <v>260</v>
      </c>
      <c r="E61" s="143">
        <f>J61</f>
        <v>0</v>
      </c>
      <c r="H61" s="143">
        <f>SUM(H49:H60)</f>
        <v>0</v>
      </c>
      <c r="I61" s="143">
        <f>SUM(I49:I60)</f>
        <v>0</v>
      </c>
      <c r="J61" s="143">
        <f>SUM(J49:J60)</f>
        <v>0</v>
      </c>
      <c r="L61" s="144">
        <f>SUM(L49:L60)</f>
        <v>1.2421E-2</v>
      </c>
      <c r="N61" s="145">
        <f>SUM(N49:N60)</f>
        <v>0.34</v>
      </c>
      <c r="W61" s="84">
        <f>SUM(W49:W60)</f>
        <v>406.80200000000002</v>
      </c>
    </row>
    <row r="63" spans="1:37">
      <c r="D63" s="142" t="s">
        <v>261</v>
      </c>
      <c r="E63" s="145">
        <f>J63</f>
        <v>0</v>
      </c>
      <c r="H63" s="143">
        <f>+H26+H36+H42+H47+H61</f>
        <v>0</v>
      </c>
      <c r="I63" s="143">
        <f>+I26+I36+I42+I47+I61</f>
        <v>0</v>
      </c>
      <c r="J63" s="143">
        <f>+J26+J36+J42+J47+J61</f>
        <v>0</v>
      </c>
      <c r="L63" s="144">
        <f>+L26+L36+L42+L47+L61</f>
        <v>214.19235446000002</v>
      </c>
      <c r="N63" s="145">
        <f>+N26+N36+N42+N47+N61</f>
        <v>82.375954000000007</v>
      </c>
      <c r="W63" s="84">
        <f>+W26+W36+W42+W47+W61</f>
        <v>1139.8400000000001</v>
      </c>
    </row>
    <row r="65" spans="1:37">
      <c r="B65" s="133" t="s">
        <v>262</v>
      </c>
    </row>
    <row r="66" spans="1:37">
      <c r="B66" s="82" t="s">
        <v>263</v>
      </c>
    </row>
    <row r="67" spans="1:37">
      <c r="A67" s="80">
        <v>25</v>
      </c>
      <c r="B67" s="81" t="s">
        <v>264</v>
      </c>
      <c r="C67" s="82" t="s">
        <v>265</v>
      </c>
      <c r="D67" s="83" t="s">
        <v>266</v>
      </c>
      <c r="E67" s="84">
        <v>67.534999999999997</v>
      </c>
      <c r="F67" s="85" t="s">
        <v>149</v>
      </c>
      <c r="H67" s="86">
        <f>ROUND(E67*G67,2)</f>
        <v>0</v>
      </c>
      <c r="J67" s="86">
        <f>ROUND(E67*G67,2)</f>
        <v>0</v>
      </c>
      <c r="K67" s="87">
        <v>8.4999999999999995E-4</v>
      </c>
      <c r="L67" s="87">
        <f>E67*K67</f>
        <v>5.7404749999999991E-2</v>
      </c>
      <c r="N67" s="84">
        <f>E67*M67</f>
        <v>0</v>
      </c>
      <c r="O67" s="85">
        <v>20</v>
      </c>
      <c r="P67" s="85" t="s">
        <v>150</v>
      </c>
      <c r="V67" s="88" t="s">
        <v>267</v>
      </c>
      <c r="W67" s="84">
        <v>11.346</v>
      </c>
      <c r="X67" s="134" t="s">
        <v>268</v>
      </c>
      <c r="Y67" s="134" t="s">
        <v>265</v>
      </c>
      <c r="Z67" s="82" t="s">
        <v>269</v>
      </c>
      <c r="AB67" s="85">
        <v>7</v>
      </c>
      <c r="AJ67" s="71" t="s">
        <v>270</v>
      </c>
      <c r="AK67" s="71" t="s">
        <v>154</v>
      </c>
    </row>
    <row r="68" spans="1:37">
      <c r="D68" s="135" t="s">
        <v>271</v>
      </c>
      <c r="E68" s="136"/>
      <c r="F68" s="137"/>
      <c r="G68" s="138"/>
      <c r="H68" s="138"/>
      <c r="I68" s="138"/>
      <c r="J68" s="138"/>
      <c r="K68" s="139"/>
      <c r="L68" s="139"/>
      <c r="M68" s="136"/>
      <c r="N68" s="136"/>
      <c r="O68" s="137"/>
      <c r="P68" s="137"/>
      <c r="Q68" s="136"/>
      <c r="R68" s="136"/>
      <c r="S68" s="136"/>
      <c r="T68" s="140"/>
      <c r="U68" s="140"/>
      <c r="V68" s="140" t="s">
        <v>0</v>
      </c>
      <c r="W68" s="136"/>
      <c r="X68" s="141"/>
    </row>
    <row r="69" spans="1:37">
      <c r="A69" s="80">
        <v>26</v>
      </c>
      <c r="B69" s="81" t="s">
        <v>264</v>
      </c>
      <c r="C69" s="82" t="s">
        <v>272</v>
      </c>
      <c r="D69" s="83" t="s">
        <v>273</v>
      </c>
      <c r="E69" s="84">
        <v>127.27800000000001</v>
      </c>
      <c r="F69" s="85" t="s">
        <v>149</v>
      </c>
      <c r="H69" s="86">
        <f>ROUND(E69*G69,2)</f>
        <v>0</v>
      </c>
      <c r="J69" s="86">
        <f>ROUND(E69*G69,2)</f>
        <v>0</v>
      </c>
      <c r="K69" s="87">
        <v>1.0200000000000001E-3</v>
      </c>
      <c r="L69" s="87">
        <f>E69*K69</f>
        <v>0.12982356</v>
      </c>
      <c r="N69" s="84">
        <f>E69*M69</f>
        <v>0</v>
      </c>
      <c r="O69" s="85">
        <v>20</v>
      </c>
      <c r="P69" s="85" t="s">
        <v>150</v>
      </c>
      <c r="V69" s="88" t="s">
        <v>267</v>
      </c>
      <c r="W69" s="84">
        <v>25.582999999999998</v>
      </c>
      <c r="X69" s="134" t="s">
        <v>274</v>
      </c>
      <c r="Y69" s="134" t="s">
        <v>272</v>
      </c>
      <c r="Z69" s="82" t="s">
        <v>269</v>
      </c>
      <c r="AB69" s="85">
        <v>7</v>
      </c>
      <c r="AJ69" s="71" t="s">
        <v>270</v>
      </c>
      <c r="AK69" s="71" t="s">
        <v>154</v>
      </c>
    </row>
    <row r="70" spans="1:37">
      <c r="D70" s="135" t="s">
        <v>275</v>
      </c>
      <c r="E70" s="136"/>
      <c r="F70" s="137"/>
      <c r="G70" s="138"/>
      <c r="H70" s="138"/>
      <c r="I70" s="138"/>
      <c r="J70" s="138"/>
      <c r="K70" s="139"/>
      <c r="L70" s="139"/>
      <c r="M70" s="136"/>
      <c r="N70" s="136"/>
      <c r="O70" s="137"/>
      <c r="P70" s="137"/>
      <c r="Q70" s="136"/>
      <c r="R70" s="136"/>
      <c r="S70" s="136"/>
      <c r="T70" s="140"/>
      <c r="U70" s="140"/>
      <c r="V70" s="140" t="s">
        <v>0</v>
      </c>
      <c r="W70" s="136"/>
      <c r="X70" s="141"/>
    </row>
    <row r="71" spans="1:37">
      <c r="A71" s="80">
        <v>27</v>
      </c>
      <c r="B71" s="81" t="s">
        <v>276</v>
      </c>
      <c r="C71" s="82" t="s">
        <v>277</v>
      </c>
      <c r="D71" s="83" t="s">
        <v>278</v>
      </c>
      <c r="E71" s="84">
        <v>233.77600000000001</v>
      </c>
      <c r="F71" s="85" t="s">
        <v>149</v>
      </c>
      <c r="I71" s="86">
        <f>ROUND(E71*G71,2)</f>
        <v>0</v>
      </c>
      <c r="J71" s="86">
        <f>ROUND(E71*G71,2)</f>
        <v>0</v>
      </c>
      <c r="K71" s="87">
        <v>1.2700000000000001E-3</v>
      </c>
      <c r="L71" s="87">
        <f>E71*K71</f>
        <v>0.29689552000000002</v>
      </c>
      <c r="N71" s="84">
        <f>E71*M71</f>
        <v>0</v>
      </c>
      <c r="O71" s="85">
        <v>20</v>
      </c>
      <c r="P71" s="85" t="s">
        <v>150</v>
      </c>
      <c r="V71" s="88" t="s">
        <v>97</v>
      </c>
      <c r="X71" s="134" t="s">
        <v>279</v>
      </c>
      <c r="Y71" s="134" t="s">
        <v>277</v>
      </c>
      <c r="Z71" s="82" t="s">
        <v>280</v>
      </c>
      <c r="AA71" s="82" t="s">
        <v>150</v>
      </c>
      <c r="AB71" s="85">
        <v>8</v>
      </c>
      <c r="AJ71" s="71" t="s">
        <v>281</v>
      </c>
      <c r="AK71" s="71" t="s">
        <v>154</v>
      </c>
    </row>
    <row r="72" spans="1:37">
      <c r="D72" s="135" t="s">
        <v>282</v>
      </c>
      <c r="E72" s="136"/>
      <c r="F72" s="137"/>
      <c r="G72" s="138"/>
      <c r="H72" s="138"/>
      <c r="I72" s="138"/>
      <c r="J72" s="138"/>
      <c r="K72" s="139"/>
      <c r="L72" s="139"/>
      <c r="M72" s="136"/>
      <c r="N72" s="136"/>
      <c r="O72" s="137"/>
      <c r="P72" s="137"/>
      <c r="Q72" s="136"/>
      <c r="R72" s="136"/>
      <c r="S72" s="136"/>
      <c r="T72" s="140"/>
      <c r="U72" s="140"/>
      <c r="V72" s="140" t="s">
        <v>0</v>
      </c>
      <c r="W72" s="136"/>
      <c r="X72" s="141"/>
    </row>
    <row r="73" spans="1:37">
      <c r="A73" s="80">
        <v>28</v>
      </c>
      <c r="B73" s="81" t="s">
        <v>264</v>
      </c>
      <c r="C73" s="82" t="s">
        <v>283</v>
      </c>
      <c r="D73" s="83" t="s">
        <v>284</v>
      </c>
      <c r="E73" s="84">
        <v>67.534999999999997</v>
      </c>
      <c r="F73" s="85" t="s">
        <v>149</v>
      </c>
      <c r="H73" s="86">
        <f>ROUND(E73*G73,2)</f>
        <v>0</v>
      </c>
      <c r="J73" s="86">
        <f>ROUND(E73*G73,2)</f>
        <v>0</v>
      </c>
      <c r="L73" s="87">
        <f>E73*K73</f>
        <v>0</v>
      </c>
      <c r="N73" s="84">
        <f>E73*M73</f>
        <v>0</v>
      </c>
      <c r="O73" s="85">
        <v>20</v>
      </c>
      <c r="P73" s="85" t="s">
        <v>150</v>
      </c>
      <c r="V73" s="88" t="s">
        <v>267</v>
      </c>
      <c r="W73" s="84">
        <v>7.2939999999999996</v>
      </c>
      <c r="X73" s="134" t="s">
        <v>285</v>
      </c>
      <c r="Y73" s="134" t="s">
        <v>283</v>
      </c>
      <c r="Z73" s="82" t="s">
        <v>269</v>
      </c>
      <c r="AB73" s="85">
        <v>7</v>
      </c>
      <c r="AJ73" s="71" t="s">
        <v>270</v>
      </c>
      <c r="AK73" s="71" t="s">
        <v>154</v>
      </c>
    </row>
    <row r="74" spans="1:37">
      <c r="A74" s="80">
        <v>29</v>
      </c>
      <c r="B74" s="81" t="s">
        <v>264</v>
      </c>
      <c r="C74" s="82" t="s">
        <v>286</v>
      </c>
      <c r="D74" s="83" t="s">
        <v>287</v>
      </c>
      <c r="E74" s="84">
        <v>67.534999999999997</v>
      </c>
      <c r="F74" s="85" t="s">
        <v>149</v>
      </c>
      <c r="H74" s="86">
        <f>ROUND(E74*G74,2)</f>
        <v>0</v>
      </c>
      <c r="J74" s="86">
        <f>ROUND(E74*G74,2)</f>
        <v>0</v>
      </c>
      <c r="L74" s="87">
        <f>E74*K74</f>
        <v>0</v>
      </c>
      <c r="N74" s="84">
        <f>E74*M74</f>
        <v>0</v>
      </c>
      <c r="O74" s="85">
        <v>20</v>
      </c>
      <c r="P74" s="85" t="s">
        <v>150</v>
      </c>
      <c r="V74" s="88" t="s">
        <v>267</v>
      </c>
      <c r="W74" s="84">
        <v>8.9149999999999991</v>
      </c>
      <c r="X74" s="134" t="s">
        <v>288</v>
      </c>
      <c r="Y74" s="134" t="s">
        <v>286</v>
      </c>
      <c r="Z74" s="82" t="s">
        <v>269</v>
      </c>
      <c r="AB74" s="85">
        <v>7</v>
      </c>
      <c r="AJ74" s="71" t="s">
        <v>270</v>
      </c>
      <c r="AK74" s="71" t="s">
        <v>154</v>
      </c>
    </row>
    <row r="75" spans="1:37">
      <c r="A75" s="80">
        <v>30</v>
      </c>
      <c r="B75" s="81" t="s">
        <v>276</v>
      </c>
      <c r="C75" s="82" t="s">
        <v>289</v>
      </c>
      <c r="D75" s="83" t="s">
        <v>290</v>
      </c>
      <c r="E75" s="84">
        <v>409.10700000000003</v>
      </c>
      <c r="F75" s="85" t="s">
        <v>149</v>
      </c>
      <c r="I75" s="86">
        <f>ROUND(E75*G75,2)</f>
        <v>0</v>
      </c>
      <c r="J75" s="86">
        <f>ROUND(E75*G75,2)</f>
        <v>0</v>
      </c>
      <c r="K75" s="87">
        <v>2.9999999999999997E-4</v>
      </c>
      <c r="L75" s="87">
        <f>E75*K75</f>
        <v>0.1227321</v>
      </c>
      <c r="N75" s="84">
        <f>E75*M75</f>
        <v>0</v>
      </c>
      <c r="O75" s="85">
        <v>20</v>
      </c>
      <c r="P75" s="85" t="s">
        <v>150</v>
      </c>
      <c r="V75" s="88" t="s">
        <v>97</v>
      </c>
      <c r="X75" s="134" t="s">
        <v>289</v>
      </c>
      <c r="Y75" s="134" t="s">
        <v>289</v>
      </c>
      <c r="Z75" s="82" t="s">
        <v>291</v>
      </c>
      <c r="AA75" s="82" t="s">
        <v>150</v>
      </c>
      <c r="AB75" s="85">
        <v>8</v>
      </c>
      <c r="AJ75" s="71" t="s">
        <v>281</v>
      </c>
      <c r="AK75" s="71" t="s">
        <v>154</v>
      </c>
    </row>
    <row r="76" spans="1:37">
      <c r="D76" s="135" t="s">
        <v>292</v>
      </c>
      <c r="E76" s="136"/>
      <c r="F76" s="137"/>
      <c r="G76" s="138"/>
      <c r="H76" s="138"/>
      <c r="I76" s="138"/>
      <c r="J76" s="138"/>
      <c r="K76" s="139"/>
      <c r="L76" s="139"/>
      <c r="M76" s="136"/>
      <c r="N76" s="136"/>
      <c r="O76" s="137"/>
      <c r="P76" s="137"/>
      <c r="Q76" s="136"/>
      <c r="R76" s="136"/>
      <c r="S76" s="136"/>
      <c r="T76" s="140"/>
      <c r="U76" s="140"/>
      <c r="V76" s="140" t="s">
        <v>0</v>
      </c>
      <c r="W76" s="136"/>
      <c r="X76" s="141"/>
    </row>
    <row r="77" spans="1:37">
      <c r="A77" s="80">
        <v>31</v>
      </c>
      <c r="B77" s="81" t="s">
        <v>264</v>
      </c>
      <c r="C77" s="82" t="s">
        <v>293</v>
      </c>
      <c r="D77" s="83" t="s">
        <v>294</v>
      </c>
      <c r="E77" s="84">
        <v>127.27800000000001</v>
      </c>
      <c r="F77" s="85" t="s">
        <v>149</v>
      </c>
      <c r="H77" s="86">
        <f>ROUND(E77*G77,2)</f>
        <v>0</v>
      </c>
      <c r="J77" s="86">
        <f>ROUND(E77*G77,2)</f>
        <v>0</v>
      </c>
      <c r="K77" s="87">
        <v>1.7000000000000001E-4</v>
      </c>
      <c r="L77" s="87">
        <f>E77*K77</f>
        <v>2.1637260000000002E-2</v>
      </c>
      <c r="N77" s="84">
        <f>E77*M77</f>
        <v>0</v>
      </c>
      <c r="O77" s="85">
        <v>20</v>
      </c>
      <c r="P77" s="85" t="s">
        <v>150</v>
      </c>
      <c r="V77" s="88" t="s">
        <v>267</v>
      </c>
      <c r="W77" s="84">
        <v>24.946000000000002</v>
      </c>
      <c r="X77" s="134" t="s">
        <v>295</v>
      </c>
      <c r="Y77" s="134" t="s">
        <v>293</v>
      </c>
      <c r="Z77" s="82" t="s">
        <v>269</v>
      </c>
      <c r="AB77" s="85">
        <v>7</v>
      </c>
      <c r="AJ77" s="71" t="s">
        <v>270</v>
      </c>
      <c r="AK77" s="71" t="s">
        <v>154</v>
      </c>
    </row>
    <row r="78" spans="1:37">
      <c r="A78" s="80">
        <v>32</v>
      </c>
      <c r="B78" s="81" t="s">
        <v>264</v>
      </c>
      <c r="C78" s="82" t="s">
        <v>296</v>
      </c>
      <c r="D78" s="83" t="s">
        <v>297</v>
      </c>
      <c r="E78" s="84">
        <v>127.27800000000001</v>
      </c>
      <c r="F78" s="85" t="s">
        <v>149</v>
      </c>
      <c r="H78" s="86">
        <f>ROUND(E78*G78,2)</f>
        <v>0</v>
      </c>
      <c r="J78" s="86">
        <f>ROUND(E78*G78,2)</f>
        <v>0</v>
      </c>
      <c r="K78" s="87">
        <v>2.0000000000000001E-4</v>
      </c>
      <c r="L78" s="87">
        <f>E78*K78</f>
        <v>2.5455600000000002E-2</v>
      </c>
      <c r="N78" s="84">
        <f>E78*M78</f>
        <v>0</v>
      </c>
      <c r="O78" s="85">
        <v>20</v>
      </c>
      <c r="P78" s="85" t="s">
        <v>150</v>
      </c>
      <c r="V78" s="88" t="s">
        <v>267</v>
      </c>
      <c r="W78" s="84">
        <v>24.946000000000002</v>
      </c>
      <c r="X78" s="134" t="s">
        <v>298</v>
      </c>
      <c r="Y78" s="134" t="s">
        <v>296</v>
      </c>
      <c r="Z78" s="82" t="s">
        <v>269</v>
      </c>
      <c r="AB78" s="85">
        <v>7</v>
      </c>
      <c r="AJ78" s="71" t="s">
        <v>270</v>
      </c>
      <c r="AK78" s="71" t="s">
        <v>154</v>
      </c>
    </row>
    <row r="79" spans="1:37">
      <c r="A79" s="80">
        <v>33</v>
      </c>
      <c r="B79" s="81" t="s">
        <v>264</v>
      </c>
      <c r="C79" s="82" t="s">
        <v>299</v>
      </c>
      <c r="D79" s="83" t="s">
        <v>300</v>
      </c>
      <c r="F79" s="85" t="s">
        <v>53</v>
      </c>
      <c r="H79" s="86">
        <f>ROUND(E79*G79,2)</f>
        <v>0</v>
      </c>
      <c r="J79" s="86">
        <f>ROUND(E79*G79,2)</f>
        <v>0</v>
      </c>
      <c r="L79" s="87">
        <f>E79*K79</f>
        <v>0</v>
      </c>
      <c r="N79" s="84">
        <f>E79*M79</f>
        <v>0</v>
      </c>
      <c r="O79" s="85">
        <v>20</v>
      </c>
      <c r="P79" s="85" t="s">
        <v>150</v>
      </c>
      <c r="V79" s="88" t="s">
        <v>267</v>
      </c>
      <c r="X79" s="134" t="s">
        <v>301</v>
      </c>
      <c r="Y79" s="134" t="s">
        <v>299</v>
      </c>
      <c r="Z79" s="82" t="s">
        <v>269</v>
      </c>
      <c r="AB79" s="85">
        <v>1</v>
      </c>
      <c r="AJ79" s="71" t="s">
        <v>270</v>
      </c>
      <c r="AK79" s="71" t="s">
        <v>154</v>
      </c>
    </row>
    <row r="80" spans="1:37">
      <c r="D80" s="142" t="s">
        <v>302</v>
      </c>
      <c r="E80" s="143">
        <f>J80</f>
        <v>0</v>
      </c>
      <c r="H80" s="143">
        <f>SUM(H65:H79)</f>
        <v>0</v>
      </c>
      <c r="I80" s="143">
        <f>SUM(I65:I79)</f>
        <v>0</v>
      </c>
      <c r="J80" s="143">
        <f>SUM(J65:J79)</f>
        <v>0</v>
      </c>
      <c r="L80" s="144">
        <f>SUM(L65:L79)</f>
        <v>0.65394879000000006</v>
      </c>
      <c r="N80" s="145">
        <f>SUM(N65:N79)</f>
        <v>0</v>
      </c>
      <c r="W80" s="84">
        <f>SUM(W65:W79)</f>
        <v>103.03</v>
      </c>
    </row>
    <row r="82" spans="1:37">
      <c r="B82" s="82" t="s">
        <v>303</v>
      </c>
    </row>
    <row r="83" spans="1:37">
      <c r="A83" s="80">
        <v>34</v>
      </c>
      <c r="B83" s="81" t="s">
        <v>304</v>
      </c>
      <c r="C83" s="82" t="s">
        <v>305</v>
      </c>
      <c r="D83" s="83" t="s">
        <v>306</v>
      </c>
      <c r="E83" s="84">
        <v>360.8</v>
      </c>
      <c r="F83" s="85" t="s">
        <v>186</v>
      </c>
      <c r="H83" s="86">
        <f>ROUND(E83*G83,2)</f>
        <v>0</v>
      </c>
      <c r="J83" s="86">
        <f>ROUND(E83*G83,2)</f>
        <v>0</v>
      </c>
      <c r="K83" s="87">
        <v>2.5999999999999998E-4</v>
      </c>
      <c r="L83" s="87">
        <f>E83*K83</f>
        <v>9.3807999999999989E-2</v>
      </c>
      <c r="N83" s="84">
        <f>E83*M83</f>
        <v>0</v>
      </c>
      <c r="O83" s="85">
        <v>20</v>
      </c>
      <c r="P83" s="85" t="s">
        <v>150</v>
      </c>
      <c r="V83" s="88" t="s">
        <v>267</v>
      </c>
      <c r="W83" s="84">
        <v>177.874</v>
      </c>
      <c r="X83" s="134" t="s">
        <v>307</v>
      </c>
      <c r="Y83" s="134" t="s">
        <v>305</v>
      </c>
      <c r="Z83" s="82" t="s">
        <v>308</v>
      </c>
      <c r="AB83" s="85">
        <v>7</v>
      </c>
      <c r="AJ83" s="71" t="s">
        <v>270</v>
      </c>
      <c r="AK83" s="71" t="s">
        <v>154</v>
      </c>
    </row>
    <row r="84" spans="1:37">
      <c r="D84" s="135" t="s">
        <v>309</v>
      </c>
      <c r="E84" s="136"/>
      <c r="F84" s="137"/>
      <c r="G84" s="138"/>
      <c r="H84" s="138"/>
      <c r="I84" s="138"/>
      <c r="J84" s="138"/>
      <c r="K84" s="139"/>
      <c r="L84" s="139"/>
      <c r="M84" s="136"/>
      <c r="N84" s="136"/>
      <c r="O84" s="137"/>
      <c r="P84" s="137"/>
      <c r="Q84" s="136"/>
      <c r="R84" s="136"/>
      <c r="S84" s="136"/>
      <c r="T84" s="140"/>
      <c r="U84" s="140"/>
      <c r="V84" s="140" t="s">
        <v>0</v>
      </c>
      <c r="W84" s="136"/>
      <c r="X84" s="141"/>
    </row>
    <row r="85" spans="1:37">
      <c r="A85" s="80">
        <v>35</v>
      </c>
      <c r="B85" s="81" t="s">
        <v>276</v>
      </c>
      <c r="C85" s="82" t="s">
        <v>310</v>
      </c>
      <c r="D85" s="83" t="s">
        <v>311</v>
      </c>
      <c r="E85" s="84">
        <v>6.819</v>
      </c>
      <c r="F85" s="85" t="s">
        <v>162</v>
      </c>
      <c r="I85" s="86">
        <f>ROUND(E85*G85,2)</f>
        <v>0</v>
      </c>
      <c r="J85" s="86">
        <f>ROUND(E85*G85,2)</f>
        <v>0</v>
      </c>
      <c r="K85" s="87">
        <v>0.55000000000000004</v>
      </c>
      <c r="L85" s="87">
        <f>E85*K85</f>
        <v>3.7504500000000003</v>
      </c>
      <c r="N85" s="84">
        <f>E85*M85</f>
        <v>0</v>
      </c>
      <c r="O85" s="85">
        <v>20</v>
      </c>
      <c r="P85" s="85" t="s">
        <v>150</v>
      </c>
      <c r="V85" s="88" t="s">
        <v>97</v>
      </c>
      <c r="X85" s="134" t="s">
        <v>310</v>
      </c>
      <c r="Y85" s="134" t="s">
        <v>310</v>
      </c>
      <c r="Z85" s="82" t="s">
        <v>312</v>
      </c>
      <c r="AA85" s="82" t="s">
        <v>150</v>
      </c>
      <c r="AB85" s="85">
        <v>8</v>
      </c>
      <c r="AJ85" s="71" t="s">
        <v>281</v>
      </c>
      <c r="AK85" s="71" t="s">
        <v>154</v>
      </c>
    </row>
    <row r="86" spans="1:37">
      <c r="D86" s="135" t="s">
        <v>313</v>
      </c>
      <c r="E86" s="136"/>
      <c r="F86" s="137"/>
      <c r="G86" s="138"/>
      <c r="H86" s="138"/>
      <c r="I86" s="138"/>
      <c r="J86" s="138"/>
      <c r="K86" s="139"/>
      <c r="L86" s="139"/>
      <c r="M86" s="136"/>
      <c r="N86" s="136"/>
      <c r="O86" s="137"/>
      <c r="P86" s="137"/>
      <c r="Q86" s="136"/>
      <c r="R86" s="136"/>
      <c r="S86" s="136"/>
      <c r="T86" s="140"/>
      <c r="U86" s="140"/>
      <c r="V86" s="140" t="s">
        <v>0</v>
      </c>
      <c r="W86" s="136"/>
      <c r="X86" s="141"/>
    </row>
    <row r="87" spans="1:37">
      <c r="A87" s="80">
        <v>36</v>
      </c>
      <c r="B87" s="81" t="s">
        <v>304</v>
      </c>
      <c r="C87" s="82" t="s">
        <v>314</v>
      </c>
      <c r="D87" s="83" t="s">
        <v>315</v>
      </c>
      <c r="E87" s="84">
        <v>218.22300000000001</v>
      </c>
      <c r="F87" s="85" t="s">
        <v>149</v>
      </c>
      <c r="H87" s="86">
        <f>ROUND(E87*G87,2)</f>
        <v>0</v>
      </c>
      <c r="J87" s="86">
        <f>ROUND(E87*G87,2)</f>
        <v>0</v>
      </c>
      <c r="L87" s="87">
        <f>E87*K87</f>
        <v>0</v>
      </c>
      <c r="N87" s="84">
        <f>E87*M87</f>
        <v>0</v>
      </c>
      <c r="O87" s="85">
        <v>20</v>
      </c>
      <c r="P87" s="85" t="s">
        <v>150</v>
      </c>
      <c r="V87" s="88" t="s">
        <v>267</v>
      </c>
      <c r="W87" s="84">
        <v>52.155000000000001</v>
      </c>
      <c r="X87" s="134" t="s">
        <v>316</v>
      </c>
      <c r="Y87" s="134" t="s">
        <v>314</v>
      </c>
      <c r="Z87" s="82" t="s">
        <v>238</v>
      </c>
      <c r="AB87" s="85">
        <v>7</v>
      </c>
      <c r="AJ87" s="71" t="s">
        <v>270</v>
      </c>
      <c r="AK87" s="71" t="s">
        <v>154</v>
      </c>
    </row>
    <row r="88" spans="1:37">
      <c r="A88" s="80">
        <v>37</v>
      </c>
      <c r="B88" s="81" t="s">
        <v>304</v>
      </c>
      <c r="C88" s="82" t="s">
        <v>317</v>
      </c>
      <c r="D88" s="83" t="s">
        <v>318</v>
      </c>
      <c r="E88" s="84">
        <v>218.22300000000001</v>
      </c>
      <c r="F88" s="85" t="s">
        <v>149</v>
      </c>
      <c r="H88" s="86">
        <f>ROUND(E88*G88,2)</f>
        <v>0</v>
      </c>
      <c r="J88" s="86">
        <f>ROUND(E88*G88,2)</f>
        <v>0</v>
      </c>
      <c r="L88" s="87">
        <f>E88*K88</f>
        <v>0</v>
      </c>
      <c r="N88" s="84">
        <f>E88*M88</f>
        <v>0</v>
      </c>
      <c r="O88" s="85">
        <v>20</v>
      </c>
      <c r="P88" s="85" t="s">
        <v>150</v>
      </c>
      <c r="V88" s="88" t="s">
        <v>267</v>
      </c>
      <c r="W88" s="84">
        <v>36.661000000000001</v>
      </c>
      <c r="X88" s="134" t="s">
        <v>319</v>
      </c>
      <c r="Y88" s="134" t="s">
        <v>317</v>
      </c>
      <c r="Z88" s="82" t="s">
        <v>308</v>
      </c>
      <c r="AB88" s="85">
        <v>7</v>
      </c>
      <c r="AJ88" s="71" t="s">
        <v>270</v>
      </c>
      <c r="AK88" s="71" t="s">
        <v>154</v>
      </c>
    </row>
    <row r="89" spans="1:37">
      <c r="A89" s="80">
        <v>38</v>
      </c>
      <c r="B89" s="81" t="s">
        <v>276</v>
      </c>
      <c r="C89" s="82" t="s">
        <v>320</v>
      </c>
      <c r="D89" s="83" t="s">
        <v>321</v>
      </c>
      <c r="E89" s="84">
        <v>0.45800000000000002</v>
      </c>
      <c r="F89" s="85" t="s">
        <v>162</v>
      </c>
      <c r="I89" s="86">
        <f>ROUND(E89*G89,2)</f>
        <v>0</v>
      </c>
      <c r="J89" s="86">
        <f>ROUND(E89*G89,2)</f>
        <v>0</v>
      </c>
      <c r="K89" s="87">
        <v>0.55000000000000004</v>
      </c>
      <c r="L89" s="87">
        <f>E89*K89</f>
        <v>0.25190000000000001</v>
      </c>
      <c r="N89" s="84">
        <f>E89*M89</f>
        <v>0</v>
      </c>
      <c r="O89" s="85">
        <v>20</v>
      </c>
      <c r="P89" s="85" t="s">
        <v>150</v>
      </c>
      <c r="V89" s="88" t="s">
        <v>97</v>
      </c>
      <c r="X89" s="134" t="s">
        <v>320</v>
      </c>
      <c r="Y89" s="134" t="s">
        <v>320</v>
      </c>
      <c r="Z89" s="82" t="s">
        <v>312</v>
      </c>
      <c r="AA89" s="82" t="s">
        <v>150</v>
      </c>
      <c r="AB89" s="85">
        <v>8</v>
      </c>
      <c r="AJ89" s="71" t="s">
        <v>281</v>
      </c>
      <c r="AK89" s="71" t="s">
        <v>154</v>
      </c>
    </row>
    <row r="90" spans="1:37">
      <c r="D90" s="135" t="s">
        <v>322</v>
      </c>
      <c r="E90" s="136"/>
      <c r="F90" s="137"/>
      <c r="G90" s="138"/>
      <c r="H90" s="138"/>
      <c r="I90" s="138"/>
      <c r="J90" s="138"/>
      <c r="K90" s="139"/>
      <c r="L90" s="139"/>
      <c r="M90" s="136"/>
      <c r="N90" s="136"/>
      <c r="O90" s="137"/>
      <c r="P90" s="137"/>
      <c r="Q90" s="136"/>
      <c r="R90" s="136"/>
      <c r="S90" s="136"/>
      <c r="T90" s="140"/>
      <c r="U90" s="140"/>
      <c r="V90" s="140" t="s">
        <v>0</v>
      </c>
      <c r="W90" s="136"/>
      <c r="X90" s="141"/>
    </row>
    <row r="91" spans="1:37">
      <c r="A91" s="80">
        <v>39</v>
      </c>
      <c r="B91" s="81" t="s">
        <v>304</v>
      </c>
      <c r="C91" s="82" t="s">
        <v>323</v>
      </c>
      <c r="D91" s="83" t="s">
        <v>324</v>
      </c>
      <c r="E91" s="84">
        <v>7.2770000000000001</v>
      </c>
      <c r="F91" s="85" t="s">
        <v>162</v>
      </c>
      <c r="H91" s="86">
        <f>ROUND(E91*G91,2)</f>
        <v>0</v>
      </c>
      <c r="J91" s="86">
        <f>ROUND(E91*G91,2)</f>
        <v>0</v>
      </c>
      <c r="K91" s="87">
        <v>2.0889999999999999E-2</v>
      </c>
      <c r="L91" s="87">
        <f>E91*K91</f>
        <v>0.15201652999999998</v>
      </c>
      <c r="N91" s="84">
        <f>E91*M91</f>
        <v>0</v>
      </c>
      <c r="O91" s="85">
        <v>20</v>
      </c>
      <c r="P91" s="85" t="s">
        <v>150</v>
      </c>
      <c r="V91" s="88" t="s">
        <v>267</v>
      </c>
      <c r="X91" s="134" t="s">
        <v>325</v>
      </c>
      <c r="Y91" s="134" t="s">
        <v>323</v>
      </c>
      <c r="Z91" s="82" t="s">
        <v>308</v>
      </c>
      <c r="AB91" s="85">
        <v>7</v>
      </c>
      <c r="AJ91" s="71" t="s">
        <v>270</v>
      </c>
      <c r="AK91" s="71" t="s">
        <v>154</v>
      </c>
    </row>
    <row r="92" spans="1:37">
      <c r="D92" s="135" t="s">
        <v>326</v>
      </c>
      <c r="E92" s="136"/>
      <c r="F92" s="137"/>
      <c r="G92" s="138"/>
      <c r="H92" s="138"/>
      <c r="I92" s="138"/>
      <c r="J92" s="138"/>
      <c r="K92" s="139"/>
      <c r="L92" s="139"/>
      <c r="M92" s="136"/>
      <c r="N92" s="136"/>
      <c r="O92" s="137"/>
      <c r="P92" s="137"/>
      <c r="Q92" s="136"/>
      <c r="R92" s="136"/>
      <c r="S92" s="136"/>
      <c r="T92" s="140"/>
      <c r="U92" s="140"/>
      <c r="V92" s="140" t="s">
        <v>0</v>
      </c>
      <c r="W92" s="136"/>
      <c r="X92" s="141"/>
    </row>
    <row r="93" spans="1:37">
      <c r="A93" s="80">
        <v>40</v>
      </c>
      <c r="B93" s="81" t="s">
        <v>304</v>
      </c>
      <c r="C93" s="82" t="s">
        <v>327</v>
      </c>
      <c r="D93" s="83" t="s">
        <v>328</v>
      </c>
      <c r="F93" s="85" t="s">
        <v>53</v>
      </c>
      <c r="H93" s="86">
        <f>ROUND(E93*G93,2)</f>
        <v>0</v>
      </c>
      <c r="J93" s="86">
        <f>ROUND(E93*G93,2)</f>
        <v>0</v>
      </c>
      <c r="L93" s="87">
        <f>E93*K93</f>
        <v>0</v>
      </c>
      <c r="N93" s="84">
        <f>E93*M93</f>
        <v>0</v>
      </c>
      <c r="O93" s="85">
        <v>20</v>
      </c>
      <c r="P93" s="85" t="s">
        <v>150</v>
      </c>
      <c r="V93" s="88" t="s">
        <v>267</v>
      </c>
      <c r="X93" s="134" t="s">
        <v>329</v>
      </c>
      <c r="Y93" s="134" t="s">
        <v>327</v>
      </c>
      <c r="Z93" s="82" t="s">
        <v>330</v>
      </c>
      <c r="AB93" s="85">
        <v>1</v>
      </c>
      <c r="AJ93" s="71" t="s">
        <v>270</v>
      </c>
      <c r="AK93" s="71" t="s">
        <v>154</v>
      </c>
    </row>
    <row r="94" spans="1:37">
      <c r="D94" s="142" t="s">
        <v>331</v>
      </c>
      <c r="E94" s="143">
        <f>J94</f>
        <v>0</v>
      </c>
      <c r="H94" s="143">
        <f>SUM(H82:H93)</f>
        <v>0</v>
      </c>
      <c r="I94" s="143">
        <f>SUM(I82:I93)</f>
        <v>0</v>
      </c>
      <c r="J94" s="143">
        <f>SUM(J82:J93)</f>
        <v>0</v>
      </c>
      <c r="L94" s="144">
        <f>SUM(L82:L93)</f>
        <v>4.2481745300000009</v>
      </c>
      <c r="N94" s="145">
        <f>SUM(N82:N93)</f>
        <v>0</v>
      </c>
      <c r="W94" s="84">
        <f>SUM(W82:W93)</f>
        <v>266.69</v>
      </c>
    </row>
    <row r="96" spans="1:37">
      <c r="B96" s="82" t="s">
        <v>332</v>
      </c>
    </row>
    <row r="97" spans="1:37">
      <c r="A97" s="80">
        <v>41</v>
      </c>
      <c r="B97" s="81" t="s">
        <v>333</v>
      </c>
      <c r="C97" s="82" t="s">
        <v>334</v>
      </c>
      <c r="D97" s="83" t="s">
        <v>335</v>
      </c>
      <c r="E97" s="84">
        <v>20</v>
      </c>
      <c r="F97" s="85" t="s">
        <v>236</v>
      </c>
      <c r="H97" s="86">
        <f>ROUND(E97*G97,2)</f>
        <v>0</v>
      </c>
      <c r="J97" s="86">
        <f>ROUND(E97*G97,2)</f>
        <v>0</v>
      </c>
      <c r="K97" s="87">
        <v>3.0000000000000001E-5</v>
      </c>
      <c r="L97" s="87">
        <f>E97*K97</f>
        <v>6.0000000000000006E-4</v>
      </c>
      <c r="N97" s="84">
        <f>E97*M97</f>
        <v>0</v>
      </c>
      <c r="O97" s="85">
        <v>20</v>
      </c>
      <c r="P97" s="85" t="s">
        <v>150</v>
      </c>
      <c r="V97" s="88" t="s">
        <v>267</v>
      </c>
      <c r="W97" s="84">
        <v>2.76</v>
      </c>
      <c r="X97" s="134" t="s">
        <v>336</v>
      </c>
      <c r="Y97" s="134" t="s">
        <v>334</v>
      </c>
      <c r="Z97" s="82" t="s">
        <v>238</v>
      </c>
      <c r="AB97" s="85">
        <v>7</v>
      </c>
      <c r="AJ97" s="71" t="s">
        <v>270</v>
      </c>
      <c r="AK97" s="71" t="s">
        <v>154</v>
      </c>
    </row>
    <row r="98" spans="1:37">
      <c r="A98" s="80">
        <v>42</v>
      </c>
      <c r="B98" s="81" t="s">
        <v>333</v>
      </c>
      <c r="C98" s="82" t="s">
        <v>337</v>
      </c>
      <c r="D98" s="83" t="s">
        <v>338</v>
      </c>
      <c r="E98" s="84">
        <v>53.244999999999997</v>
      </c>
      <c r="F98" s="85" t="s">
        <v>186</v>
      </c>
      <c r="H98" s="86">
        <f>ROUND(E98*G98,2)</f>
        <v>0</v>
      </c>
      <c r="J98" s="86">
        <f>ROUND(E98*G98,2)</f>
        <v>0</v>
      </c>
      <c r="K98" s="87">
        <v>3.5899999999999999E-3</v>
      </c>
      <c r="L98" s="87">
        <f>E98*K98</f>
        <v>0.19114954999999997</v>
      </c>
      <c r="N98" s="84">
        <f>E98*M98</f>
        <v>0</v>
      </c>
      <c r="O98" s="85">
        <v>20</v>
      </c>
      <c r="P98" s="85" t="s">
        <v>150</v>
      </c>
      <c r="V98" s="88" t="s">
        <v>267</v>
      </c>
      <c r="W98" s="84">
        <v>27.794</v>
      </c>
      <c r="X98" s="134" t="s">
        <v>339</v>
      </c>
      <c r="Y98" s="134" t="s">
        <v>337</v>
      </c>
      <c r="Z98" s="82" t="s">
        <v>340</v>
      </c>
      <c r="AB98" s="85">
        <v>7</v>
      </c>
      <c r="AJ98" s="71" t="s">
        <v>270</v>
      </c>
      <c r="AK98" s="71" t="s">
        <v>154</v>
      </c>
    </row>
    <row r="99" spans="1:37">
      <c r="D99" s="135" t="s">
        <v>341</v>
      </c>
      <c r="E99" s="136"/>
      <c r="F99" s="137"/>
      <c r="G99" s="138"/>
      <c r="H99" s="138"/>
      <c r="I99" s="138"/>
      <c r="J99" s="138"/>
      <c r="K99" s="139"/>
      <c r="L99" s="139"/>
      <c r="M99" s="136"/>
      <c r="N99" s="136"/>
      <c r="O99" s="137"/>
      <c r="P99" s="137"/>
      <c r="Q99" s="136"/>
      <c r="R99" s="136"/>
      <c r="S99" s="136"/>
      <c r="T99" s="140"/>
      <c r="U99" s="140"/>
      <c r="V99" s="140" t="s">
        <v>0</v>
      </c>
      <c r="W99" s="136"/>
      <c r="X99" s="141"/>
    </row>
    <row r="100" spans="1:37">
      <c r="A100" s="80">
        <v>43</v>
      </c>
      <c r="B100" s="81" t="s">
        <v>333</v>
      </c>
      <c r="C100" s="82" t="s">
        <v>342</v>
      </c>
      <c r="D100" s="83" t="s">
        <v>343</v>
      </c>
      <c r="E100" s="84">
        <v>8</v>
      </c>
      <c r="F100" s="85" t="s">
        <v>236</v>
      </c>
      <c r="H100" s="86">
        <f>ROUND(E100*G100,2)</f>
        <v>0</v>
      </c>
      <c r="J100" s="86">
        <f>ROUND(E100*G100,2)</f>
        <v>0</v>
      </c>
      <c r="K100" s="87">
        <v>6.8999999999999997E-4</v>
      </c>
      <c r="L100" s="87">
        <f>E100*K100</f>
        <v>5.5199999999999997E-3</v>
      </c>
      <c r="N100" s="84">
        <f>E100*M100</f>
        <v>0</v>
      </c>
      <c r="O100" s="85">
        <v>20</v>
      </c>
      <c r="P100" s="85" t="s">
        <v>150</v>
      </c>
      <c r="V100" s="88" t="s">
        <v>267</v>
      </c>
      <c r="W100" s="84">
        <v>1.3120000000000001</v>
      </c>
      <c r="X100" s="134" t="s">
        <v>344</v>
      </c>
      <c r="Y100" s="134" t="s">
        <v>342</v>
      </c>
      <c r="Z100" s="82" t="s">
        <v>340</v>
      </c>
      <c r="AB100" s="85">
        <v>7</v>
      </c>
      <c r="AJ100" s="71" t="s">
        <v>270</v>
      </c>
      <c r="AK100" s="71" t="s">
        <v>154</v>
      </c>
    </row>
    <row r="101" spans="1:37">
      <c r="A101" s="80">
        <v>44</v>
      </c>
      <c r="B101" s="81" t="s">
        <v>333</v>
      </c>
      <c r="C101" s="82" t="s">
        <v>345</v>
      </c>
      <c r="D101" s="83" t="s">
        <v>346</v>
      </c>
      <c r="E101" s="84">
        <v>20</v>
      </c>
      <c r="F101" s="85" t="s">
        <v>186</v>
      </c>
      <c r="H101" s="86">
        <f>ROUND(E101*G101,2)</f>
        <v>0</v>
      </c>
      <c r="J101" s="86">
        <f>ROUND(E101*G101,2)</f>
        <v>0</v>
      </c>
      <c r="K101" s="87">
        <v>1.74E-3</v>
      </c>
      <c r="L101" s="87">
        <f>E101*K101</f>
        <v>3.4799999999999998E-2</v>
      </c>
      <c r="N101" s="84">
        <f>E101*M101</f>
        <v>0</v>
      </c>
      <c r="O101" s="85">
        <v>20</v>
      </c>
      <c r="P101" s="85" t="s">
        <v>150</v>
      </c>
      <c r="V101" s="88" t="s">
        <v>267</v>
      </c>
      <c r="W101" s="84">
        <v>9.8000000000000007</v>
      </c>
      <c r="X101" s="134" t="s">
        <v>347</v>
      </c>
      <c r="Y101" s="134" t="s">
        <v>345</v>
      </c>
      <c r="Z101" s="82" t="s">
        <v>340</v>
      </c>
      <c r="AB101" s="85">
        <v>7</v>
      </c>
      <c r="AJ101" s="71" t="s">
        <v>270</v>
      </c>
      <c r="AK101" s="71" t="s">
        <v>154</v>
      </c>
    </row>
    <row r="102" spans="1:37">
      <c r="D102" s="135" t="s">
        <v>348</v>
      </c>
      <c r="E102" s="136"/>
      <c r="F102" s="137"/>
      <c r="G102" s="138"/>
      <c r="H102" s="138"/>
      <c r="I102" s="138"/>
      <c r="J102" s="138"/>
      <c r="K102" s="139"/>
      <c r="L102" s="139"/>
      <c r="M102" s="136"/>
      <c r="N102" s="136"/>
      <c r="O102" s="137"/>
      <c r="P102" s="137"/>
      <c r="Q102" s="136"/>
      <c r="R102" s="136"/>
      <c r="S102" s="136"/>
      <c r="T102" s="140"/>
      <c r="U102" s="140"/>
      <c r="V102" s="140" t="s">
        <v>0</v>
      </c>
      <c r="W102" s="136"/>
      <c r="X102" s="141"/>
    </row>
    <row r="103" spans="1:37">
      <c r="A103" s="80">
        <v>45</v>
      </c>
      <c r="B103" s="81" t="s">
        <v>333</v>
      </c>
      <c r="C103" s="82" t="s">
        <v>349</v>
      </c>
      <c r="D103" s="83" t="s">
        <v>350</v>
      </c>
      <c r="E103" s="84">
        <v>51.95</v>
      </c>
      <c r="F103" s="85" t="s">
        <v>186</v>
      </c>
      <c r="H103" s="86">
        <f>ROUND(E103*G103,2)</f>
        <v>0</v>
      </c>
      <c r="J103" s="86">
        <f>ROUND(E103*G103,2)</f>
        <v>0</v>
      </c>
      <c r="K103" s="87">
        <v>4.9500000000000004E-3</v>
      </c>
      <c r="L103" s="87">
        <f>E103*K103</f>
        <v>0.25715250000000006</v>
      </c>
      <c r="N103" s="84">
        <f>E103*M103</f>
        <v>0</v>
      </c>
      <c r="O103" s="85">
        <v>20</v>
      </c>
      <c r="P103" s="85" t="s">
        <v>150</v>
      </c>
      <c r="V103" s="88" t="s">
        <v>267</v>
      </c>
      <c r="W103" s="84">
        <v>13.923</v>
      </c>
      <c r="X103" s="134" t="s">
        <v>351</v>
      </c>
      <c r="Y103" s="134" t="s">
        <v>349</v>
      </c>
      <c r="Z103" s="82" t="s">
        <v>340</v>
      </c>
      <c r="AB103" s="85">
        <v>7</v>
      </c>
      <c r="AJ103" s="71" t="s">
        <v>270</v>
      </c>
      <c r="AK103" s="71" t="s">
        <v>154</v>
      </c>
    </row>
    <row r="104" spans="1:37">
      <c r="D104" s="135" t="s">
        <v>352</v>
      </c>
      <c r="E104" s="136"/>
      <c r="F104" s="137"/>
      <c r="G104" s="138"/>
      <c r="H104" s="138"/>
      <c r="I104" s="138"/>
      <c r="J104" s="138"/>
      <c r="K104" s="139"/>
      <c r="L104" s="139"/>
      <c r="M104" s="136"/>
      <c r="N104" s="136"/>
      <c r="O104" s="137"/>
      <c r="P104" s="137"/>
      <c r="Q104" s="136"/>
      <c r="R104" s="136"/>
      <c r="S104" s="136"/>
      <c r="T104" s="140"/>
      <c r="U104" s="140"/>
      <c r="V104" s="140" t="s">
        <v>0</v>
      </c>
      <c r="W104" s="136"/>
      <c r="X104" s="141"/>
    </row>
    <row r="105" spans="1:37">
      <c r="A105" s="80">
        <v>46</v>
      </c>
      <c r="B105" s="81" t="s">
        <v>333</v>
      </c>
      <c r="C105" s="82" t="s">
        <v>353</v>
      </c>
      <c r="D105" s="83" t="s">
        <v>354</v>
      </c>
      <c r="E105" s="84">
        <v>8</v>
      </c>
      <c r="F105" s="85" t="s">
        <v>236</v>
      </c>
      <c r="H105" s="86">
        <f>ROUND(E105*G105,2)</f>
        <v>0</v>
      </c>
      <c r="J105" s="86">
        <f>ROUND(E105*G105,2)</f>
        <v>0</v>
      </c>
      <c r="K105" s="87">
        <v>2.9999999999999997E-4</v>
      </c>
      <c r="L105" s="87">
        <f>E105*K105</f>
        <v>2.3999999999999998E-3</v>
      </c>
      <c r="N105" s="84">
        <f>E105*M105</f>
        <v>0</v>
      </c>
      <c r="O105" s="85">
        <v>20</v>
      </c>
      <c r="P105" s="85" t="s">
        <v>150</v>
      </c>
      <c r="V105" s="88" t="s">
        <v>267</v>
      </c>
      <c r="W105" s="84">
        <v>1.456</v>
      </c>
      <c r="X105" s="134" t="s">
        <v>355</v>
      </c>
      <c r="Y105" s="134" t="s">
        <v>353</v>
      </c>
      <c r="Z105" s="82" t="s">
        <v>340</v>
      </c>
      <c r="AB105" s="85">
        <v>7</v>
      </c>
      <c r="AJ105" s="71" t="s">
        <v>270</v>
      </c>
      <c r="AK105" s="71" t="s">
        <v>154</v>
      </c>
    </row>
    <row r="106" spans="1:37">
      <c r="A106" s="80">
        <v>47</v>
      </c>
      <c r="B106" s="81" t="s">
        <v>333</v>
      </c>
      <c r="C106" s="82" t="s">
        <v>356</v>
      </c>
      <c r="D106" s="83" t="s">
        <v>357</v>
      </c>
      <c r="F106" s="85" t="s">
        <v>53</v>
      </c>
      <c r="H106" s="86">
        <f>ROUND(E106*G106,2)</f>
        <v>0</v>
      </c>
      <c r="J106" s="86">
        <f>ROUND(E106*G106,2)</f>
        <v>0</v>
      </c>
      <c r="L106" s="87">
        <f>E106*K106</f>
        <v>0</v>
      </c>
      <c r="N106" s="84">
        <f>E106*M106</f>
        <v>0</v>
      </c>
      <c r="O106" s="85">
        <v>20</v>
      </c>
      <c r="P106" s="85" t="s">
        <v>150</v>
      </c>
      <c r="V106" s="88" t="s">
        <v>267</v>
      </c>
      <c r="X106" s="134" t="s">
        <v>358</v>
      </c>
      <c r="Y106" s="134" t="s">
        <v>356</v>
      </c>
      <c r="Z106" s="82" t="s">
        <v>340</v>
      </c>
      <c r="AB106" s="85">
        <v>1</v>
      </c>
      <c r="AJ106" s="71" t="s">
        <v>270</v>
      </c>
      <c r="AK106" s="71" t="s">
        <v>154</v>
      </c>
    </row>
    <row r="107" spans="1:37">
      <c r="D107" s="142" t="s">
        <v>359</v>
      </c>
      <c r="E107" s="143">
        <f>J107</f>
        <v>0</v>
      </c>
      <c r="H107" s="143">
        <f>SUM(H96:H106)</f>
        <v>0</v>
      </c>
      <c r="I107" s="143">
        <f>SUM(I96:I106)</f>
        <v>0</v>
      </c>
      <c r="J107" s="143">
        <f>SUM(J96:J106)</f>
        <v>0</v>
      </c>
      <c r="L107" s="144">
        <f>SUM(L96:L106)</f>
        <v>0.49162205000000003</v>
      </c>
      <c r="N107" s="145">
        <f>SUM(N96:N106)</f>
        <v>0</v>
      </c>
      <c r="W107" s="84">
        <f>SUM(W96:W106)</f>
        <v>57.045000000000009</v>
      </c>
    </row>
    <row r="109" spans="1:37">
      <c r="B109" s="82" t="s">
        <v>360</v>
      </c>
    </row>
    <row r="110" spans="1:37" ht="20.399999999999999">
      <c r="A110" s="80">
        <v>48</v>
      </c>
      <c r="B110" s="81" t="s">
        <v>361</v>
      </c>
      <c r="C110" s="82" t="s">
        <v>362</v>
      </c>
      <c r="D110" s="83" t="s">
        <v>363</v>
      </c>
      <c r="E110" s="84">
        <v>218.22300000000001</v>
      </c>
      <c r="F110" s="85" t="s">
        <v>149</v>
      </c>
      <c r="H110" s="86">
        <f>ROUND(E110*G110,2)</f>
        <v>0</v>
      </c>
      <c r="J110" s="86">
        <f>ROUND(E110*G110,2)</f>
        <v>0</v>
      </c>
      <c r="K110" s="87">
        <v>4.929E-2</v>
      </c>
      <c r="L110" s="87">
        <f>E110*K110</f>
        <v>10.756211670000001</v>
      </c>
      <c r="N110" s="84">
        <f>E110*M110</f>
        <v>0</v>
      </c>
      <c r="O110" s="85">
        <v>20</v>
      </c>
      <c r="P110" s="85" t="s">
        <v>150</v>
      </c>
      <c r="V110" s="88" t="s">
        <v>267</v>
      </c>
      <c r="W110" s="84">
        <v>91.872</v>
      </c>
      <c r="X110" s="134" t="s">
        <v>364</v>
      </c>
      <c r="Y110" s="134" t="s">
        <v>362</v>
      </c>
      <c r="Z110" s="82" t="s">
        <v>365</v>
      </c>
      <c r="AB110" s="85">
        <v>7</v>
      </c>
      <c r="AJ110" s="71" t="s">
        <v>270</v>
      </c>
      <c r="AK110" s="71" t="s">
        <v>154</v>
      </c>
    </row>
    <row r="111" spans="1:37">
      <c r="D111" s="135" t="s">
        <v>366</v>
      </c>
      <c r="E111" s="136"/>
      <c r="F111" s="137"/>
      <c r="G111" s="138"/>
      <c r="H111" s="138"/>
      <c r="I111" s="138"/>
      <c r="J111" s="138"/>
      <c r="K111" s="139"/>
      <c r="L111" s="139"/>
      <c r="M111" s="136"/>
      <c r="N111" s="136"/>
      <c r="O111" s="137"/>
      <c r="P111" s="137"/>
      <c r="Q111" s="136"/>
      <c r="R111" s="136"/>
      <c r="S111" s="136"/>
      <c r="T111" s="140"/>
      <c r="U111" s="140"/>
      <c r="V111" s="140" t="s">
        <v>0</v>
      </c>
      <c r="W111" s="136"/>
      <c r="X111" s="141"/>
    </row>
    <row r="112" spans="1:37">
      <c r="A112" s="80">
        <v>49</v>
      </c>
      <c r="B112" s="81" t="s">
        <v>361</v>
      </c>
      <c r="C112" s="82" t="s">
        <v>367</v>
      </c>
      <c r="D112" s="83" t="s">
        <v>368</v>
      </c>
      <c r="E112" s="84">
        <v>240.04499999999999</v>
      </c>
      <c r="F112" s="85" t="s">
        <v>149</v>
      </c>
      <c r="H112" s="86">
        <f>ROUND(E112*G112,2)</f>
        <v>0</v>
      </c>
      <c r="J112" s="86">
        <f>ROUND(E112*G112,2)</f>
        <v>0</v>
      </c>
      <c r="K112" s="87">
        <v>1.7000000000000001E-4</v>
      </c>
      <c r="L112" s="87">
        <f>E112*K112</f>
        <v>4.0807650000000001E-2</v>
      </c>
      <c r="N112" s="84">
        <f>E112*M112</f>
        <v>0</v>
      </c>
      <c r="O112" s="85">
        <v>20</v>
      </c>
      <c r="P112" s="85" t="s">
        <v>150</v>
      </c>
      <c r="V112" s="88" t="s">
        <v>267</v>
      </c>
      <c r="W112" s="84">
        <v>12.722</v>
      </c>
      <c r="X112" s="134" t="s">
        <v>369</v>
      </c>
      <c r="Y112" s="134" t="s">
        <v>367</v>
      </c>
      <c r="Z112" s="82" t="s">
        <v>365</v>
      </c>
      <c r="AB112" s="85">
        <v>7</v>
      </c>
      <c r="AJ112" s="71" t="s">
        <v>270</v>
      </c>
      <c r="AK112" s="71" t="s">
        <v>154</v>
      </c>
    </row>
    <row r="113" spans="1:37">
      <c r="D113" s="135" t="s">
        <v>370</v>
      </c>
      <c r="E113" s="136"/>
      <c r="F113" s="137"/>
      <c r="G113" s="138"/>
      <c r="H113" s="138"/>
      <c r="I113" s="138"/>
      <c r="J113" s="138"/>
      <c r="K113" s="139"/>
      <c r="L113" s="139"/>
      <c r="M113" s="136"/>
      <c r="N113" s="136"/>
      <c r="O113" s="137"/>
      <c r="P113" s="137"/>
      <c r="Q113" s="136"/>
      <c r="R113" s="136"/>
      <c r="S113" s="136"/>
      <c r="T113" s="140"/>
      <c r="U113" s="140"/>
      <c r="V113" s="140" t="s">
        <v>0</v>
      </c>
      <c r="W113" s="136"/>
      <c r="X113" s="141"/>
    </row>
    <row r="114" spans="1:37">
      <c r="A114" s="80">
        <v>50</v>
      </c>
      <c r="B114" s="81" t="s">
        <v>361</v>
      </c>
      <c r="C114" s="82" t="s">
        <v>371</v>
      </c>
      <c r="D114" s="83" t="s">
        <v>372</v>
      </c>
      <c r="F114" s="85" t="s">
        <v>53</v>
      </c>
      <c r="H114" s="86">
        <f>ROUND(E114*G114,2)</f>
        <v>0</v>
      </c>
      <c r="J114" s="86">
        <f>ROUND(E114*G114,2)</f>
        <v>0</v>
      </c>
      <c r="L114" s="87">
        <f>E114*K114</f>
        <v>0</v>
      </c>
      <c r="N114" s="84">
        <f>E114*M114</f>
        <v>0</v>
      </c>
      <c r="O114" s="85">
        <v>20</v>
      </c>
      <c r="P114" s="85" t="s">
        <v>150</v>
      </c>
      <c r="V114" s="88" t="s">
        <v>267</v>
      </c>
      <c r="X114" s="134" t="s">
        <v>373</v>
      </c>
      <c r="Y114" s="134" t="s">
        <v>371</v>
      </c>
      <c r="Z114" s="82" t="s">
        <v>365</v>
      </c>
      <c r="AB114" s="85">
        <v>1</v>
      </c>
      <c r="AJ114" s="71" t="s">
        <v>270</v>
      </c>
      <c r="AK114" s="71" t="s">
        <v>154</v>
      </c>
    </row>
    <row r="115" spans="1:37">
      <c r="D115" s="142" t="s">
        <v>374</v>
      </c>
      <c r="E115" s="143">
        <f>J115</f>
        <v>0</v>
      </c>
      <c r="H115" s="143">
        <f>SUM(H109:H114)</f>
        <v>0</v>
      </c>
      <c r="I115" s="143">
        <f>SUM(I109:I114)</f>
        <v>0</v>
      </c>
      <c r="J115" s="143">
        <f>SUM(J109:J114)</f>
        <v>0</v>
      </c>
      <c r="L115" s="144">
        <f>SUM(L109:L114)</f>
        <v>10.79701932</v>
      </c>
      <c r="N115" s="145">
        <f>SUM(N109:N114)</f>
        <v>0</v>
      </c>
      <c r="W115" s="84">
        <f>SUM(W109:W114)</f>
        <v>104.59399999999999</v>
      </c>
    </row>
    <row r="117" spans="1:37">
      <c r="B117" s="82" t="s">
        <v>375</v>
      </c>
    </row>
    <row r="118" spans="1:37">
      <c r="A118" s="80">
        <v>51</v>
      </c>
      <c r="B118" s="81" t="s">
        <v>376</v>
      </c>
      <c r="C118" s="82" t="s">
        <v>377</v>
      </c>
      <c r="D118" s="83" t="s">
        <v>378</v>
      </c>
      <c r="E118" s="84">
        <v>109.8</v>
      </c>
      <c r="F118" s="85" t="s">
        <v>379</v>
      </c>
      <c r="H118" s="86">
        <f>ROUND(E118*G118,2)</f>
        <v>0</v>
      </c>
      <c r="J118" s="86">
        <f>ROUND(E118*G118,2)</f>
        <v>0</v>
      </c>
      <c r="K118" s="87">
        <v>6.9999999999999994E-5</v>
      </c>
      <c r="L118" s="87">
        <f>E118*K118</f>
        <v>7.6859999999999993E-3</v>
      </c>
      <c r="N118" s="84">
        <f>E118*M118</f>
        <v>0</v>
      </c>
      <c r="O118" s="85">
        <v>20</v>
      </c>
      <c r="P118" s="85" t="s">
        <v>150</v>
      </c>
      <c r="V118" s="88" t="s">
        <v>267</v>
      </c>
      <c r="W118" s="84">
        <v>28.768000000000001</v>
      </c>
      <c r="X118" s="134" t="s">
        <v>380</v>
      </c>
      <c r="Y118" s="134" t="s">
        <v>377</v>
      </c>
      <c r="Z118" s="82" t="s">
        <v>381</v>
      </c>
      <c r="AB118" s="85">
        <v>7</v>
      </c>
      <c r="AJ118" s="71" t="s">
        <v>270</v>
      </c>
      <c r="AK118" s="71" t="s">
        <v>154</v>
      </c>
    </row>
    <row r="119" spans="1:37">
      <c r="A119" s="80">
        <v>52</v>
      </c>
      <c r="B119" s="81" t="s">
        <v>276</v>
      </c>
      <c r="C119" s="82" t="s">
        <v>382</v>
      </c>
      <c r="D119" s="83" t="s">
        <v>383</v>
      </c>
      <c r="E119" s="84">
        <v>109.8</v>
      </c>
      <c r="F119" s="85" t="s">
        <v>379</v>
      </c>
      <c r="I119" s="86">
        <f>ROUND(E119*G119,2)</f>
        <v>0</v>
      </c>
      <c r="J119" s="86">
        <f>ROUND(E119*G119,2)</f>
        <v>0</v>
      </c>
      <c r="K119" s="87">
        <v>1E-3</v>
      </c>
      <c r="L119" s="87">
        <f>E119*K119</f>
        <v>0.10979999999999999</v>
      </c>
      <c r="N119" s="84">
        <f>E119*M119</f>
        <v>0</v>
      </c>
      <c r="O119" s="85">
        <v>20</v>
      </c>
      <c r="P119" s="85" t="s">
        <v>150</v>
      </c>
      <c r="V119" s="88" t="s">
        <v>97</v>
      </c>
      <c r="X119" s="134" t="s">
        <v>384</v>
      </c>
      <c r="Y119" s="134" t="s">
        <v>382</v>
      </c>
      <c r="Z119" s="82" t="s">
        <v>385</v>
      </c>
      <c r="AA119" s="82" t="s">
        <v>150</v>
      </c>
      <c r="AB119" s="85">
        <v>8</v>
      </c>
      <c r="AJ119" s="71" t="s">
        <v>281</v>
      </c>
      <c r="AK119" s="71" t="s">
        <v>154</v>
      </c>
    </row>
    <row r="120" spans="1:37">
      <c r="D120" s="135" t="s">
        <v>386</v>
      </c>
      <c r="E120" s="136"/>
      <c r="F120" s="137"/>
      <c r="G120" s="138"/>
      <c r="H120" s="138"/>
      <c r="I120" s="138"/>
      <c r="J120" s="138"/>
      <c r="K120" s="139"/>
      <c r="L120" s="139"/>
      <c r="M120" s="136"/>
      <c r="N120" s="136"/>
      <c r="O120" s="137"/>
      <c r="P120" s="137"/>
      <c r="Q120" s="136"/>
      <c r="R120" s="136"/>
      <c r="S120" s="136"/>
      <c r="T120" s="140"/>
      <c r="U120" s="140"/>
      <c r="V120" s="140" t="s">
        <v>0</v>
      </c>
      <c r="W120" s="136"/>
      <c r="X120" s="141"/>
    </row>
    <row r="121" spans="1:37">
      <c r="A121" s="80">
        <v>53</v>
      </c>
      <c r="B121" s="81" t="s">
        <v>376</v>
      </c>
      <c r="C121" s="82" t="s">
        <v>387</v>
      </c>
      <c r="D121" s="83" t="s">
        <v>388</v>
      </c>
      <c r="E121" s="84">
        <v>7800.14</v>
      </c>
      <c r="F121" s="85" t="s">
        <v>379</v>
      </c>
      <c r="H121" s="86">
        <f>ROUND(E121*G121,2)</f>
        <v>0</v>
      </c>
      <c r="J121" s="86">
        <f>ROUND(E121*G121,2)</f>
        <v>0</v>
      </c>
      <c r="K121" s="87">
        <v>5.0000000000000002E-5</v>
      </c>
      <c r="L121" s="87">
        <f>E121*K121</f>
        <v>0.39000700000000005</v>
      </c>
      <c r="N121" s="84">
        <f>E121*M121</f>
        <v>0</v>
      </c>
      <c r="O121" s="85">
        <v>20</v>
      </c>
      <c r="P121" s="85" t="s">
        <v>150</v>
      </c>
      <c r="V121" s="88" t="s">
        <v>267</v>
      </c>
      <c r="W121" s="84">
        <v>499.209</v>
      </c>
      <c r="X121" s="134" t="s">
        <v>389</v>
      </c>
      <c r="Y121" s="134" t="s">
        <v>387</v>
      </c>
      <c r="Z121" s="82" t="s">
        <v>381</v>
      </c>
      <c r="AB121" s="85">
        <v>7</v>
      </c>
      <c r="AJ121" s="71" t="s">
        <v>270</v>
      </c>
      <c r="AK121" s="71" t="s">
        <v>154</v>
      </c>
    </row>
    <row r="122" spans="1:37">
      <c r="A122" s="80">
        <v>54</v>
      </c>
      <c r="B122" s="81" t="s">
        <v>276</v>
      </c>
      <c r="C122" s="82" t="s">
        <v>390</v>
      </c>
      <c r="D122" s="83" t="s">
        <v>391</v>
      </c>
      <c r="E122" s="84">
        <v>7800.14</v>
      </c>
      <c r="F122" s="85" t="s">
        <v>379</v>
      </c>
      <c r="I122" s="86">
        <f>ROUND(E122*G122,2)</f>
        <v>0</v>
      </c>
      <c r="J122" s="86">
        <f>ROUND(E122*G122,2)</f>
        <v>0</v>
      </c>
      <c r="K122" s="87">
        <v>1E-3</v>
      </c>
      <c r="L122" s="87">
        <f>E122*K122</f>
        <v>7.8001400000000007</v>
      </c>
      <c r="N122" s="84">
        <f>E122*M122</f>
        <v>0</v>
      </c>
      <c r="O122" s="85">
        <v>20</v>
      </c>
      <c r="P122" s="85" t="s">
        <v>150</v>
      </c>
      <c r="V122" s="88" t="s">
        <v>97</v>
      </c>
      <c r="X122" s="134" t="s">
        <v>384</v>
      </c>
      <c r="Y122" s="134" t="s">
        <v>390</v>
      </c>
      <c r="Z122" s="82" t="s">
        <v>385</v>
      </c>
      <c r="AA122" s="82" t="s">
        <v>150</v>
      </c>
      <c r="AB122" s="85">
        <v>8</v>
      </c>
      <c r="AJ122" s="71" t="s">
        <v>281</v>
      </c>
      <c r="AK122" s="71" t="s">
        <v>154</v>
      </c>
    </row>
    <row r="123" spans="1:37">
      <c r="D123" s="135" t="s">
        <v>392</v>
      </c>
      <c r="E123" s="136"/>
      <c r="F123" s="137"/>
      <c r="G123" s="138"/>
      <c r="H123" s="138"/>
      <c r="I123" s="138"/>
      <c r="J123" s="138"/>
      <c r="K123" s="139"/>
      <c r="L123" s="139"/>
      <c r="M123" s="136"/>
      <c r="N123" s="136"/>
      <c r="O123" s="137"/>
      <c r="P123" s="137"/>
      <c r="Q123" s="136"/>
      <c r="R123" s="136"/>
      <c r="S123" s="136"/>
      <c r="T123" s="140"/>
      <c r="U123" s="140"/>
      <c r="V123" s="140" t="s">
        <v>0</v>
      </c>
      <c r="W123" s="136"/>
      <c r="X123" s="141"/>
    </row>
    <row r="124" spans="1:37">
      <c r="A124" s="80">
        <v>55</v>
      </c>
      <c r="B124" s="81" t="s">
        <v>376</v>
      </c>
      <c r="C124" s="82" t="s">
        <v>393</v>
      </c>
      <c r="D124" s="83" t="s">
        <v>394</v>
      </c>
      <c r="F124" s="85" t="s">
        <v>53</v>
      </c>
      <c r="H124" s="86">
        <f>ROUND(E124*G124,2)</f>
        <v>0</v>
      </c>
      <c r="J124" s="86">
        <f>ROUND(E124*G124,2)</f>
        <v>0</v>
      </c>
      <c r="L124" s="87">
        <f>E124*K124</f>
        <v>0</v>
      </c>
      <c r="N124" s="84">
        <f>E124*M124</f>
        <v>0</v>
      </c>
      <c r="O124" s="85">
        <v>20</v>
      </c>
      <c r="P124" s="85" t="s">
        <v>150</v>
      </c>
      <c r="V124" s="88" t="s">
        <v>267</v>
      </c>
      <c r="X124" s="134" t="s">
        <v>395</v>
      </c>
      <c r="Y124" s="134" t="s">
        <v>393</v>
      </c>
      <c r="Z124" s="82" t="s">
        <v>381</v>
      </c>
      <c r="AB124" s="85">
        <v>1</v>
      </c>
      <c r="AJ124" s="71" t="s">
        <v>270</v>
      </c>
      <c r="AK124" s="71" t="s">
        <v>154</v>
      </c>
    </row>
    <row r="125" spans="1:37">
      <c r="D125" s="142" t="s">
        <v>396</v>
      </c>
      <c r="E125" s="143">
        <f>J125</f>
        <v>0</v>
      </c>
      <c r="H125" s="143">
        <f>SUM(H117:H124)</f>
        <v>0</v>
      </c>
      <c r="I125" s="143">
        <f>SUM(I117:I124)</f>
        <v>0</v>
      </c>
      <c r="J125" s="143">
        <f>SUM(J117:J124)</f>
        <v>0</v>
      </c>
      <c r="L125" s="144">
        <f>SUM(L117:L124)</f>
        <v>8.3076330000000009</v>
      </c>
      <c r="N125" s="145">
        <f>SUM(N117:N124)</f>
        <v>0</v>
      </c>
      <c r="W125" s="84">
        <f>SUM(W117:W124)</f>
        <v>527.97699999999998</v>
      </c>
    </row>
    <row r="127" spans="1:37">
      <c r="B127" s="82" t="s">
        <v>397</v>
      </c>
    </row>
    <row r="128" spans="1:37">
      <c r="A128" s="80">
        <v>56</v>
      </c>
      <c r="B128" s="81" t="s">
        <v>398</v>
      </c>
      <c r="C128" s="82" t="s">
        <v>399</v>
      </c>
      <c r="D128" s="83" t="s">
        <v>400</v>
      </c>
      <c r="E128" s="84">
        <v>55.493000000000002</v>
      </c>
      <c r="F128" s="85" t="s">
        <v>149</v>
      </c>
      <c r="H128" s="86">
        <f>ROUND(E128*G128,2)</f>
        <v>0</v>
      </c>
      <c r="J128" s="86">
        <f>ROUND(E128*G128,2)</f>
        <v>0</v>
      </c>
      <c r="K128" s="87">
        <v>0.10133</v>
      </c>
      <c r="L128" s="87">
        <f>E128*K128</f>
        <v>5.62310569</v>
      </c>
      <c r="N128" s="84">
        <f>E128*M128</f>
        <v>0</v>
      </c>
      <c r="O128" s="85">
        <v>20</v>
      </c>
      <c r="P128" s="85" t="s">
        <v>150</v>
      </c>
      <c r="V128" s="88" t="s">
        <v>267</v>
      </c>
      <c r="W128" s="84">
        <v>203.82599999999999</v>
      </c>
      <c r="X128" s="134" t="s">
        <v>401</v>
      </c>
      <c r="Y128" s="134" t="s">
        <v>399</v>
      </c>
      <c r="Z128" s="82" t="s">
        <v>402</v>
      </c>
      <c r="AB128" s="85">
        <v>7</v>
      </c>
      <c r="AJ128" s="71" t="s">
        <v>270</v>
      </c>
      <c r="AK128" s="71" t="s">
        <v>154</v>
      </c>
    </row>
    <row r="129" spans="1:37">
      <c r="D129" s="135" t="s">
        <v>403</v>
      </c>
      <c r="E129" s="136"/>
      <c r="F129" s="137"/>
      <c r="G129" s="138"/>
      <c r="H129" s="138"/>
      <c r="I129" s="138"/>
      <c r="J129" s="138"/>
      <c r="K129" s="139"/>
      <c r="L129" s="139"/>
      <c r="M129" s="136"/>
      <c r="N129" s="136"/>
      <c r="O129" s="137"/>
      <c r="P129" s="137"/>
      <c r="Q129" s="136"/>
      <c r="R129" s="136"/>
      <c r="S129" s="136"/>
      <c r="T129" s="140"/>
      <c r="U129" s="140"/>
      <c r="V129" s="140" t="s">
        <v>0</v>
      </c>
      <c r="W129" s="136"/>
      <c r="X129" s="141"/>
    </row>
    <row r="130" spans="1:37">
      <c r="A130" s="80">
        <v>57</v>
      </c>
      <c r="B130" s="81" t="s">
        <v>276</v>
      </c>
      <c r="C130" s="82" t="s">
        <v>404</v>
      </c>
      <c r="D130" s="83" t="s">
        <v>405</v>
      </c>
      <c r="E130" s="84">
        <v>59.932000000000002</v>
      </c>
      <c r="F130" s="85" t="s">
        <v>149</v>
      </c>
      <c r="I130" s="86">
        <f>ROUND(E130*G130,2)</f>
        <v>0</v>
      </c>
      <c r="J130" s="86">
        <f>ROUND(E130*G130,2)</f>
        <v>0</v>
      </c>
      <c r="K130" s="87">
        <v>6.2E-2</v>
      </c>
      <c r="L130" s="87">
        <f>E130*K130</f>
        <v>3.7157840000000002</v>
      </c>
      <c r="N130" s="84">
        <f>E130*M130</f>
        <v>0</v>
      </c>
      <c r="O130" s="85">
        <v>20</v>
      </c>
      <c r="P130" s="85" t="s">
        <v>150</v>
      </c>
      <c r="V130" s="88" t="s">
        <v>97</v>
      </c>
      <c r="X130" s="134" t="s">
        <v>404</v>
      </c>
      <c r="Y130" s="134" t="s">
        <v>404</v>
      </c>
      <c r="Z130" s="82" t="s">
        <v>406</v>
      </c>
      <c r="AA130" s="82" t="s">
        <v>150</v>
      </c>
      <c r="AB130" s="85">
        <v>8</v>
      </c>
      <c r="AJ130" s="71" t="s">
        <v>281</v>
      </c>
      <c r="AK130" s="71" t="s">
        <v>154</v>
      </c>
    </row>
    <row r="131" spans="1:37">
      <c r="D131" s="135" t="s">
        <v>407</v>
      </c>
      <c r="E131" s="136"/>
      <c r="F131" s="137"/>
      <c r="G131" s="138"/>
      <c r="H131" s="138"/>
      <c r="I131" s="138"/>
      <c r="J131" s="138"/>
      <c r="K131" s="139"/>
      <c r="L131" s="139"/>
      <c r="M131" s="136"/>
      <c r="N131" s="136"/>
      <c r="O131" s="137"/>
      <c r="P131" s="137"/>
      <c r="Q131" s="136"/>
      <c r="R131" s="136"/>
      <c r="S131" s="136"/>
      <c r="T131" s="140"/>
      <c r="U131" s="140"/>
      <c r="V131" s="140" t="s">
        <v>0</v>
      </c>
      <c r="W131" s="136"/>
      <c r="X131" s="141"/>
    </row>
    <row r="132" spans="1:37">
      <c r="A132" s="80">
        <v>58</v>
      </c>
      <c r="B132" s="81" t="s">
        <v>398</v>
      </c>
      <c r="C132" s="82" t="s">
        <v>408</v>
      </c>
      <c r="D132" s="83" t="s">
        <v>409</v>
      </c>
      <c r="F132" s="85" t="s">
        <v>53</v>
      </c>
      <c r="H132" s="86">
        <f>ROUND(E132*G132,2)</f>
        <v>0</v>
      </c>
      <c r="J132" s="86">
        <f>ROUND(E132*G132,2)</f>
        <v>0</v>
      </c>
      <c r="L132" s="87">
        <f>E132*K132</f>
        <v>0</v>
      </c>
      <c r="N132" s="84">
        <f>E132*M132</f>
        <v>0</v>
      </c>
      <c r="O132" s="85">
        <v>20</v>
      </c>
      <c r="P132" s="85" t="s">
        <v>150</v>
      </c>
      <c r="V132" s="88" t="s">
        <v>267</v>
      </c>
      <c r="X132" s="134" t="s">
        <v>410</v>
      </c>
      <c r="Y132" s="134" t="s">
        <v>408</v>
      </c>
      <c r="Z132" s="82" t="s">
        <v>402</v>
      </c>
      <c r="AB132" s="85">
        <v>1</v>
      </c>
      <c r="AJ132" s="71" t="s">
        <v>270</v>
      </c>
      <c r="AK132" s="71" t="s">
        <v>154</v>
      </c>
    </row>
    <row r="133" spans="1:37">
      <c r="D133" s="142" t="s">
        <v>411</v>
      </c>
      <c r="E133" s="143">
        <f>J133</f>
        <v>0</v>
      </c>
      <c r="H133" s="143">
        <f>SUM(H127:H132)</f>
        <v>0</v>
      </c>
      <c r="I133" s="143">
        <f>SUM(I127:I132)</f>
        <v>0</v>
      </c>
      <c r="J133" s="143">
        <f>SUM(J127:J132)</f>
        <v>0</v>
      </c>
      <c r="L133" s="144">
        <f>SUM(L127:L132)</f>
        <v>9.3388896900000002</v>
      </c>
      <c r="N133" s="145">
        <f>SUM(N127:N132)</f>
        <v>0</v>
      </c>
      <c r="W133" s="84">
        <f>SUM(W127:W132)</f>
        <v>203.82599999999999</v>
      </c>
    </row>
    <row r="135" spans="1:37">
      <c r="B135" s="82" t="s">
        <v>412</v>
      </c>
    </row>
    <row r="136" spans="1:37">
      <c r="A136" s="80">
        <v>59</v>
      </c>
      <c r="B136" s="81" t="s">
        <v>413</v>
      </c>
      <c r="C136" s="82" t="s">
        <v>414</v>
      </c>
      <c r="D136" s="83" t="s">
        <v>415</v>
      </c>
      <c r="E136" s="84">
        <v>263.5</v>
      </c>
      <c r="F136" s="85" t="s">
        <v>149</v>
      </c>
      <c r="H136" s="86">
        <f>ROUND(E136*G136,2)</f>
        <v>0</v>
      </c>
      <c r="J136" s="86">
        <f>ROUND(E136*G136,2)</f>
        <v>0</v>
      </c>
      <c r="K136" s="87">
        <v>1.6000000000000001E-4</v>
      </c>
      <c r="L136" s="87">
        <f>E136*K136</f>
        <v>4.2160000000000003E-2</v>
      </c>
      <c r="N136" s="84">
        <f>E136*M136</f>
        <v>0</v>
      </c>
      <c r="O136" s="85">
        <v>20</v>
      </c>
      <c r="P136" s="85" t="s">
        <v>150</v>
      </c>
      <c r="V136" s="88" t="s">
        <v>267</v>
      </c>
      <c r="W136" s="84">
        <v>68.510000000000005</v>
      </c>
      <c r="X136" s="134" t="s">
        <v>416</v>
      </c>
      <c r="Y136" s="134" t="s">
        <v>414</v>
      </c>
      <c r="Z136" s="82" t="s">
        <v>417</v>
      </c>
      <c r="AB136" s="85">
        <v>7</v>
      </c>
      <c r="AJ136" s="71" t="s">
        <v>270</v>
      </c>
      <c r="AK136" s="71" t="s">
        <v>154</v>
      </c>
    </row>
    <row r="137" spans="1:37">
      <c r="D137" s="135" t="s">
        <v>418</v>
      </c>
      <c r="E137" s="136"/>
      <c r="F137" s="137"/>
      <c r="G137" s="138"/>
      <c r="H137" s="138"/>
      <c r="I137" s="138"/>
      <c r="J137" s="138"/>
      <c r="K137" s="139"/>
      <c r="L137" s="139"/>
      <c r="M137" s="136"/>
      <c r="N137" s="136"/>
      <c r="O137" s="137"/>
      <c r="P137" s="137"/>
      <c r="Q137" s="136"/>
      <c r="R137" s="136"/>
      <c r="S137" s="136"/>
      <c r="T137" s="140"/>
      <c r="U137" s="140"/>
      <c r="V137" s="140" t="s">
        <v>0</v>
      </c>
      <c r="W137" s="136"/>
      <c r="X137" s="141"/>
    </row>
    <row r="138" spans="1:37">
      <c r="D138" s="135" t="s">
        <v>419</v>
      </c>
      <c r="E138" s="136"/>
      <c r="F138" s="137"/>
      <c r="G138" s="138"/>
      <c r="H138" s="138"/>
      <c r="I138" s="138"/>
      <c r="J138" s="138"/>
      <c r="K138" s="139"/>
      <c r="L138" s="139"/>
      <c r="M138" s="136"/>
      <c r="N138" s="136"/>
      <c r="O138" s="137"/>
      <c r="P138" s="137"/>
      <c r="Q138" s="136"/>
      <c r="R138" s="136"/>
      <c r="S138" s="136"/>
      <c r="T138" s="140"/>
      <c r="U138" s="140"/>
      <c r="V138" s="140" t="s">
        <v>0</v>
      </c>
      <c r="W138" s="136"/>
      <c r="X138" s="141"/>
    </row>
    <row r="139" spans="1:37">
      <c r="A139" s="80">
        <v>60</v>
      </c>
      <c r="B139" s="81" t="s">
        <v>413</v>
      </c>
      <c r="C139" s="82" t="s">
        <v>420</v>
      </c>
      <c r="D139" s="83" t="s">
        <v>421</v>
      </c>
      <c r="E139" s="84">
        <v>263.5</v>
      </c>
      <c r="F139" s="85" t="s">
        <v>149</v>
      </c>
      <c r="H139" s="86">
        <f>ROUND(E139*G139,2)</f>
        <v>0</v>
      </c>
      <c r="J139" s="86">
        <f>ROUND(E139*G139,2)</f>
        <v>0</v>
      </c>
      <c r="K139" s="87">
        <v>8.0000000000000007E-5</v>
      </c>
      <c r="L139" s="87">
        <f>E139*K139</f>
        <v>2.1080000000000002E-2</v>
      </c>
      <c r="N139" s="84">
        <f>E139*M139</f>
        <v>0</v>
      </c>
      <c r="O139" s="85">
        <v>20</v>
      </c>
      <c r="P139" s="85" t="s">
        <v>150</v>
      </c>
      <c r="V139" s="88" t="s">
        <v>267</v>
      </c>
      <c r="W139" s="84">
        <v>34.518999999999998</v>
      </c>
      <c r="X139" s="134" t="s">
        <v>422</v>
      </c>
      <c r="Y139" s="134" t="s">
        <v>420</v>
      </c>
      <c r="Z139" s="82" t="s">
        <v>417</v>
      </c>
      <c r="AB139" s="85">
        <v>7</v>
      </c>
      <c r="AJ139" s="71" t="s">
        <v>270</v>
      </c>
      <c r="AK139" s="71" t="s">
        <v>154</v>
      </c>
    </row>
    <row r="140" spans="1:37">
      <c r="A140" s="80">
        <v>61</v>
      </c>
      <c r="B140" s="81" t="s">
        <v>413</v>
      </c>
      <c r="C140" s="82" t="s">
        <v>423</v>
      </c>
      <c r="D140" s="83" t="s">
        <v>424</v>
      </c>
      <c r="E140" s="84">
        <v>260.29899999999998</v>
      </c>
      <c r="F140" s="85" t="s">
        <v>149</v>
      </c>
      <c r="H140" s="86">
        <f>ROUND(E140*G140,2)</f>
        <v>0</v>
      </c>
      <c r="J140" s="86">
        <f>ROUND(E140*G140,2)</f>
        <v>0</v>
      </c>
      <c r="K140" s="87">
        <v>3.2000000000000003E-4</v>
      </c>
      <c r="L140" s="87">
        <f>E140*K140</f>
        <v>8.3295679999999997E-2</v>
      </c>
      <c r="N140" s="84">
        <f>E140*M140</f>
        <v>0</v>
      </c>
      <c r="O140" s="85">
        <v>20</v>
      </c>
      <c r="P140" s="85" t="s">
        <v>150</v>
      </c>
      <c r="V140" s="88" t="s">
        <v>267</v>
      </c>
      <c r="W140" s="84">
        <v>32.277000000000001</v>
      </c>
      <c r="X140" s="134" t="s">
        <v>425</v>
      </c>
      <c r="Y140" s="134" t="s">
        <v>423</v>
      </c>
      <c r="Z140" s="82" t="s">
        <v>426</v>
      </c>
      <c r="AB140" s="85">
        <v>7</v>
      </c>
      <c r="AJ140" s="71" t="s">
        <v>270</v>
      </c>
      <c r="AK140" s="71" t="s">
        <v>154</v>
      </c>
    </row>
    <row r="141" spans="1:37">
      <c r="A141" s="80">
        <v>62</v>
      </c>
      <c r="B141" s="81" t="s">
        <v>413</v>
      </c>
      <c r="C141" s="82" t="s">
        <v>427</v>
      </c>
      <c r="D141" s="83" t="s">
        <v>428</v>
      </c>
      <c r="E141" s="84">
        <v>260.29899999999998</v>
      </c>
      <c r="F141" s="85" t="s">
        <v>149</v>
      </c>
      <c r="H141" s="86">
        <f>ROUND(E141*G141,2)</f>
        <v>0</v>
      </c>
      <c r="J141" s="86">
        <f>ROUND(E141*G141,2)</f>
        <v>0</v>
      </c>
      <c r="K141" s="87">
        <v>3.4000000000000002E-4</v>
      </c>
      <c r="L141" s="87">
        <f>E141*K141</f>
        <v>8.8501659999999996E-2</v>
      </c>
      <c r="N141" s="84">
        <f>E141*M141</f>
        <v>0</v>
      </c>
      <c r="O141" s="85">
        <v>20</v>
      </c>
      <c r="P141" s="85" t="s">
        <v>150</v>
      </c>
      <c r="V141" s="88" t="s">
        <v>267</v>
      </c>
      <c r="W141" s="84">
        <v>47.634999999999998</v>
      </c>
      <c r="X141" s="134" t="s">
        <v>429</v>
      </c>
      <c r="Y141" s="134" t="s">
        <v>427</v>
      </c>
      <c r="Z141" s="82" t="s">
        <v>426</v>
      </c>
      <c r="AB141" s="85">
        <v>7</v>
      </c>
      <c r="AJ141" s="71" t="s">
        <v>270</v>
      </c>
      <c r="AK141" s="71" t="s">
        <v>154</v>
      </c>
    </row>
    <row r="142" spans="1:37">
      <c r="D142" s="135" t="s">
        <v>430</v>
      </c>
      <c r="E142" s="136"/>
      <c r="F142" s="137"/>
      <c r="G142" s="138"/>
      <c r="H142" s="138"/>
      <c r="I142" s="138"/>
      <c r="J142" s="138"/>
      <c r="K142" s="139"/>
      <c r="L142" s="139"/>
      <c r="M142" s="136"/>
      <c r="N142" s="136"/>
      <c r="O142" s="137"/>
      <c r="P142" s="137"/>
      <c r="Q142" s="136"/>
      <c r="R142" s="136"/>
      <c r="S142" s="136"/>
      <c r="T142" s="140"/>
      <c r="U142" s="140"/>
      <c r="V142" s="140" t="s">
        <v>0</v>
      </c>
      <c r="W142" s="136"/>
      <c r="X142" s="141"/>
    </row>
    <row r="143" spans="1:37">
      <c r="D143" s="142" t="s">
        <v>431</v>
      </c>
      <c r="E143" s="143">
        <f>J143</f>
        <v>0</v>
      </c>
      <c r="H143" s="143">
        <f>SUM(H135:H142)</f>
        <v>0</v>
      </c>
      <c r="I143" s="143">
        <f>SUM(I135:I142)</f>
        <v>0</v>
      </c>
      <c r="J143" s="143">
        <f>SUM(J135:J142)</f>
        <v>0</v>
      </c>
      <c r="L143" s="144">
        <f>SUM(L135:L142)</f>
        <v>0.23503733999999998</v>
      </c>
      <c r="N143" s="145">
        <f>SUM(N135:N142)</f>
        <v>0</v>
      </c>
      <c r="W143" s="84">
        <f>SUM(W135:W142)</f>
        <v>182.94099999999997</v>
      </c>
    </row>
    <row r="145" spans="1:37">
      <c r="D145" s="142" t="s">
        <v>432</v>
      </c>
      <c r="E145" s="145">
        <f>J145</f>
        <v>0</v>
      </c>
      <c r="H145" s="143">
        <f>+H80+H94+H107+H115+H125+H133+H143</f>
        <v>0</v>
      </c>
      <c r="I145" s="143">
        <f>+I80+I94+I107+I115+I125+I133+I143</f>
        <v>0</v>
      </c>
      <c r="J145" s="143">
        <f>+J80+J94+J107+J115+J125+J133+J143</f>
        <v>0</v>
      </c>
      <c r="L145" s="144">
        <f>+L80+L94+L107+L115+L125+L133+L143</f>
        <v>34.072324720000005</v>
      </c>
      <c r="N145" s="145">
        <f>+N80+N94+N107+N115+N125+N133+N143</f>
        <v>0</v>
      </c>
      <c r="W145" s="84">
        <f>+W80+W94+W107+W115+W125+W133+W143</f>
        <v>1446.1030000000001</v>
      </c>
    </row>
    <row r="147" spans="1:37">
      <c r="B147" s="133" t="s">
        <v>433</v>
      </c>
    </row>
    <row r="148" spans="1:37">
      <c r="B148" s="82" t="s">
        <v>434</v>
      </c>
    </row>
    <row r="149" spans="1:37">
      <c r="A149" s="80">
        <v>63</v>
      </c>
      <c r="B149" s="81" t="s">
        <v>435</v>
      </c>
      <c r="C149" s="82" t="s">
        <v>436</v>
      </c>
      <c r="D149" s="83" t="s">
        <v>437</v>
      </c>
      <c r="E149" s="84">
        <v>1</v>
      </c>
      <c r="F149" s="85" t="s">
        <v>12</v>
      </c>
      <c r="H149" s="86">
        <f>ROUND(E149*G149,2)</f>
        <v>0</v>
      </c>
      <c r="J149" s="86">
        <f>ROUND(E149*G149,2)</f>
        <v>0</v>
      </c>
      <c r="L149" s="87">
        <f>E149*K149</f>
        <v>0</v>
      </c>
      <c r="N149" s="84">
        <f>E149*M149</f>
        <v>0</v>
      </c>
      <c r="O149" s="85">
        <v>20</v>
      </c>
      <c r="P149" s="85" t="s">
        <v>150</v>
      </c>
      <c r="V149" s="88" t="s">
        <v>438</v>
      </c>
      <c r="X149" s="134" t="s">
        <v>439</v>
      </c>
      <c r="Y149" s="134" t="s">
        <v>436</v>
      </c>
      <c r="Z149" s="82" t="s">
        <v>238</v>
      </c>
      <c r="AB149" s="85">
        <v>7</v>
      </c>
      <c r="AJ149" s="71" t="s">
        <v>440</v>
      </c>
      <c r="AK149" s="71" t="s">
        <v>154</v>
      </c>
    </row>
    <row r="150" spans="1:37">
      <c r="D150" s="142" t="s">
        <v>441</v>
      </c>
      <c r="E150" s="143">
        <f>J150</f>
        <v>0</v>
      </c>
      <c r="H150" s="143">
        <f>SUM(H147:H149)</f>
        <v>0</v>
      </c>
      <c r="I150" s="143">
        <f>SUM(I147:I149)</f>
        <v>0</v>
      </c>
      <c r="J150" s="143">
        <f>SUM(J147:J149)</f>
        <v>0</v>
      </c>
      <c r="L150" s="144">
        <f>SUM(L147:L149)</f>
        <v>0</v>
      </c>
      <c r="N150" s="145">
        <f>SUM(N147:N149)</f>
        <v>0</v>
      </c>
      <c r="W150" s="84">
        <f>SUM(W147:W149)</f>
        <v>0</v>
      </c>
    </row>
    <row r="152" spans="1:37">
      <c r="D152" s="142" t="s">
        <v>442</v>
      </c>
      <c r="E152" s="143">
        <f>J152</f>
        <v>0</v>
      </c>
      <c r="H152" s="143">
        <f>+H150</f>
        <v>0</v>
      </c>
      <c r="I152" s="143">
        <f>+I150</f>
        <v>0</v>
      </c>
      <c r="J152" s="143">
        <f>+J150</f>
        <v>0</v>
      </c>
      <c r="L152" s="144">
        <f>+L150</f>
        <v>0</v>
      </c>
      <c r="N152" s="145">
        <f>+N150</f>
        <v>0</v>
      </c>
      <c r="W152" s="84">
        <f>+W150</f>
        <v>0</v>
      </c>
    </row>
    <row r="154" spans="1:37">
      <c r="D154" s="146" t="s">
        <v>443</v>
      </c>
      <c r="E154" s="143">
        <f>J154</f>
        <v>0</v>
      </c>
      <c r="H154" s="143">
        <f>+H63+H145+H152</f>
        <v>0</v>
      </c>
      <c r="I154" s="143">
        <f>+I63+I145+I152</f>
        <v>0</v>
      </c>
      <c r="J154" s="143">
        <f>+J63+J145+J152</f>
        <v>0</v>
      </c>
      <c r="L154" s="144">
        <f>+L63+L145+L152</f>
        <v>248.26467918000003</v>
      </c>
      <c r="N154" s="145">
        <f>+N63+N145+N152</f>
        <v>82.375954000000007</v>
      </c>
      <c r="W154" s="84">
        <f>+W63+W145+W152</f>
        <v>2585.9430000000002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2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1" customWidth="1"/>
    <col min="2" max="2" width="14.33203125" style="72" customWidth="1"/>
    <col min="3" max="3" width="13.5546875" style="72" customWidth="1"/>
    <col min="4" max="4" width="11.5546875" style="7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1" customWidth="1"/>
    <col min="24" max="25" width="5.6640625" style="71" customWidth="1"/>
    <col min="26" max="26" width="6.5546875" style="71" customWidth="1"/>
    <col min="27" max="27" width="24.33203125" style="71" customWidth="1"/>
    <col min="28" max="28" width="4.33203125" style="71" customWidth="1"/>
    <col min="29" max="29" width="8.33203125" style="71" customWidth="1"/>
    <col min="30" max="30" width="8.6640625" style="71" customWidth="1"/>
    <col min="31" max="37" width="9.109375" style="71" customWidth="1"/>
  </cols>
  <sheetData>
    <row r="1" spans="1:30" s="71" customFormat="1" ht="10.199999999999999">
      <c r="A1" s="75" t="s">
        <v>110</v>
      </c>
      <c r="B1" s="72"/>
      <c r="D1" s="72"/>
      <c r="E1" s="75" t="s">
        <v>111</v>
      </c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1:30" s="71" customFormat="1" ht="10.199999999999999">
      <c r="A2" s="75" t="s">
        <v>112</v>
      </c>
      <c r="B2" s="72"/>
      <c r="D2" s="72"/>
      <c r="E2" s="75" t="s">
        <v>113</v>
      </c>
      <c r="Z2" s="68" t="s">
        <v>10</v>
      </c>
      <c r="AA2" s="69" t="s">
        <v>63</v>
      </c>
      <c r="AB2" s="69" t="s">
        <v>12</v>
      </c>
      <c r="AC2" s="69"/>
      <c r="AD2" s="70"/>
    </row>
    <row r="3" spans="1:30" s="71" customFormat="1" ht="10.199999999999999">
      <c r="A3" s="75" t="s">
        <v>13</v>
      </c>
      <c r="B3" s="72"/>
      <c r="D3" s="72"/>
      <c r="E3" s="75" t="s">
        <v>114</v>
      </c>
      <c r="Z3" s="68" t="s">
        <v>14</v>
      </c>
      <c r="AA3" s="69" t="s">
        <v>64</v>
      </c>
      <c r="AB3" s="69" t="s">
        <v>12</v>
      </c>
      <c r="AC3" s="69" t="s">
        <v>16</v>
      </c>
      <c r="AD3" s="70" t="s">
        <v>17</v>
      </c>
    </row>
    <row r="4" spans="1:30" s="71" customFormat="1" ht="10.199999999999999">
      <c r="Z4" s="68" t="s">
        <v>18</v>
      </c>
      <c r="AA4" s="69" t="s">
        <v>65</v>
      </c>
      <c r="AB4" s="69" t="s">
        <v>12</v>
      </c>
      <c r="AC4" s="69"/>
      <c r="AD4" s="70"/>
    </row>
    <row r="5" spans="1:30" s="71" customFormat="1" ht="10.199999999999999">
      <c r="A5" s="75" t="s">
        <v>115</v>
      </c>
      <c r="Z5" s="68" t="s">
        <v>20</v>
      </c>
      <c r="AA5" s="69" t="s">
        <v>64</v>
      </c>
      <c r="AB5" s="69" t="s">
        <v>12</v>
      </c>
      <c r="AC5" s="69" t="s">
        <v>16</v>
      </c>
      <c r="AD5" s="70" t="s">
        <v>17</v>
      </c>
    </row>
    <row r="6" spans="1:30" s="71" customFormat="1" ht="10.199999999999999">
      <c r="A6" s="75" t="s">
        <v>116</v>
      </c>
    </row>
    <row r="7" spans="1:30" s="71" customFormat="1" ht="10.199999999999999">
      <c r="A7" s="75"/>
    </row>
    <row r="8" spans="1:30" ht="13.8">
      <c r="A8" s="71" t="s">
        <v>117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1" t="s">
        <v>145</v>
      </c>
      <c r="B12" s="72">
        <f>Prehlad!H26</f>
        <v>0</v>
      </c>
      <c r="C12" s="72">
        <f>Prehlad!I26</f>
        <v>0</v>
      </c>
      <c r="D12" s="72">
        <f>Prehlad!J26</f>
        <v>0</v>
      </c>
      <c r="E12" s="73">
        <f>Prehlad!L26</f>
        <v>0</v>
      </c>
      <c r="F12" s="74">
        <f>Prehlad!N26</f>
        <v>82.035954000000004</v>
      </c>
      <c r="G12" s="74">
        <f>Prehlad!W26</f>
        <v>579.62</v>
      </c>
    </row>
    <row r="13" spans="1:30">
      <c r="A13" s="71" t="s">
        <v>183</v>
      </c>
      <c r="B13" s="72">
        <f>Prehlad!H36</f>
        <v>0</v>
      </c>
      <c r="C13" s="72">
        <f>Prehlad!I36</f>
        <v>0</v>
      </c>
      <c r="D13" s="72">
        <f>Prehlad!J36</f>
        <v>0</v>
      </c>
      <c r="E13" s="73">
        <f>Prehlad!L36</f>
        <v>69.698545890000005</v>
      </c>
      <c r="F13" s="74">
        <f>Prehlad!N36</f>
        <v>0</v>
      </c>
      <c r="G13" s="74">
        <f>Prehlad!W36</f>
        <v>110.79900000000001</v>
      </c>
    </row>
    <row r="14" spans="1:30">
      <c r="A14" s="71" t="s">
        <v>206</v>
      </c>
      <c r="B14" s="72">
        <f>Prehlad!H42</f>
        <v>0</v>
      </c>
      <c r="C14" s="72">
        <f>Prehlad!I42</f>
        <v>0</v>
      </c>
      <c r="D14" s="72">
        <f>Prehlad!J42</f>
        <v>0</v>
      </c>
      <c r="E14" s="73">
        <f>Prehlad!L42</f>
        <v>142.31621547</v>
      </c>
      <c r="F14" s="74">
        <f>Prehlad!N42</f>
        <v>0</v>
      </c>
      <c r="G14" s="74">
        <f>Prehlad!W42</f>
        <v>39.805999999999997</v>
      </c>
    </row>
    <row r="15" spans="1:30">
      <c r="A15" s="71" t="s">
        <v>219</v>
      </c>
      <c r="B15" s="72">
        <f>Prehlad!H47</f>
        <v>0</v>
      </c>
      <c r="C15" s="72">
        <f>Prehlad!I47</f>
        <v>0</v>
      </c>
      <c r="D15" s="72">
        <f>Prehlad!J47</f>
        <v>0</v>
      </c>
      <c r="E15" s="73">
        <f>Prehlad!L47</f>
        <v>2.1651720999999999</v>
      </c>
      <c r="F15" s="74">
        <f>Prehlad!N47</f>
        <v>0</v>
      </c>
      <c r="G15" s="74">
        <f>Prehlad!W47</f>
        <v>2.8130000000000002</v>
      </c>
    </row>
    <row r="16" spans="1:30">
      <c r="A16" s="71" t="s">
        <v>225</v>
      </c>
      <c r="B16" s="72">
        <f>Prehlad!H61</f>
        <v>0</v>
      </c>
      <c r="C16" s="72">
        <f>Prehlad!I61</f>
        <v>0</v>
      </c>
      <c r="D16" s="72">
        <f>Prehlad!J61</f>
        <v>0</v>
      </c>
      <c r="E16" s="73">
        <f>Prehlad!L61</f>
        <v>1.2421E-2</v>
      </c>
      <c r="F16" s="74">
        <f>Prehlad!N61</f>
        <v>0.34</v>
      </c>
      <c r="G16" s="74">
        <f>Prehlad!W61</f>
        <v>406.80200000000002</v>
      </c>
    </row>
    <row r="17" spans="1:7">
      <c r="A17" s="71" t="s">
        <v>261</v>
      </c>
      <c r="B17" s="72">
        <f>Prehlad!H63</f>
        <v>0</v>
      </c>
      <c r="C17" s="72">
        <f>Prehlad!I63</f>
        <v>0</v>
      </c>
      <c r="D17" s="72">
        <f>Prehlad!J63</f>
        <v>0</v>
      </c>
      <c r="E17" s="73">
        <f>Prehlad!L63</f>
        <v>214.19235446000002</v>
      </c>
      <c r="F17" s="74">
        <f>Prehlad!N63</f>
        <v>82.375954000000007</v>
      </c>
      <c r="G17" s="74">
        <f>Prehlad!W63</f>
        <v>1139.8400000000001</v>
      </c>
    </row>
    <row r="19" spans="1:7">
      <c r="A19" s="71" t="s">
        <v>263</v>
      </c>
      <c r="B19" s="72">
        <f>Prehlad!H80</f>
        <v>0</v>
      </c>
      <c r="C19" s="72">
        <f>Prehlad!I80</f>
        <v>0</v>
      </c>
      <c r="D19" s="72">
        <f>Prehlad!J80</f>
        <v>0</v>
      </c>
      <c r="E19" s="73">
        <f>Prehlad!L80</f>
        <v>0.65394879000000006</v>
      </c>
      <c r="F19" s="74">
        <f>Prehlad!N80</f>
        <v>0</v>
      </c>
      <c r="G19" s="74">
        <f>Prehlad!W80</f>
        <v>103.03</v>
      </c>
    </row>
    <row r="20" spans="1:7">
      <c r="A20" s="71" t="s">
        <v>303</v>
      </c>
      <c r="B20" s="72">
        <f>Prehlad!H94</f>
        <v>0</v>
      </c>
      <c r="C20" s="72">
        <f>Prehlad!I94</f>
        <v>0</v>
      </c>
      <c r="D20" s="72">
        <f>Prehlad!J94</f>
        <v>0</v>
      </c>
      <c r="E20" s="73">
        <f>Prehlad!L94</f>
        <v>4.2481745300000009</v>
      </c>
      <c r="F20" s="74">
        <f>Prehlad!N94</f>
        <v>0</v>
      </c>
      <c r="G20" s="74">
        <f>Prehlad!W94</f>
        <v>266.69</v>
      </c>
    </row>
    <row r="21" spans="1:7">
      <c r="A21" s="71" t="s">
        <v>332</v>
      </c>
      <c r="B21" s="72">
        <f>Prehlad!H107</f>
        <v>0</v>
      </c>
      <c r="C21" s="72">
        <f>Prehlad!I107</f>
        <v>0</v>
      </c>
      <c r="D21" s="72">
        <f>Prehlad!J107</f>
        <v>0</v>
      </c>
      <c r="E21" s="73">
        <f>Prehlad!L107</f>
        <v>0.49162205000000003</v>
      </c>
      <c r="F21" s="74">
        <f>Prehlad!N107</f>
        <v>0</v>
      </c>
      <c r="G21" s="74">
        <f>Prehlad!W107</f>
        <v>57.045000000000009</v>
      </c>
    </row>
    <row r="22" spans="1:7">
      <c r="A22" s="71" t="s">
        <v>360</v>
      </c>
      <c r="B22" s="72">
        <f>Prehlad!H115</f>
        <v>0</v>
      </c>
      <c r="C22" s="72">
        <f>Prehlad!I115</f>
        <v>0</v>
      </c>
      <c r="D22" s="72">
        <f>Prehlad!J115</f>
        <v>0</v>
      </c>
      <c r="E22" s="73">
        <f>Prehlad!L115</f>
        <v>10.79701932</v>
      </c>
      <c r="F22" s="74">
        <f>Prehlad!N115</f>
        <v>0</v>
      </c>
      <c r="G22" s="74">
        <f>Prehlad!W115</f>
        <v>104.59399999999999</v>
      </c>
    </row>
    <row r="23" spans="1:7">
      <c r="A23" s="71" t="s">
        <v>375</v>
      </c>
      <c r="B23" s="72">
        <f>Prehlad!H125</f>
        <v>0</v>
      </c>
      <c r="C23" s="72">
        <f>Prehlad!I125</f>
        <v>0</v>
      </c>
      <c r="D23" s="72">
        <f>Prehlad!J125</f>
        <v>0</v>
      </c>
      <c r="E23" s="73">
        <f>Prehlad!L125</f>
        <v>8.3076330000000009</v>
      </c>
      <c r="F23" s="74">
        <f>Prehlad!N125</f>
        <v>0</v>
      </c>
      <c r="G23" s="74">
        <f>Prehlad!W125</f>
        <v>527.97699999999998</v>
      </c>
    </row>
    <row r="24" spans="1:7">
      <c r="A24" s="71" t="s">
        <v>397</v>
      </c>
      <c r="B24" s="72">
        <f>Prehlad!H133</f>
        <v>0</v>
      </c>
      <c r="C24" s="72">
        <f>Prehlad!I133</f>
        <v>0</v>
      </c>
      <c r="D24" s="72">
        <f>Prehlad!J133</f>
        <v>0</v>
      </c>
      <c r="E24" s="73">
        <f>Prehlad!L133</f>
        <v>9.3388896900000002</v>
      </c>
      <c r="F24" s="74">
        <f>Prehlad!N133</f>
        <v>0</v>
      </c>
      <c r="G24" s="74">
        <f>Prehlad!W133</f>
        <v>203.82599999999999</v>
      </c>
    </row>
    <row r="25" spans="1:7">
      <c r="A25" s="71" t="s">
        <v>412</v>
      </c>
      <c r="B25" s="72">
        <f>Prehlad!H143</f>
        <v>0</v>
      </c>
      <c r="C25" s="72">
        <f>Prehlad!I143</f>
        <v>0</v>
      </c>
      <c r="D25" s="72">
        <f>Prehlad!J143</f>
        <v>0</v>
      </c>
      <c r="E25" s="73">
        <f>Prehlad!L143</f>
        <v>0.23503733999999998</v>
      </c>
      <c r="F25" s="74">
        <f>Prehlad!N143</f>
        <v>0</v>
      </c>
      <c r="G25" s="74">
        <f>Prehlad!W143</f>
        <v>182.94099999999997</v>
      </c>
    </row>
    <row r="26" spans="1:7">
      <c r="A26" s="71" t="s">
        <v>432</v>
      </c>
      <c r="B26" s="72">
        <f>Prehlad!H145</f>
        <v>0</v>
      </c>
      <c r="C26" s="72">
        <f>Prehlad!I145</f>
        <v>0</v>
      </c>
      <c r="D26" s="72">
        <f>Prehlad!J145</f>
        <v>0</v>
      </c>
      <c r="E26" s="73">
        <f>Prehlad!L145</f>
        <v>34.072324720000005</v>
      </c>
      <c r="F26" s="74">
        <f>Prehlad!N145</f>
        <v>0</v>
      </c>
      <c r="G26" s="74">
        <f>Prehlad!W145</f>
        <v>1446.1030000000001</v>
      </c>
    </row>
    <row r="28" spans="1:7">
      <c r="A28" s="71" t="s">
        <v>434</v>
      </c>
      <c r="B28" s="72">
        <f>Prehlad!H150</f>
        <v>0</v>
      </c>
      <c r="C28" s="72">
        <f>Prehlad!I150</f>
        <v>0</v>
      </c>
      <c r="D28" s="72">
        <f>Prehlad!J150</f>
        <v>0</v>
      </c>
      <c r="E28" s="73">
        <f>Prehlad!L150</f>
        <v>0</v>
      </c>
      <c r="F28" s="74">
        <f>Prehlad!N150</f>
        <v>0</v>
      </c>
      <c r="G28" s="74">
        <f>Prehlad!W150</f>
        <v>0</v>
      </c>
    </row>
    <row r="29" spans="1:7">
      <c r="A29" s="71" t="s">
        <v>442</v>
      </c>
      <c r="B29" s="72">
        <f>Prehlad!H152</f>
        <v>0</v>
      </c>
      <c r="C29" s="72">
        <f>Prehlad!I152</f>
        <v>0</v>
      </c>
      <c r="D29" s="72">
        <f>Prehlad!J152</f>
        <v>0</v>
      </c>
      <c r="E29" s="73">
        <f>Prehlad!L152</f>
        <v>0</v>
      </c>
      <c r="F29" s="74">
        <f>Prehlad!N152</f>
        <v>0</v>
      </c>
      <c r="G29" s="74">
        <f>Prehlad!W152</f>
        <v>0</v>
      </c>
    </row>
    <row r="32" spans="1:7">
      <c r="A32" s="71" t="s">
        <v>443</v>
      </c>
      <c r="B32" s="72">
        <f>Prehlad!H154</f>
        <v>0</v>
      </c>
      <c r="C32" s="72">
        <f>Prehlad!I154</f>
        <v>0</v>
      </c>
      <c r="D32" s="72">
        <f>Prehlad!J154</f>
        <v>0</v>
      </c>
      <c r="E32" s="73">
        <f>Prehlad!L154</f>
        <v>248.26467918000003</v>
      </c>
      <c r="F32" s="74">
        <f>Prehlad!N154</f>
        <v>82.375954000000007</v>
      </c>
      <c r="G32" s="74">
        <f>Prehlad!W154</f>
        <v>2585.9430000000002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R14" sqref="R14"/>
    </sheetView>
  </sheetViews>
  <sheetFormatPr defaultColWidth="9.109375" defaultRowHeight="13.2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22.6640625" style="1" customWidth="1"/>
    <col min="9" max="9" width="14" style="1" customWidth="1"/>
    <col min="10" max="10" width="4.33203125" style="1" customWidth="1"/>
    <col min="11" max="11" width="19.6640625" style="1" customWidth="1"/>
    <col min="12" max="12" width="9.6640625" style="1" customWidth="1"/>
    <col min="13" max="13" width="14" style="1" customWidth="1"/>
    <col min="14" max="14" width="0.6640625" style="1" customWidth="1"/>
    <col min="15" max="15" width="1.44140625" style="1" customWidth="1"/>
    <col min="16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024" width="9.109375" style="1"/>
  </cols>
  <sheetData>
    <row r="1" spans="2:30" ht="28.5" customHeight="1">
      <c r="B1" s="2" t="s">
        <v>118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2:30" ht="18" customHeight="1">
      <c r="B2" s="4" t="s">
        <v>119</v>
      </c>
      <c r="C2" s="5"/>
      <c r="D2" s="5"/>
      <c r="E2" s="5"/>
      <c r="F2" s="5"/>
      <c r="G2" s="6" t="s">
        <v>67</v>
      </c>
      <c r="H2" s="5" t="s">
        <v>120</v>
      </c>
      <c r="I2" s="5"/>
      <c r="J2" s="6" t="s">
        <v>68</v>
      </c>
      <c r="K2" s="5"/>
      <c r="L2" s="5"/>
      <c r="M2" s="49"/>
      <c r="Z2" s="68" t="s">
        <v>10</v>
      </c>
      <c r="AA2" s="69" t="s">
        <v>69</v>
      </c>
      <c r="AB2" s="69" t="s">
        <v>12</v>
      </c>
      <c r="AC2" s="69"/>
      <c r="AD2" s="70"/>
    </row>
    <row r="3" spans="2:30" ht="18" customHeight="1">
      <c r="B3" s="7" t="s">
        <v>121</v>
      </c>
      <c r="C3" s="8"/>
      <c r="D3" s="8"/>
      <c r="E3" s="8"/>
      <c r="F3" s="8"/>
      <c r="G3" s="9" t="s">
        <v>122</v>
      </c>
      <c r="H3" s="8"/>
      <c r="I3" s="8"/>
      <c r="J3" s="9" t="s">
        <v>70</v>
      </c>
      <c r="K3" s="8" t="s">
        <v>123</v>
      </c>
      <c r="L3" s="8"/>
      <c r="M3" s="50"/>
      <c r="Z3" s="68" t="s">
        <v>14</v>
      </c>
      <c r="AA3" s="69" t="s">
        <v>71</v>
      </c>
      <c r="AB3" s="69" t="s">
        <v>12</v>
      </c>
      <c r="AC3" s="69" t="s">
        <v>16</v>
      </c>
      <c r="AD3" s="70" t="s">
        <v>17</v>
      </c>
    </row>
    <row r="4" spans="2:30" ht="18" customHeight="1">
      <c r="B4" s="10" t="s">
        <v>1</v>
      </c>
      <c r="C4" s="11"/>
      <c r="D4" s="11"/>
      <c r="E4" s="11"/>
      <c r="F4" s="11"/>
      <c r="G4" s="12"/>
      <c r="H4" s="11"/>
      <c r="I4" s="11"/>
      <c r="J4" s="12" t="s">
        <v>72</v>
      </c>
      <c r="K4" s="11" t="s">
        <v>124</v>
      </c>
      <c r="L4" s="11" t="s">
        <v>73</v>
      </c>
      <c r="M4" s="51"/>
      <c r="Z4" s="68" t="s">
        <v>18</v>
      </c>
      <c r="AA4" s="69" t="s">
        <v>74</v>
      </c>
      <c r="AB4" s="69" t="s">
        <v>12</v>
      </c>
      <c r="AC4" s="69"/>
      <c r="AD4" s="70"/>
    </row>
    <row r="5" spans="2:30" ht="18" customHeight="1">
      <c r="B5" s="4" t="s">
        <v>75</v>
      </c>
      <c r="C5" s="5"/>
      <c r="D5" s="5" t="s">
        <v>125</v>
      </c>
      <c r="E5" s="5"/>
      <c r="F5" s="5"/>
      <c r="G5" s="13" t="s">
        <v>126</v>
      </c>
      <c r="H5" s="5"/>
      <c r="I5" s="5"/>
      <c r="J5" s="5" t="s">
        <v>76</v>
      </c>
      <c r="K5" s="5"/>
      <c r="L5" s="5" t="s">
        <v>77</v>
      </c>
      <c r="M5" s="49"/>
      <c r="Z5" s="68" t="s">
        <v>20</v>
      </c>
      <c r="AA5" s="69" t="s">
        <v>71</v>
      </c>
      <c r="AB5" s="69" t="s">
        <v>12</v>
      </c>
      <c r="AC5" s="69" t="s">
        <v>16</v>
      </c>
      <c r="AD5" s="70" t="s">
        <v>17</v>
      </c>
    </row>
    <row r="6" spans="2:30" ht="18" customHeight="1">
      <c r="B6" s="7" t="s">
        <v>78</v>
      </c>
      <c r="C6" s="8"/>
      <c r="D6" s="8"/>
      <c r="E6" s="8"/>
      <c r="F6" s="8"/>
      <c r="G6" s="14"/>
      <c r="H6" s="8"/>
      <c r="I6" s="8"/>
      <c r="J6" s="8" t="s">
        <v>76</v>
      </c>
      <c r="K6" s="8"/>
      <c r="L6" s="8" t="s">
        <v>77</v>
      </c>
      <c r="M6" s="50"/>
    </row>
    <row r="7" spans="2:30" ht="18" customHeight="1">
      <c r="B7" s="10" t="s">
        <v>79</v>
      </c>
      <c r="C7" s="11"/>
      <c r="D7" s="11" t="s">
        <v>127</v>
      </c>
      <c r="E7" s="11"/>
      <c r="F7" s="11"/>
      <c r="G7" s="15" t="s">
        <v>126</v>
      </c>
      <c r="H7" s="11" t="s">
        <v>128</v>
      </c>
      <c r="I7" s="11"/>
      <c r="J7" s="11" t="s">
        <v>76</v>
      </c>
      <c r="K7" s="11"/>
      <c r="L7" s="11" t="s">
        <v>77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80</v>
      </c>
      <c r="C10" s="28" t="s">
        <v>81</v>
      </c>
      <c r="D10" s="29" t="s">
        <v>29</v>
      </c>
      <c r="E10" s="29" t="s">
        <v>82</v>
      </c>
      <c r="F10" s="30" t="s">
        <v>83</v>
      </c>
      <c r="G10" s="27" t="s">
        <v>84</v>
      </c>
      <c r="H10" s="121" t="s">
        <v>85</v>
      </c>
      <c r="I10" s="121"/>
      <c r="J10" s="27" t="s">
        <v>86</v>
      </c>
      <c r="K10" s="121" t="s">
        <v>87</v>
      </c>
      <c r="L10" s="121"/>
      <c r="M10" s="121"/>
    </row>
    <row r="11" spans="2:30" ht="18" customHeight="1">
      <c r="B11" s="31">
        <v>1</v>
      </c>
      <c r="C11" s="32" t="s">
        <v>88</v>
      </c>
      <c r="D11" s="124">
        <f>Prehlad!H63</f>
        <v>0</v>
      </c>
      <c r="E11" s="124">
        <f>Prehlad!I63</f>
        <v>0</v>
      </c>
      <c r="F11" s="125">
        <f>D11+E11</f>
        <v>0</v>
      </c>
      <c r="G11" s="31">
        <v>6</v>
      </c>
      <c r="H11" s="32" t="s">
        <v>129</v>
      </c>
      <c r="I11" s="125">
        <v>0</v>
      </c>
      <c r="J11" s="31">
        <v>11</v>
      </c>
      <c r="K11" s="54" t="s">
        <v>132</v>
      </c>
      <c r="L11" s="55"/>
      <c r="M11" s="125">
        <f>ROUND(((D11+E11+D12+E12+D13)*L11),2)</f>
        <v>0</v>
      </c>
    </row>
    <row r="12" spans="2:30" ht="18" customHeight="1">
      <c r="B12" s="33">
        <v>2</v>
      </c>
      <c r="C12" s="34" t="s">
        <v>89</v>
      </c>
      <c r="D12" s="126">
        <f>Prehlad!H145</f>
        <v>0</v>
      </c>
      <c r="E12" s="126">
        <f>Prehlad!I145</f>
        <v>0</v>
      </c>
      <c r="F12" s="125">
        <f>D12+E12</f>
        <v>0</v>
      </c>
      <c r="G12" s="33">
        <v>7</v>
      </c>
      <c r="H12" s="34" t="s">
        <v>130</v>
      </c>
      <c r="I12" s="127">
        <v>0</v>
      </c>
      <c r="J12" s="33">
        <v>12</v>
      </c>
      <c r="K12" s="56" t="s">
        <v>133</v>
      </c>
      <c r="L12" s="57"/>
      <c r="M12" s="127">
        <f>ROUND(((D11+E11+D12+E12+D13)*L12),2)</f>
        <v>0</v>
      </c>
    </row>
    <row r="13" spans="2:30" ht="18" customHeight="1">
      <c r="B13" s="33">
        <v>3</v>
      </c>
      <c r="C13" s="34" t="s">
        <v>90</v>
      </c>
      <c r="D13" s="126">
        <f>Prehlad!H152</f>
        <v>0</v>
      </c>
      <c r="E13" s="126">
        <f>Prehlad!I152</f>
        <v>0</v>
      </c>
      <c r="F13" s="125">
        <f>D13+E13</f>
        <v>0</v>
      </c>
      <c r="G13" s="33">
        <v>8</v>
      </c>
      <c r="H13" s="34" t="s">
        <v>131</v>
      </c>
      <c r="I13" s="127">
        <v>0</v>
      </c>
      <c r="J13" s="33">
        <v>13</v>
      </c>
      <c r="K13" s="56" t="s">
        <v>134</v>
      </c>
      <c r="L13" s="57"/>
      <c r="M13" s="127">
        <f>ROUND(((D11+E11+D12+E12+D13)*L13),2)</f>
        <v>0</v>
      </c>
    </row>
    <row r="14" spans="2:30" ht="18" customHeight="1">
      <c r="B14" s="33">
        <v>4</v>
      </c>
      <c r="C14" s="34" t="s">
        <v>91</v>
      </c>
      <c r="D14" s="126"/>
      <c r="E14" s="126"/>
      <c r="F14" s="128">
        <f>D14+E14</f>
        <v>0</v>
      </c>
      <c r="G14" s="33">
        <v>9</v>
      </c>
      <c r="H14" s="34" t="s">
        <v>1</v>
      </c>
      <c r="I14" s="127">
        <v>0</v>
      </c>
      <c r="J14" s="33">
        <v>14</v>
      </c>
      <c r="K14" s="56" t="s">
        <v>1</v>
      </c>
      <c r="L14" s="57"/>
      <c r="M14" s="127">
        <f>ROUND(((D11+E11+D12+E12+D13+E13)*L14),2)</f>
        <v>0</v>
      </c>
    </row>
    <row r="15" spans="2:30" ht="18" customHeight="1">
      <c r="B15" s="35">
        <v>5</v>
      </c>
      <c r="C15" s="36" t="s">
        <v>92</v>
      </c>
      <c r="D15" s="129">
        <f>SUM(D11:D14)</f>
        <v>0</v>
      </c>
      <c r="E15" s="130">
        <f>SUM(E11:E14)</f>
        <v>0</v>
      </c>
      <c r="F15" s="131">
        <f>SUM(F11:F14)</f>
        <v>0</v>
      </c>
      <c r="G15" s="37">
        <v>10</v>
      </c>
      <c r="H15" s="38" t="s">
        <v>93</v>
      </c>
      <c r="I15" s="131">
        <f>SUM(I11:I14)</f>
        <v>0</v>
      </c>
      <c r="J15" s="35">
        <v>15</v>
      </c>
      <c r="K15" s="58"/>
      <c r="L15" s="59" t="s">
        <v>94</v>
      </c>
      <c r="M15" s="131">
        <f>SUM(M11:M14)</f>
        <v>0</v>
      </c>
    </row>
    <row r="16" spans="2:30" ht="18" customHeight="1">
      <c r="B16" s="122" t="s">
        <v>95</v>
      </c>
      <c r="C16" s="122"/>
      <c r="D16" s="122"/>
      <c r="E16" s="122"/>
      <c r="F16" s="39"/>
      <c r="G16" s="123" t="s">
        <v>96</v>
      </c>
      <c r="H16" s="123"/>
      <c r="I16" s="123"/>
      <c r="J16" s="27" t="s">
        <v>97</v>
      </c>
      <c r="K16" s="121" t="s">
        <v>98</v>
      </c>
      <c r="L16" s="121"/>
      <c r="M16" s="121"/>
    </row>
    <row r="17" spans="2:13" ht="18" customHeight="1">
      <c r="B17" s="40"/>
      <c r="C17" s="41" t="s">
        <v>99</v>
      </c>
      <c r="D17" s="41"/>
      <c r="E17" s="41" t="s">
        <v>100</v>
      </c>
      <c r="F17" s="42"/>
      <c r="G17" s="40"/>
      <c r="H17" s="43"/>
      <c r="I17" s="60"/>
      <c r="J17" s="33">
        <v>16</v>
      </c>
      <c r="K17" s="56" t="s">
        <v>101</v>
      </c>
      <c r="L17" s="61"/>
      <c r="M17" s="127">
        <v>0</v>
      </c>
    </row>
    <row r="18" spans="2:13" ht="18" customHeight="1">
      <c r="B18" s="44"/>
      <c r="C18" s="43" t="s">
        <v>102</v>
      </c>
      <c r="D18" s="43"/>
      <c r="E18" s="43"/>
      <c r="F18" s="45"/>
      <c r="G18" s="44"/>
      <c r="H18" s="43" t="s">
        <v>99</v>
      </c>
      <c r="I18" s="60"/>
      <c r="J18" s="33">
        <v>17</v>
      </c>
      <c r="K18" s="56" t="s">
        <v>135</v>
      </c>
      <c r="L18" s="61"/>
      <c r="M18" s="127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136</v>
      </c>
      <c r="L19" s="61"/>
      <c r="M19" s="127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100</v>
      </c>
      <c r="I20" s="60"/>
      <c r="J20" s="33">
        <v>19</v>
      </c>
      <c r="K20" s="56" t="s">
        <v>1</v>
      </c>
      <c r="L20" s="61"/>
      <c r="M20" s="127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102</v>
      </c>
      <c r="I21" s="60"/>
      <c r="J21" s="35">
        <v>20</v>
      </c>
      <c r="K21" s="58"/>
      <c r="L21" s="59" t="s">
        <v>103</v>
      </c>
      <c r="M21" s="131">
        <f>SUM(M17:M20)</f>
        <v>0</v>
      </c>
    </row>
    <row r="22" spans="2:13" ht="18" customHeight="1">
      <c r="B22" s="122" t="s">
        <v>104</v>
      </c>
      <c r="C22" s="122"/>
      <c r="D22" s="122"/>
      <c r="E22" s="122"/>
      <c r="F22" s="39"/>
      <c r="G22" s="40"/>
      <c r="H22" s="43"/>
      <c r="I22" s="60"/>
      <c r="J22" s="27" t="s">
        <v>105</v>
      </c>
      <c r="K22" s="121" t="s">
        <v>106</v>
      </c>
      <c r="L22" s="121"/>
      <c r="M22" s="121"/>
    </row>
    <row r="23" spans="2:13" ht="18" customHeight="1">
      <c r="B23" s="40"/>
      <c r="C23" s="41" t="s">
        <v>99</v>
      </c>
      <c r="D23" s="41"/>
      <c r="E23" s="41" t="s">
        <v>100</v>
      </c>
      <c r="F23" s="42"/>
      <c r="G23" s="40"/>
      <c r="H23" s="43"/>
      <c r="I23" s="60"/>
      <c r="J23" s="31">
        <v>21</v>
      </c>
      <c r="K23" s="54"/>
      <c r="L23" s="62" t="s">
        <v>107</v>
      </c>
      <c r="M23" s="125">
        <f>ROUND(F15,2)+I15+M15+M21</f>
        <v>0</v>
      </c>
    </row>
    <row r="24" spans="2:13" ht="18" customHeight="1">
      <c r="B24" s="44"/>
      <c r="C24" s="43" t="s">
        <v>102</v>
      </c>
      <c r="D24" s="43"/>
      <c r="E24" s="43"/>
      <c r="F24" s="45"/>
      <c r="G24" s="40"/>
      <c r="H24" s="43"/>
      <c r="I24" s="60"/>
      <c r="J24" s="33">
        <v>22</v>
      </c>
      <c r="K24" s="56" t="s">
        <v>137</v>
      </c>
      <c r="L24" s="132">
        <f>M23-L25</f>
        <v>0</v>
      </c>
      <c r="M24" s="127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138</v>
      </c>
      <c r="L25" s="132">
        <f>SUMIF(Prehlad!O11:O9999,0,Prehlad!J11:J9999)</f>
        <v>0</v>
      </c>
      <c r="M25" s="127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108</v>
      </c>
      <c r="M26" s="131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109</v>
      </c>
      <c r="K27" s="65" t="s">
        <v>139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2022-03-31T21:54:24Z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