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Zadanie" sheetId="1" r:id="rId1"/>
    <sheet name="Figury" sheetId="2" state="hidden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<sst xmlns="http://schemas.openxmlformats.org/spreadsheetml/2006/main" count="1004" uniqueCount="445">
  <si>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</si>
  <si>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</si>
  <si>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</si>
  <si>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</si>
  <si>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</si>
  <si>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</si>
  <si>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</si>
  <si>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</si>
  <si>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</si>
  <si>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</si>
  <si>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</si>
  <si>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</si>
  <si>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</si>
  <si>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</si>
  <si>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</si>
  <si>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</si>
  <si>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</si>
  <si>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</si>
  <si>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</si>
  <si>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</si>
  <si>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</si>
  <si>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</si>
  <si>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</si>
  <si>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</si>
  <si>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</si>
  <si>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</si>
  <si>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</si>
  <si>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</si>
  <si>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</si>
  <si>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</si>
  <si>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</si>
  <si>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</si>
  <si>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</si>
  <si>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</si>
  <si>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</si>
  <si>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</si>
  <si>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</si>
  <si>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</si>
  <si>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</si>
  <si>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</si>
  <si>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</si>
  <si>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</si>
  <si>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</si>
  <si>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</si>
  <si>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</si>
  <si>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</si>
  <si>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</si>
  <si>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</si>
  <si>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</si>
  <si>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</si>
  <si>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</si>
  <si>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</si>
  <si>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</si>
  <si>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</si>
  <si>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</si>
  <si>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</si>
  <si>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</si>
  <si>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</si>
  <si>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</si>
  <si>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</si>
  <si>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</si>
  <si>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</si>
  <si>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</si>
  <si>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</si>
  <si>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</si>
  <si>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</si>
  <si>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</si>
  <si>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</si>
  <si>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</si>
  <si>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Ministerstvo financií SR </t>
  </si>
  <si>
    <t xml:space="preserve">Spracoval:                                         </t>
  </si>
  <si>
    <t xml:space="preserve">JKSO : </t>
  </si>
  <si>
    <t>Dátum: 28.12.2018</t>
  </si>
  <si>
    <t>Stavba :Generálna oprava obehového výťahu - Páternoster</t>
  </si>
  <si>
    <t>Objekt : Výkaz výmer</t>
  </si>
  <si>
    <t>Ceny</t>
  </si>
  <si>
    <t>PRÁCE A DODÁVKY HSV</t>
  </si>
  <si>
    <t>6 - ÚPRAVY POVRCHOV, PODLAHY, VÝPLNE</t>
  </si>
  <si>
    <t>014</t>
  </si>
  <si>
    <t xml:space="preserve">61246-2515   </t>
  </si>
  <si>
    <t>Penetračný náter vnútorný pod malovku</t>
  </si>
  <si>
    <t>m2</t>
  </si>
  <si>
    <t xml:space="preserve">HSV/6/   11         </t>
  </si>
  <si>
    <t>45.41.10</t>
  </si>
  <si>
    <t>011</t>
  </si>
  <si>
    <t xml:space="preserve">61246-5135   </t>
  </si>
  <si>
    <t>Vnútorná omietka stien,MVC,mieš. strojne,nanášanie ručne,jadrová hr.2 cm</t>
  </si>
  <si>
    <t xml:space="preserve">61246-5138   </t>
  </si>
  <si>
    <t>Vnútorná omietka stien,váp.biela,jemná štuk.,strojne, nanáš.ručne hr.4 mm</t>
  </si>
  <si>
    <t xml:space="preserve">61246-6210   </t>
  </si>
  <si>
    <t>Postrek vnút.stien zo such.zm.cem. prednástrek (špric)</t>
  </si>
  <si>
    <t xml:space="preserve">61248-1119   </t>
  </si>
  <si>
    <t>Potiahnutie vnút., alebo vonk. stien a ostatných plôch sklotextilnou mriežkou</t>
  </si>
  <si>
    <t xml:space="preserve">62242-2611   </t>
  </si>
  <si>
    <t>Oprava omietok vápenných a vápennocem. st. člen. 1-2 hladkých 50-65%</t>
  </si>
  <si>
    <t xml:space="preserve">63131-5611   </t>
  </si>
  <si>
    <t>Mazanina z betónu prostého tr. C16/20 hr. 15 cm</t>
  </si>
  <si>
    <t>m3</t>
  </si>
  <si>
    <t xml:space="preserve">                    </t>
  </si>
  <si>
    <t>45.25.32</t>
  </si>
  <si>
    <t xml:space="preserve">63131-9163   </t>
  </si>
  <si>
    <t>Príplatok za konečnú úpravu mazaniny hr. do 15 cm</t>
  </si>
  <si>
    <t xml:space="preserve">63136-2021   </t>
  </si>
  <si>
    <t>Výstuž betónových mazanín zo zvarovaných sietí Kari 15/15/6</t>
  </si>
  <si>
    <t>t</t>
  </si>
  <si>
    <t xml:space="preserve">63245-0134   </t>
  </si>
  <si>
    <t>Vyrovnávací cementový poter zhotovenie v ploche zo suchých zmesí hr. 50 mm</t>
  </si>
  <si>
    <t xml:space="preserve">63247-2102   </t>
  </si>
  <si>
    <t>Samonivelizačná podl. hmota na nasiakavý podklad, vnútorné použitie, hr. 2 mm</t>
  </si>
  <si>
    <t xml:space="preserve">  .  .  </t>
  </si>
  <si>
    <t xml:space="preserve">6 - ÚPRAVY POVRCHOV, PODLAHY, VÝPLNE  spolu: </t>
  </si>
  <si>
    <t>9 - OSTATNÉ KONŠTRUKCIE A PRÁCE</t>
  </si>
  <si>
    <t>003</t>
  </si>
  <si>
    <t xml:space="preserve">94294-1023   </t>
  </si>
  <si>
    <t>Montáž lešenia ťaž. rad. s podlahami š. 2-2,5 m v. do 30 m</t>
  </si>
  <si>
    <t>45.25.10</t>
  </si>
  <si>
    <t xml:space="preserve">94294-1193   </t>
  </si>
  <si>
    <t>Príplatok za prvý a každý ďalší mesiac použitia lešenia k pol. -1023</t>
  </si>
  <si>
    <t xml:space="preserve">94294-1823   </t>
  </si>
  <si>
    <t>Demontáž lešenia ťaž. rad. s podlahami š. 2-2,5 m v. do 30 m</t>
  </si>
  <si>
    <t xml:space="preserve">95394-3124   </t>
  </si>
  <si>
    <t>Osadenie ostat. výrobkov do 30 kg do betónu bez dodávky</t>
  </si>
  <si>
    <t>kus</t>
  </si>
  <si>
    <t xml:space="preserve">0,472448            </t>
  </si>
  <si>
    <t>45.45.13</t>
  </si>
  <si>
    <t xml:space="preserve">95394-8601   </t>
  </si>
  <si>
    <t>Kotvy chemickým tmelom M 10 hl 80 mm do muriva z plných tehál s vyvŕtaním otvoru</t>
  </si>
  <si>
    <t xml:space="preserve">0,9666              </t>
  </si>
  <si>
    <t xml:space="preserve">95399-1111   </t>
  </si>
  <si>
    <t>Dodávka a osadenie hmoždiniek do muriva tehlového 6-8  mm</t>
  </si>
  <si>
    <t>211</t>
  </si>
  <si>
    <t xml:space="preserve">96504-511R   </t>
  </si>
  <si>
    <t>Odstránenie degradovaného betónu hr. do 5 cm ručne</t>
  </si>
  <si>
    <t xml:space="preserve">HSV/6/   3          </t>
  </si>
  <si>
    <t>013</t>
  </si>
  <si>
    <t xml:space="preserve">97801-3191   </t>
  </si>
  <si>
    <t>Otlčenie vnút. omietok stien váp. vápenocem. do 100 %</t>
  </si>
  <si>
    <t>45.11.11</t>
  </si>
  <si>
    <t xml:space="preserve">97802-3411   </t>
  </si>
  <si>
    <t>Vysekanie, vyškrab. a vyčistenie škár v murive tehel.</t>
  </si>
  <si>
    <t xml:space="preserve">97901-1111   </t>
  </si>
  <si>
    <t>Zvislá doprava sute a vybúr. hmôt za prvé podlažie</t>
  </si>
  <si>
    <t xml:space="preserve">97901-1121   </t>
  </si>
  <si>
    <t>Zvislá doprava sute a vybúr. hmôt za každé ďalšie podlažie</t>
  </si>
  <si>
    <t>002</t>
  </si>
  <si>
    <t xml:space="preserve">97901-7112   </t>
  </si>
  <si>
    <t>Zvislé prem. vybúr. hmôt k miestu nakládky nosením do 3,5 m</t>
  </si>
  <si>
    <t xml:space="preserve">97901-7192   </t>
  </si>
  <si>
    <t>Príplatok za ďalších 3,5 m výšky premiest. vybúraných hmôt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</si>
  <si>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</si>
  <si>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</si>
  <si>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</si>
  <si>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</si>
  <si>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</si>
  <si>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</si>
  <si>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97908-2121   </t>
  </si>
  <si>
    <t>Vnútrostavenisková doprava sutiny a vybúraných hmôt za každých ďalších 5 m</t>
  </si>
  <si>
    <t xml:space="preserve">97908-7312   </t>
  </si>
  <si>
    <t>Vodor. prem. vybúr. hmôt k miestu nakládky nosením do 10 m</t>
  </si>
  <si>
    <t xml:space="preserve">97908-7392   </t>
  </si>
  <si>
    <t>Príplatok za ďalších 10 m premiestnenia vybúraných hmôt</t>
  </si>
  <si>
    <t xml:space="preserve">97913-1409   </t>
  </si>
  <si>
    <t>Poplatok za ulož.a znešk.staveb.sute na vymedzených skládkach "O"-ostatný odpad</t>
  </si>
  <si>
    <t xml:space="preserve">99928-1111   </t>
  </si>
  <si>
    <t>Presun hmôt pre opravy v objektoch výšky do 25 m</t>
  </si>
  <si>
    <t xml:space="preserve">HSV/99/  42         </t>
  </si>
  <si>
    <t xml:space="preserve">9 - OSTATNÉ KONŠTRUKCIE A PRÁCE  spolu: </t>
  </si>
  <si>
    <t xml:space="preserve">PRÁCE A DODÁVKY HSV  spolu: </t>
  </si>
  <si>
    <t>PRÁCE A DODÁVKY PSV</t>
  </si>
  <si>
    <t xml:space="preserve">61246-2514   </t>
  </si>
  <si>
    <t>Sanačný špric polokrycí hr.1mm</t>
  </si>
  <si>
    <t>I</t>
  </si>
  <si>
    <t xml:space="preserve">PRÁCE A DODÁVKY PSV  spolu: </t>
  </si>
  <si>
    <t>711 - Izolácie proti vode a vlhkosti</t>
  </si>
  <si>
    <t>711</t>
  </si>
  <si>
    <t xml:space="preserve">71111-1221   </t>
  </si>
  <si>
    <t>Izolácia proti vlhkosti vodor. bitumenovou stierkou</t>
  </si>
  <si>
    <t xml:space="preserve">711 - Izolácie proti vode a vlhkosti  spolu: </t>
  </si>
  <si>
    <t>767 - Konštrukcie doplnk. kovové stavebné</t>
  </si>
  <si>
    <t>700</t>
  </si>
  <si>
    <t xml:space="preserve">767.1-17     </t>
  </si>
  <si>
    <t>Priečka zo sadrokartónových dosiek hr. 15mm s oceľovým roštom</t>
  </si>
  <si>
    <t>45.00.00</t>
  </si>
  <si>
    <t xml:space="preserve">767 - Konštrukcie doplnk. kovové stavebné  spolu: </t>
  </si>
  <si>
    <t>783 - Nátery</t>
  </si>
  <si>
    <t>783</t>
  </si>
  <si>
    <t xml:space="preserve">78320-1811   </t>
  </si>
  <si>
    <t>Odstránenie náterov z kov. stav. doplnk. konštr. oškrabaním</t>
  </si>
  <si>
    <t xml:space="preserve">1,02                </t>
  </si>
  <si>
    <t xml:space="preserve">78322-6100   </t>
  </si>
  <si>
    <t>Nátery kov. stav. doplnk. konštr. syntet. základné</t>
  </si>
  <si>
    <t>45.44.21</t>
  </si>
  <si>
    <t xml:space="preserve">783 - Nátery  spolu: </t>
  </si>
  <si>
    <t>784 - Maľby</t>
  </si>
  <si>
    <t>784</t>
  </si>
  <si>
    <t xml:space="preserve">78444-1020   </t>
  </si>
  <si>
    <t>Maľba latex. 1 farebná dvojnásobná v miest. do 5m</t>
  </si>
  <si>
    <t xml:space="preserve">PSV/784/ 170        </t>
  </si>
  <si>
    <t xml:space="preserve">784 - Maľby  spolu: </t>
  </si>
  <si>
    <t>PRÁCE A DODÁVKY M</t>
  </si>
  <si>
    <t>MAT</t>
  </si>
  <si>
    <t xml:space="preserve">358 5101E13  </t>
  </si>
  <si>
    <t>Istič 1-pólový 264839 - 10kA (1MD) PL7-B2/1</t>
  </si>
  <si>
    <t>31.20.23</t>
  </si>
  <si>
    <t xml:space="preserve">358 5101E17  </t>
  </si>
  <si>
    <t>Istič 1-pólový 264850 - 10kA (1MD) PL7-B4/1</t>
  </si>
  <si>
    <t xml:space="preserve">358 5101K16  </t>
  </si>
  <si>
    <t>Istič 1-pólový 404126 16A/3P</t>
  </si>
  <si>
    <t xml:space="preserve">PRÁCE A DODÁVKY M  spolu: </t>
  </si>
  <si>
    <t>M21 - 155 Elektromontáže</t>
  </si>
  <si>
    <t>921</t>
  </si>
  <si>
    <t xml:space="preserve">21001-0001   </t>
  </si>
  <si>
    <t>Montáž el-inšt rúrky (plast) ohybná, pod omietku D16 (d13)mm</t>
  </si>
  <si>
    <t>m</t>
  </si>
  <si>
    <t>M</t>
  </si>
  <si>
    <t>45.31.1*</t>
  </si>
  <si>
    <t xml:space="preserve">345 405T151  </t>
  </si>
  <si>
    <t>Zásuvka  kombinovaná (3f+1f) ,nástenná 250V/400V 16A 5P IP 44</t>
  </si>
  <si>
    <t>31.20.27</t>
  </si>
  <si>
    <t xml:space="preserve">4FN 150 393.2101    </t>
  </si>
  <si>
    <t xml:space="preserve">345 658I030  </t>
  </si>
  <si>
    <t>Pancierová chránička kábla pre prívod na výť.strj 25mm, samozhášavá</t>
  </si>
  <si>
    <t xml:space="preserve">357 037C0R0  </t>
  </si>
  <si>
    <t>Prepojovacie sady v rozvádzači</t>
  </si>
  <si>
    <t>sada</t>
  </si>
  <si>
    <t>31.20.40</t>
  </si>
  <si>
    <t xml:space="preserve">PRA90049            </t>
  </si>
  <si>
    <t xml:space="preserve">358 4403S76  </t>
  </si>
  <si>
    <t>Hlavný vypínač 32A/3P C 10kA</t>
  </si>
  <si>
    <t>31.20.25</t>
  </si>
  <si>
    <t xml:space="preserve">404 122370   </t>
  </si>
  <si>
    <t>Samolepka s popisom stanice na svietidle</t>
  </si>
  <si>
    <t>31.62.11</t>
  </si>
  <si>
    <t xml:space="preserve">404 122380   </t>
  </si>
  <si>
    <t>Plastová tabuľa s popisom červenej farby VÝSTUP/EXIT</t>
  </si>
  <si>
    <t xml:space="preserve">920 AM07799  </t>
  </si>
  <si>
    <t>Pomocné kontakty bočný</t>
  </si>
  <si>
    <t xml:space="preserve">920 AM07903  </t>
  </si>
  <si>
    <t>Prúdový chránič 4P 40A 30MA 10kA</t>
  </si>
  <si>
    <t xml:space="preserve">920 AM08376  </t>
  </si>
  <si>
    <t>Spúšťač motora  25A 3P s tlačítkom</t>
  </si>
  <si>
    <t xml:space="preserve">920 AM08520  </t>
  </si>
  <si>
    <t>Zvodič prepätia V 20-C/4v rozvádzači</t>
  </si>
  <si>
    <t xml:space="preserve">920 AM11705  </t>
  </si>
  <si>
    <t>Kompaktný napájací zdroj 3F 24V 30A</t>
  </si>
  <si>
    <t xml:space="preserve">ABL4WSR24300        </t>
  </si>
  <si>
    <t xml:space="preserve">920 AM11740  </t>
  </si>
  <si>
    <t>Ovládacie tlačítko pre osvetlenie výťahu na vrátnici a v strojovni</t>
  </si>
  <si>
    <t xml:space="preserve">NYG542P40           </t>
  </si>
  <si>
    <t xml:space="preserve">920 AM11743  </t>
  </si>
  <si>
    <t>STOP tlačidlo v staniciach 1÷6NP - skrinka IP 65</t>
  </si>
  <si>
    <t xml:space="preserve">MNG-230R            </t>
  </si>
  <si>
    <t xml:space="preserve">920 AM12764  </t>
  </si>
  <si>
    <t>STOP tlačidlo v staniciach 1÷6NP - spínacia jednotka</t>
  </si>
  <si>
    <t xml:space="preserve">XE2SP2151           </t>
  </si>
  <si>
    <t xml:space="preserve">920 AM12765  </t>
  </si>
  <si>
    <t>STOP tlačidlo v staniciach 1÷6NP - ovládacia hlavica hríbová</t>
  </si>
  <si>
    <t xml:space="preserve">XENG1191            </t>
  </si>
  <si>
    <t xml:space="preserve">920 AM12766  </t>
  </si>
  <si>
    <t>Ovládanie svetiel výťahu  na vrátnici - skrinka povrchová IP 65 (2 spínače)</t>
  </si>
  <si>
    <t xml:space="preserve">XESD1191            </t>
  </si>
  <si>
    <t xml:space="preserve">920 AM12767  </t>
  </si>
  <si>
    <t>Ovládanie svetiel výťahu  na vrátnici - tlačidlá - hlavica ovládacia otočná dvojpolohová</t>
  </si>
  <si>
    <t xml:space="preserve">XESD1281            </t>
  </si>
  <si>
    <t xml:space="preserve">920 AM12768  </t>
  </si>
  <si>
    <t>Havarijné STOP tlačidlo výťahu v stojovni - hlavica hríbová červená v skrinke s aretáciou</t>
  </si>
  <si>
    <t xml:space="preserve">XESD1291            </t>
  </si>
  <si>
    <t xml:space="preserve">920 AM13707  </t>
  </si>
  <si>
    <t>Havarijné STOP tlačidlo výťahu v stojovni - spínacia jednotka</t>
  </si>
  <si>
    <t xml:space="preserve">XALK188E            </t>
  </si>
  <si>
    <t xml:space="preserve">920 AM13725  </t>
  </si>
  <si>
    <t>Spúšťacie dvojtlačidlo výťahu v strojovni - hlavica ovládacia stláčacia v skrinke bez aretácie</t>
  </si>
  <si>
    <t xml:space="preserve">XACA215             </t>
  </si>
  <si>
    <t xml:space="preserve">920 AM1372R  </t>
  </si>
  <si>
    <t>Spúšťacie dvojtlačidlo výťahu v strojovni - spínacia jednotka</t>
  </si>
  <si>
    <t xml:space="preserve">920 AM14497  </t>
  </si>
  <si>
    <t>Relé pre kontrolu výpadku fáz 16A 230V  AC 3M 2prep.</t>
  </si>
  <si>
    <t xml:space="preserve">2CSM114000R0201     </t>
  </si>
  <si>
    <t xml:space="preserve">920 AM14499  </t>
  </si>
  <si>
    <t>Relé bezpečnostné 24VAC/DC DIN</t>
  </si>
  <si>
    <t xml:space="preserve">1SAZ711201R1033     </t>
  </si>
  <si>
    <t xml:space="preserve">920 AM14501  </t>
  </si>
  <si>
    <t>Relé pre kontrolu výpadku fáz N 16A 230V  AC 3M 2prep.</t>
  </si>
  <si>
    <t xml:space="preserve">2TLA010033R2000     </t>
  </si>
  <si>
    <t xml:space="preserve">920 AM15096  </t>
  </si>
  <si>
    <t>Relé bezpečnostné 230V AC/NO pre núdzové osvetlenie</t>
  </si>
  <si>
    <t xml:space="preserve">2TLA010026R0000     </t>
  </si>
  <si>
    <t xml:space="preserve">920 AM18818  </t>
  </si>
  <si>
    <t>Zásuvka modulárna 16A/230 V kolík</t>
  </si>
  <si>
    <t xml:space="preserve">920 AM18819  </t>
  </si>
  <si>
    <t>Zásuvka  modulárna 16A/230VAC-DIN,</t>
  </si>
  <si>
    <t xml:space="preserve">920 AM21453  </t>
  </si>
  <si>
    <t>Vypínač striedavý (RAD.6) IP44, biely</t>
  </si>
  <si>
    <t xml:space="preserve">WDE000660           </t>
  </si>
  <si>
    <t xml:space="preserve">920 AM27884  </t>
  </si>
  <si>
    <t>Rúrka ohybná-elektroinštalačná PRL/PRV 25mm á 3m</t>
  </si>
  <si>
    <t xml:space="preserve">920 AM27888  </t>
  </si>
  <si>
    <t>Príslušenstvo pre inštalačné rúrky</t>
  </si>
  <si>
    <t xml:space="preserve">ICE 25F             </t>
  </si>
  <si>
    <t xml:space="preserve">920 AM50R    </t>
  </si>
  <si>
    <t>Rozvádzač komplet s príslušenstvom</t>
  </si>
  <si>
    <t xml:space="preserve">21002-0031   </t>
  </si>
  <si>
    <t>Montáž držiaka káblového, liatinový zvislo uložený</t>
  </si>
  <si>
    <t xml:space="preserve">M21                 </t>
  </si>
  <si>
    <t xml:space="preserve">21002-0301   </t>
  </si>
  <si>
    <t>Montáž káblového žľabu, výška bočnice 20, š.40 (mm), vrátane kolien, T-kusov, bez podpier</t>
  </si>
  <si>
    <t xml:space="preserve">553 4736K11  </t>
  </si>
  <si>
    <t>Žľab káblový nedierovaný 20x40 (EC)</t>
  </si>
  <si>
    <t>28.12.10</t>
  </si>
  <si>
    <t xml:space="preserve">NKZN 20X40 (EC)     </t>
  </si>
  <si>
    <t xml:space="preserve">21012-0401   </t>
  </si>
  <si>
    <t>Montáž, istič modulový 1-pól. do 25A</t>
  </si>
  <si>
    <t xml:space="preserve">21019-00R    </t>
  </si>
  <si>
    <t>Montáž rozvádzača, skriňový-delený</t>
  </si>
  <si>
    <t xml:space="preserve">21020-0039   </t>
  </si>
  <si>
    <t>Montáž, núdzové svietidlo IP20-44, netrvalé osvetlenie, prisadené nástenné</t>
  </si>
  <si>
    <t xml:space="preserve">21020-0040   </t>
  </si>
  <si>
    <t>Montáž, núdzové svietidlo IP20-44, netrvalé osvetlenie, prisadené stropné</t>
  </si>
  <si>
    <t xml:space="preserve">21088-0201   </t>
  </si>
  <si>
    <t>Montáž bezhalogénovy kábel Cu 750V uložený pod omietku CXKE, CHKE, N2XH, NHXH 2x1,5-4</t>
  </si>
  <si>
    <t xml:space="preserve">21088-0205   </t>
  </si>
  <si>
    <t>Montáž, bezhalogénový kábel Cu 750V uložený pod omietku CXKE, CHKE, N2XH, NHXH 3x1,5</t>
  </si>
  <si>
    <t xml:space="preserve">21088-0206   </t>
  </si>
  <si>
    <t>Montáž, bezhalogénový kábel Cu 750V uložený pod omietku CXKE, CHKE, N2XH, NHXH 3x2,5</t>
  </si>
  <si>
    <t xml:space="preserve">21088-0216   </t>
  </si>
  <si>
    <t>Montáž, bezhalogénový kábel Cu 750V uložený pod omietku CXKE, CHKE, N2XH, NHXH 5x2,5</t>
  </si>
  <si>
    <t xml:space="preserve">21088-0217   </t>
  </si>
  <si>
    <t>Montáž, bezhalogénový kábel Cu 750V uložený pod omietku CXKE, CHKE, N2XH, NHXH 5x4-6</t>
  </si>
  <si>
    <t xml:space="preserve">21328-0060   </t>
  </si>
  <si>
    <t>PPV (pomocné a podružné výkony) 6%</t>
  </si>
  <si>
    <t xml:space="preserve">21329-1000   </t>
  </si>
  <si>
    <t>Spracovanie východiskovej revízie a vypracovanie správy</t>
  </si>
  <si>
    <t>hod</t>
  </si>
  <si>
    <t xml:space="preserve">M21 - 155 Elektromontáže  spolu: </t>
  </si>
  <si>
    <t>M33 - 162 Montáž dopr., sklad. zariadení a váh</t>
  </si>
  <si>
    <t>933</t>
  </si>
  <si>
    <t xml:space="preserve">33053-0001   </t>
  </si>
  <si>
    <t>Generálna oprava prevodových skríň</t>
  </si>
  <si>
    <t>45.31.30</t>
  </si>
  <si>
    <t xml:space="preserve">33053-0002   </t>
  </si>
  <si>
    <t>Očistenie a kontrola liatinových predlôh</t>
  </si>
  <si>
    <t xml:space="preserve">33053-0003   </t>
  </si>
  <si>
    <t>Očistenie a kontrola oceľových pastorkov</t>
  </si>
  <si>
    <t xml:space="preserve">33053-0004   </t>
  </si>
  <si>
    <t>Dodávka čapov polygónov, rošt stroja</t>
  </si>
  <si>
    <t xml:space="preserve">33053-0005   </t>
  </si>
  <si>
    <t>Oprava elektromotoru 10kW n=960 ot./min., napätie 3x400V</t>
  </si>
  <si>
    <t xml:space="preserve">33053-0006   </t>
  </si>
  <si>
    <t>Dodávka dvojčinnej brzdy priemeru  300 mm</t>
  </si>
  <si>
    <t xml:space="preserve">33053-0007   </t>
  </si>
  <si>
    <t>Dodávka a montáž vodítiek kabíny - parený buk</t>
  </si>
  <si>
    <t xml:space="preserve">33053-0008   </t>
  </si>
  <si>
    <t>Dodávka a montáž nosných reťazí , 2ks á 56m</t>
  </si>
  <si>
    <t xml:space="preserve">33053-0009   </t>
  </si>
  <si>
    <t>Oprava a výmena kužeľových ložísk v závesoch</t>
  </si>
  <si>
    <t xml:space="preserve">33053-0010   </t>
  </si>
  <si>
    <t>Dodávka nosných čapov  kabín</t>
  </si>
  <si>
    <t xml:space="preserve">33053-0011   </t>
  </si>
  <si>
    <t>Oprava a prerovnanie rámov kabín</t>
  </si>
  <si>
    <t xml:space="preserve">33053-0012   </t>
  </si>
  <si>
    <t>Dodávka prechodových trámcov</t>
  </si>
  <si>
    <t xml:space="preserve">33053-0013   </t>
  </si>
  <si>
    <t>Oprava a prerovnanie trolejového vedenia</t>
  </si>
  <si>
    <t>sub</t>
  </si>
  <si>
    <t xml:space="preserve">33053-0014   </t>
  </si>
  <si>
    <t>Oprava a kontrola bezpečnostného zastavovacieho zariadenia na kabínach výťahu</t>
  </si>
  <si>
    <t xml:space="preserve">33053-0015   </t>
  </si>
  <si>
    <t>Dodávka spodného prejazdu - parený buk</t>
  </si>
  <si>
    <t xml:space="preserve">33053-0016   </t>
  </si>
  <si>
    <t>Odliatie kolies polygónov, R=1329 mm</t>
  </si>
  <si>
    <t>sady</t>
  </si>
  <si>
    <t xml:space="preserve">33053-0017   </t>
  </si>
  <si>
    <t>Kontrola polohovej signalizácie RV 12 staníc</t>
  </si>
  <si>
    <t xml:space="preserve">33053-0018   </t>
  </si>
  <si>
    <t>Dodávka vstupných portálov</t>
  </si>
  <si>
    <t xml:space="preserve">33053-0019   </t>
  </si>
  <si>
    <t>Dodávka výdrevy kabín</t>
  </si>
  <si>
    <t xml:space="preserve">33053-0020   </t>
  </si>
  <si>
    <t>Dodávka ochranných stien</t>
  </si>
  <si>
    <t xml:space="preserve">33053-0021   </t>
  </si>
  <si>
    <t>Dodávka madiel do kabín a vstupných portálov</t>
  </si>
  <si>
    <t xml:space="preserve">33053-0022   </t>
  </si>
  <si>
    <t>Dodávka bezpečnostných mreží</t>
  </si>
  <si>
    <t xml:space="preserve">33053-0023   </t>
  </si>
  <si>
    <t>Vykládka a nakládka materiálov a dielov vrátane dopravy</t>
  </si>
  <si>
    <t xml:space="preserve">33053-0024   </t>
  </si>
  <si>
    <t>Demontáž pôvodného výťahu vrátane jeho súčastí</t>
  </si>
  <si>
    <t xml:space="preserve">33053-0025   </t>
  </si>
  <si>
    <t>Dodávka a montáž nového obehového výťahu vrátane jeho súčastí</t>
  </si>
  <si>
    <t xml:space="preserve">33053-0026   </t>
  </si>
  <si>
    <t>Montáž stolárských prvkov, kabínky, portály</t>
  </si>
  <si>
    <t xml:space="preserve">33053-0027   </t>
  </si>
  <si>
    <t>Ekologická likvidácia demontovaného materiálu</t>
  </si>
  <si>
    <t xml:space="preserve">33053-0028   </t>
  </si>
  <si>
    <t>Priebežné čistenie  dotknutých priestorov a transportných ciestáž</t>
  </si>
  <si>
    <t xml:space="preserve">33053-0029   </t>
  </si>
  <si>
    <t>Uvedenie obehového výťahu do prevádzky</t>
  </si>
  <si>
    <t xml:space="preserve">33053-0030   </t>
  </si>
  <si>
    <t>Zaškolenie zamestnancov úradu s obsluhou výťahu</t>
  </si>
  <si>
    <t xml:space="preserve">33053-0031   </t>
  </si>
  <si>
    <t>Inžinierská činnosť</t>
  </si>
  <si>
    <t xml:space="preserve">M33 - 162 Montáž dopr., sklad. zariadení a váh  spolu: </t>
  </si>
  <si>
    <t>OSTATNÉ</t>
  </si>
  <si>
    <t>800</t>
  </si>
  <si>
    <t xml:space="preserve">00314-7      </t>
  </si>
  <si>
    <t>Dokumentácia skutočnej realizácie stavby</t>
  </si>
  <si>
    <t>U</t>
  </si>
  <si>
    <t xml:space="preserve">00332-221    </t>
  </si>
  <si>
    <t>Prenájom kontajneru 5 m3 - odvoz sute</t>
  </si>
  <si>
    <t>ks</t>
  </si>
  <si>
    <t xml:space="preserve">HSV/9/  17          </t>
  </si>
  <si>
    <t>OST</t>
  </si>
  <si>
    <t xml:space="preserve">99999-99R1   </t>
  </si>
  <si>
    <t>Ostatné konštrukcie a práce, HZS T5</t>
  </si>
  <si>
    <t xml:space="preserve">341 010M433  </t>
  </si>
  <si>
    <t>Vodiče 24 VDC - kábel pevný bezhalogénový J-H(ST)H2x2x0,8 červený</t>
  </si>
  <si>
    <t>31.30.13</t>
  </si>
  <si>
    <t xml:space="preserve">H07V-K 10           </t>
  </si>
  <si>
    <t xml:space="preserve">341 010M452  </t>
  </si>
  <si>
    <t>Vodič ohybný neizolovaný (Cu 16mm2)</t>
  </si>
  <si>
    <t xml:space="preserve">H07V-K 35           </t>
  </si>
  <si>
    <t xml:space="preserve">341 225M111  </t>
  </si>
  <si>
    <t>Kábel bezhalogénový Cu 1kV : NHXH-O FE180/E30 3x1,5</t>
  </si>
  <si>
    <t>NHXH  3x1,5  FE180/E</t>
  </si>
  <si>
    <t xml:space="preserve">341 225M121  </t>
  </si>
  <si>
    <t>Kábel bezhalogénový Cu 1kV : NHXH-O FE180/E30 3x2,5</t>
  </si>
  <si>
    <t>NHXH  3x2,5  FE180/E</t>
  </si>
  <si>
    <t xml:space="preserve">341 225M320  </t>
  </si>
  <si>
    <t>Kábel bezhalogénový Cu 1kV : NHXH-J FE180/E30 5x2,5</t>
  </si>
  <si>
    <t>NHXH  5x2,5  FE180/E</t>
  </si>
  <si>
    <t xml:space="preserve">341 225M330  </t>
  </si>
  <si>
    <t>Kábel bezhalogénový Cu 1kV : NHXH-J FE180/E30 5x4</t>
  </si>
  <si>
    <t>NHXH  5x4  FE180/E30</t>
  </si>
  <si>
    <t xml:space="preserve">348 1M00012  </t>
  </si>
  <si>
    <t>Svietidlo portálové stropné LED , IP20/40</t>
  </si>
  <si>
    <t>31.50.25</t>
  </si>
  <si>
    <t xml:space="preserve">FPL135258LEDBI      </t>
  </si>
  <si>
    <t xml:space="preserve">348 1M00013  </t>
  </si>
  <si>
    <t>Svietidlo núdzové LED , IP20/40</t>
  </si>
  <si>
    <t xml:space="preserve">FPLD135118LEDBI     </t>
  </si>
  <si>
    <t xml:space="preserve">348 1M00014  </t>
  </si>
  <si>
    <t>Svietidlo nástenné LED , IP20/40</t>
  </si>
  <si>
    <t xml:space="preserve">FPLD135136LEDBI     </t>
  </si>
  <si>
    <t xml:space="preserve">OSTATNÉ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</si>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</sst>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9"/>
  <sheetViews>
    <sheetView showGridLines="0" tabSelected="1" zoomScalePageLayoutView="0" workbookViewId="0" topLeftCell="A1">
      <selection activeCell="G14" sqref="G14"/>
    </sheetView>
  </sheetViews>
  <sheetFormatPr defaultColWidth="9.140625" defaultRowHeight="12.75"/>
  <cols>
    <col min="1" max="1" width="4.8515625" style="24" customWidth="1"/>
    <col min="2" max="2" width="6.421875" style="25" customWidth="1"/>
    <col min="3" max="3" width="11.7109375" style="26" customWidth="1"/>
    <col min="4" max="4" width="41.140625" style="51" customWidth="1"/>
    <col min="5" max="5" width="8.7109375" style="28" customWidth="1"/>
    <col min="6" max="6" width="5.28125" style="31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hidden="1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0" style="32" hidden="1" customWidth="1"/>
    <col min="24" max="25" width="5.7109375" style="27" hidden="1" customWidth="1"/>
    <col min="26" max="26" width="7.57421875" style="27" hidden="1" customWidth="1"/>
    <col min="27" max="27" width="24.8515625" style="27" hidden="1" customWidth="1"/>
    <col min="28" max="28" width="4.28125" style="27" hidden="1" customWidth="1"/>
    <col min="29" max="29" width="8.28125" style="27" hidden="1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12.75">
      <c r="A1" s="9" t="s">
        <v>69</v>
      </c>
      <c r="B1" s="1"/>
      <c r="C1" s="1"/>
      <c r="D1" s="1"/>
      <c r="E1" s="9" t="s">
        <v>70</v>
      </c>
      <c r="F1" s="15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1</v>
      </c>
      <c r="AA1" s="57" t="s">
        <v>2</v>
      </c>
      <c r="AB1" s="33" t="s">
        <v>3</v>
      </c>
      <c r="AC1" s="33" t="s">
        <v>4</v>
      </c>
      <c r="AD1" s="33" t="s">
        <v>5</v>
      </c>
      <c r="AE1" s="1"/>
      <c r="AF1" s="1"/>
      <c r="AG1" s="1"/>
      <c r="AH1" s="1"/>
    </row>
    <row r="2" spans="1:34" ht="12.75">
      <c r="A2" s="9" t="s">
        <v>18</v>
      </c>
      <c r="B2" s="1"/>
      <c r="C2" s="1"/>
      <c r="D2" s="1"/>
      <c r="E2" s="9" t="s">
        <v>71</v>
      </c>
      <c r="F2" s="15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6</v>
      </c>
      <c r="AA2" s="34" t="s">
        <v>32</v>
      </c>
      <c r="AB2" s="34" t="s">
        <v>7</v>
      </c>
      <c r="AC2" s="34"/>
      <c r="AD2" s="35"/>
      <c r="AE2" s="1"/>
      <c r="AF2" s="1"/>
      <c r="AG2" s="1"/>
      <c r="AH2" s="1"/>
    </row>
    <row r="3" spans="1:34" ht="12.75">
      <c r="A3" s="9" t="s">
        <v>20</v>
      </c>
      <c r="B3" s="1"/>
      <c r="C3" s="1"/>
      <c r="D3" s="1"/>
      <c r="E3" s="9" t="s">
        <v>72</v>
      </c>
      <c r="F3" s="15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8</v>
      </c>
      <c r="AA3" s="34" t="s">
        <v>33</v>
      </c>
      <c r="AB3" s="34" t="s">
        <v>7</v>
      </c>
      <c r="AC3" s="34" t="s">
        <v>9</v>
      </c>
      <c r="AD3" s="35" t="s">
        <v>10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11</v>
      </c>
      <c r="AA4" s="34" t="s">
        <v>34</v>
      </c>
      <c r="AB4" s="34" t="s">
        <v>7</v>
      </c>
      <c r="AC4" s="34"/>
      <c r="AD4" s="35"/>
      <c r="AE4" s="1"/>
      <c r="AF4" s="1"/>
      <c r="AG4" s="1"/>
      <c r="AH4" s="1"/>
    </row>
    <row r="5" spans="1:34" ht="12.75">
      <c r="A5" s="9" t="s">
        <v>73</v>
      </c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12</v>
      </c>
      <c r="AA5" s="34" t="s">
        <v>33</v>
      </c>
      <c r="AB5" s="34" t="s">
        <v>7</v>
      </c>
      <c r="AC5" s="34" t="s">
        <v>9</v>
      </c>
      <c r="AD5" s="35" t="s">
        <v>10</v>
      </c>
      <c r="AE5" s="1"/>
      <c r="AF5" s="1"/>
      <c r="AG5" s="1"/>
      <c r="AH5" s="1"/>
    </row>
    <row r="6" spans="1:34" ht="12.75">
      <c r="A6" s="9" t="s">
        <v>74</v>
      </c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5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35</v>
      </c>
      <c r="B9" s="43" t="s">
        <v>36</v>
      </c>
      <c r="C9" s="43" t="s">
        <v>37</v>
      </c>
      <c r="D9" s="43" t="s">
        <v>38</v>
      </c>
      <c r="E9" s="43" t="s">
        <v>39</v>
      </c>
      <c r="F9" s="43" t="s">
        <v>40</v>
      </c>
      <c r="G9" s="43" t="s">
        <v>41</v>
      </c>
      <c r="H9" s="43" t="s">
        <v>13</v>
      </c>
      <c r="I9" s="43" t="s">
        <v>26</v>
      </c>
      <c r="J9" s="43" t="s">
        <v>27</v>
      </c>
      <c r="K9" s="44" t="s">
        <v>28</v>
      </c>
      <c r="L9" s="45"/>
      <c r="M9" s="46" t="s">
        <v>29</v>
      </c>
      <c r="N9" s="45"/>
      <c r="O9" s="43" t="s">
        <v>0</v>
      </c>
      <c r="P9" s="41" t="s">
        <v>42</v>
      </c>
      <c r="Q9" s="10" t="s">
        <v>39</v>
      </c>
      <c r="R9" s="10" t="s">
        <v>39</v>
      </c>
      <c r="S9" s="11" t="s">
        <v>39</v>
      </c>
      <c r="T9" s="14" t="s">
        <v>43</v>
      </c>
      <c r="U9" s="14" t="s">
        <v>44</v>
      </c>
      <c r="V9" s="14" t="s">
        <v>45</v>
      </c>
      <c r="W9" s="15" t="s">
        <v>31</v>
      </c>
      <c r="X9" s="15" t="s">
        <v>46</v>
      </c>
      <c r="Y9" s="15" t="s">
        <v>47</v>
      </c>
      <c r="Z9" s="50" t="s">
        <v>48</v>
      </c>
      <c r="AA9" s="50" t="s">
        <v>49</v>
      </c>
      <c r="AB9" s="1" t="s">
        <v>45</v>
      </c>
      <c r="AC9" s="1"/>
      <c r="AD9" s="1"/>
      <c r="AE9" s="1"/>
      <c r="AF9" s="1"/>
      <c r="AG9" s="1"/>
      <c r="AH9" s="1"/>
    </row>
    <row r="10" spans="1:34" ht="13.5" thickBot="1">
      <c r="A10" s="47" t="s">
        <v>50</v>
      </c>
      <c r="B10" s="47" t="s">
        <v>51</v>
      </c>
      <c r="C10" s="48"/>
      <c r="D10" s="47" t="s">
        <v>52</v>
      </c>
      <c r="E10" s="47" t="s">
        <v>53</v>
      </c>
      <c r="F10" s="47" t="s">
        <v>54</v>
      </c>
      <c r="G10" s="47" t="s">
        <v>55</v>
      </c>
      <c r="H10" s="47" t="s">
        <v>56</v>
      </c>
      <c r="I10" s="47" t="s">
        <v>30</v>
      </c>
      <c r="J10" s="47"/>
      <c r="K10" s="47" t="s">
        <v>41</v>
      </c>
      <c r="L10" s="47" t="s">
        <v>27</v>
      </c>
      <c r="M10" s="49" t="s">
        <v>41</v>
      </c>
      <c r="N10" s="47" t="s">
        <v>27</v>
      </c>
      <c r="O10" s="47" t="s">
        <v>57</v>
      </c>
      <c r="P10" s="42"/>
      <c r="Q10" s="12" t="s">
        <v>58</v>
      </c>
      <c r="R10" s="12" t="s">
        <v>59</v>
      </c>
      <c r="S10" s="13" t="s">
        <v>60</v>
      </c>
      <c r="T10" s="14" t="s">
        <v>61</v>
      </c>
      <c r="U10" s="14" t="s">
        <v>62</v>
      </c>
      <c r="V10" s="14" t="s">
        <v>63</v>
      </c>
      <c r="W10" s="15"/>
      <c r="X10" s="1"/>
      <c r="Y10" s="1"/>
      <c r="Z10" s="50" t="s">
        <v>64</v>
      </c>
      <c r="AA10" s="50" t="s">
        <v>50</v>
      </c>
      <c r="AB10" s="1" t="s">
        <v>75</v>
      </c>
      <c r="AC10" s="1"/>
      <c r="AD10" s="1"/>
      <c r="AE10" s="1"/>
      <c r="AF10" s="1"/>
      <c r="AG10" s="1"/>
      <c r="AH10" s="1"/>
    </row>
    <row r="11" ht="13.5" thickTop="1"/>
    <row r="12" ht="12.75">
      <c r="B12" s="52" t="s">
        <v>76</v>
      </c>
    </row>
    <row r="13" ht="12.75">
      <c r="B13" s="26" t="s">
        <v>77</v>
      </c>
    </row>
    <row r="14" spans="1:26" ht="12.75">
      <c r="A14" s="24">
        <v>1</v>
      </c>
      <c r="B14" s="25" t="s">
        <v>78</v>
      </c>
      <c r="C14" s="26" t="s">
        <v>79</v>
      </c>
      <c r="D14" s="51" t="s">
        <v>80</v>
      </c>
      <c r="E14" s="28">
        <v>286.818</v>
      </c>
      <c r="F14" s="31" t="s">
        <v>81</v>
      </c>
      <c r="H14" s="29">
        <f aca="true" t="shared" si="0" ref="H14:H24">ROUND(E14*G14,2)</f>
        <v>0</v>
      </c>
      <c r="J14" s="29">
        <f aca="true" t="shared" si="1" ref="J14:J24">ROUND(E14*G14,2)</f>
        <v>0</v>
      </c>
      <c r="K14" s="30">
        <v>7E-05</v>
      </c>
      <c r="L14" s="30">
        <f aca="true" t="shared" si="2" ref="L14:L24">E14*K14</f>
        <v>0.020077259999999996</v>
      </c>
      <c r="P14" s="27" t="s">
        <v>82</v>
      </c>
      <c r="V14" s="31" t="s">
        <v>15</v>
      </c>
      <c r="Z14" s="27" t="s">
        <v>83</v>
      </c>
    </row>
    <row r="15" spans="1:26" ht="25.5">
      <c r="A15" s="24">
        <v>2</v>
      </c>
      <c r="B15" s="25" t="s">
        <v>84</v>
      </c>
      <c r="C15" s="26" t="s">
        <v>85</v>
      </c>
      <c r="D15" s="51" t="s">
        <v>86</v>
      </c>
      <c r="E15" s="28">
        <v>286.818</v>
      </c>
      <c r="F15" s="31" t="s">
        <v>81</v>
      </c>
      <c r="H15" s="29">
        <f t="shared" si="0"/>
        <v>0</v>
      </c>
      <c r="J15" s="29">
        <f t="shared" si="1"/>
        <v>0</v>
      </c>
      <c r="K15" s="30">
        <v>0.032</v>
      </c>
      <c r="L15" s="30">
        <f t="shared" si="2"/>
        <v>9.178175999999999</v>
      </c>
      <c r="P15" s="27">
        <v>181208053</v>
      </c>
      <c r="V15" s="31" t="s">
        <v>15</v>
      </c>
      <c r="Z15" s="27" t="s">
        <v>83</v>
      </c>
    </row>
    <row r="16" spans="1:26" ht="25.5">
      <c r="A16" s="24">
        <v>3</v>
      </c>
      <c r="B16" s="25" t="s">
        <v>84</v>
      </c>
      <c r="C16" s="26" t="s">
        <v>87</v>
      </c>
      <c r="D16" s="51" t="s">
        <v>88</v>
      </c>
      <c r="E16" s="28">
        <v>286.818</v>
      </c>
      <c r="F16" s="31" t="s">
        <v>81</v>
      </c>
      <c r="H16" s="29">
        <f t="shared" si="0"/>
        <v>0</v>
      </c>
      <c r="J16" s="29">
        <f t="shared" si="1"/>
        <v>0</v>
      </c>
      <c r="K16" s="30">
        <v>0.006</v>
      </c>
      <c r="L16" s="30">
        <f t="shared" si="2"/>
        <v>1.7209079999999999</v>
      </c>
      <c r="P16" s="27">
        <v>181208053</v>
      </c>
      <c r="V16" s="31" t="s">
        <v>15</v>
      </c>
      <c r="Z16" s="27" t="s">
        <v>83</v>
      </c>
    </row>
    <row r="17" spans="1:26" ht="12.75">
      <c r="A17" s="24">
        <v>4</v>
      </c>
      <c r="B17" s="25" t="s">
        <v>84</v>
      </c>
      <c r="C17" s="26" t="s">
        <v>89</v>
      </c>
      <c r="D17" s="51" t="s">
        <v>90</v>
      </c>
      <c r="E17" s="28">
        <v>286.818</v>
      </c>
      <c r="F17" s="31" t="s">
        <v>81</v>
      </c>
      <c r="H17" s="29">
        <f t="shared" si="0"/>
        <v>0</v>
      </c>
      <c r="J17" s="29">
        <f t="shared" si="1"/>
        <v>0</v>
      </c>
      <c r="K17" s="30">
        <v>0.0068</v>
      </c>
      <c r="L17" s="30">
        <f t="shared" si="2"/>
        <v>1.9503623999999997</v>
      </c>
      <c r="P17" s="27">
        <v>181208053</v>
      </c>
      <c r="V17" s="31" t="s">
        <v>15</v>
      </c>
      <c r="Z17" s="27" t="s">
        <v>83</v>
      </c>
    </row>
    <row r="18" spans="1:26" ht="25.5">
      <c r="A18" s="24">
        <v>5</v>
      </c>
      <c r="B18" s="25" t="s">
        <v>84</v>
      </c>
      <c r="C18" s="26" t="s">
        <v>91</v>
      </c>
      <c r="D18" s="51" t="s">
        <v>92</v>
      </c>
      <c r="E18" s="28">
        <v>286.818</v>
      </c>
      <c r="F18" s="31" t="s">
        <v>81</v>
      </c>
      <c r="H18" s="29">
        <f t="shared" si="0"/>
        <v>0</v>
      </c>
      <c r="J18" s="29">
        <f t="shared" si="1"/>
        <v>0</v>
      </c>
      <c r="K18" s="30">
        <v>0.00033</v>
      </c>
      <c r="L18" s="30">
        <f t="shared" si="2"/>
        <v>0.09464993999999999</v>
      </c>
      <c r="P18" s="27">
        <v>8812027120000000</v>
      </c>
      <c r="V18" s="31" t="s">
        <v>15</v>
      </c>
      <c r="Z18" s="27" t="s">
        <v>83</v>
      </c>
    </row>
    <row r="19" spans="1:26" ht="25.5">
      <c r="A19" s="24">
        <v>6</v>
      </c>
      <c r="B19" s="25" t="s">
        <v>78</v>
      </c>
      <c r="C19" s="26" t="s">
        <v>93</v>
      </c>
      <c r="D19" s="51" t="s">
        <v>94</v>
      </c>
      <c r="E19" s="28">
        <v>28.24</v>
      </c>
      <c r="F19" s="31" t="s">
        <v>81</v>
      </c>
      <c r="H19" s="29">
        <f t="shared" si="0"/>
        <v>0</v>
      </c>
      <c r="J19" s="29">
        <f t="shared" si="1"/>
        <v>0</v>
      </c>
      <c r="K19" s="30">
        <v>0.05626</v>
      </c>
      <c r="L19" s="30">
        <f t="shared" si="2"/>
        <v>1.5887824</v>
      </c>
      <c r="P19" s="27">
        <v>1922624055</v>
      </c>
      <c r="V19" s="31" t="s">
        <v>15</v>
      </c>
      <c r="Z19" s="27" t="s">
        <v>83</v>
      </c>
    </row>
    <row r="20" spans="1:26" ht="12.75">
      <c r="A20" s="24">
        <v>7</v>
      </c>
      <c r="B20" s="25" t="s">
        <v>84</v>
      </c>
      <c r="C20" s="26" t="s">
        <v>95</v>
      </c>
      <c r="D20" s="51" t="s">
        <v>96</v>
      </c>
      <c r="E20" s="28">
        <v>2.093</v>
      </c>
      <c r="F20" s="31" t="s">
        <v>97</v>
      </c>
      <c r="H20" s="29">
        <f t="shared" si="0"/>
        <v>0</v>
      </c>
      <c r="J20" s="29">
        <f t="shared" si="1"/>
        <v>0</v>
      </c>
      <c r="K20" s="30">
        <v>2.42103</v>
      </c>
      <c r="L20" s="30">
        <f t="shared" si="2"/>
        <v>5.06721579</v>
      </c>
      <c r="P20" s="27" t="s">
        <v>98</v>
      </c>
      <c r="V20" s="31" t="s">
        <v>15</v>
      </c>
      <c r="Z20" s="27" t="s">
        <v>99</v>
      </c>
    </row>
    <row r="21" spans="1:26" ht="12.75">
      <c r="A21" s="24">
        <v>8</v>
      </c>
      <c r="B21" s="25" t="s">
        <v>84</v>
      </c>
      <c r="C21" s="26" t="s">
        <v>100</v>
      </c>
      <c r="D21" s="51" t="s">
        <v>101</v>
      </c>
      <c r="E21" s="28">
        <v>2.093</v>
      </c>
      <c r="F21" s="31" t="s">
        <v>97</v>
      </c>
      <c r="H21" s="29">
        <f t="shared" si="0"/>
        <v>0</v>
      </c>
      <c r="J21" s="29">
        <f t="shared" si="1"/>
        <v>0</v>
      </c>
      <c r="K21" s="30">
        <v>0.02</v>
      </c>
      <c r="L21" s="30">
        <f t="shared" si="2"/>
        <v>0.04186</v>
      </c>
      <c r="P21" s="27" t="s">
        <v>98</v>
      </c>
      <c r="V21" s="31" t="s">
        <v>15</v>
      </c>
      <c r="Z21" s="27" t="s">
        <v>99</v>
      </c>
    </row>
    <row r="22" spans="1:26" ht="12.75">
      <c r="A22" s="24">
        <v>9</v>
      </c>
      <c r="B22" s="25" t="s">
        <v>84</v>
      </c>
      <c r="C22" s="26" t="s">
        <v>102</v>
      </c>
      <c r="D22" s="51" t="s">
        <v>103</v>
      </c>
      <c r="E22" s="28">
        <v>0.241</v>
      </c>
      <c r="F22" s="31" t="s">
        <v>104</v>
      </c>
      <c r="H22" s="29">
        <f t="shared" si="0"/>
        <v>0</v>
      </c>
      <c r="J22" s="29">
        <f t="shared" si="1"/>
        <v>0</v>
      </c>
      <c r="K22" s="30">
        <v>0.98901</v>
      </c>
      <c r="L22" s="30">
        <f t="shared" si="2"/>
        <v>0.23835140999999999</v>
      </c>
      <c r="P22" s="27" t="s">
        <v>98</v>
      </c>
      <c r="V22" s="31" t="s">
        <v>15</v>
      </c>
      <c r="Z22" s="27" t="s">
        <v>99</v>
      </c>
    </row>
    <row r="23" spans="1:26" ht="25.5">
      <c r="A23" s="24">
        <v>10</v>
      </c>
      <c r="B23" s="25" t="s">
        <v>84</v>
      </c>
      <c r="C23" s="26" t="s">
        <v>105</v>
      </c>
      <c r="D23" s="51" t="s">
        <v>106</v>
      </c>
      <c r="E23" s="28">
        <v>17.445</v>
      </c>
      <c r="F23" s="31" t="s">
        <v>81</v>
      </c>
      <c r="H23" s="29">
        <f t="shared" si="0"/>
        <v>0</v>
      </c>
      <c r="J23" s="29">
        <f t="shared" si="1"/>
        <v>0</v>
      </c>
      <c r="K23" s="30">
        <v>0.105</v>
      </c>
      <c r="L23" s="30">
        <f t="shared" si="2"/>
        <v>1.831725</v>
      </c>
      <c r="P23" s="27" t="s">
        <v>98</v>
      </c>
      <c r="V23" s="31" t="s">
        <v>15</v>
      </c>
      <c r="Z23" s="27" t="s">
        <v>99</v>
      </c>
    </row>
    <row r="24" spans="1:26" ht="25.5">
      <c r="A24" s="24">
        <v>11</v>
      </c>
      <c r="B24" s="25" t="s">
        <v>84</v>
      </c>
      <c r="C24" s="26" t="s">
        <v>107</v>
      </c>
      <c r="D24" s="51" t="s">
        <v>108</v>
      </c>
      <c r="E24" s="28">
        <v>17.445</v>
      </c>
      <c r="F24" s="31" t="s">
        <v>81</v>
      </c>
      <c r="H24" s="29">
        <f t="shared" si="0"/>
        <v>0</v>
      </c>
      <c r="J24" s="29">
        <f t="shared" si="1"/>
        <v>0</v>
      </c>
      <c r="K24" s="30">
        <v>0.00341</v>
      </c>
      <c r="L24" s="30">
        <f t="shared" si="2"/>
        <v>0.05948745</v>
      </c>
      <c r="P24" s="27" t="s">
        <v>98</v>
      </c>
      <c r="V24" s="31" t="s">
        <v>15</v>
      </c>
      <c r="Z24" s="27" t="s">
        <v>109</v>
      </c>
    </row>
    <row r="25" spans="4:23" ht="12.75">
      <c r="D25" s="53" t="s">
        <v>110</v>
      </c>
      <c r="E25" s="54">
        <f>J25</f>
        <v>0</v>
      </c>
      <c r="H25" s="54">
        <f>SUM(H12:H24)</f>
        <v>0</v>
      </c>
      <c r="I25" s="54">
        <f>SUM(I12:I24)</f>
        <v>0</v>
      </c>
      <c r="J25" s="54">
        <f>SUM(J12:J24)</f>
        <v>0</v>
      </c>
      <c r="L25" s="55">
        <f>SUM(L12:L24)</f>
        <v>21.791595649999994</v>
      </c>
      <c r="N25" s="56">
        <f>SUM(N12:N24)</f>
        <v>0</v>
      </c>
      <c r="W25" s="32">
        <f>SUM(W12:W24)</f>
        <v>0</v>
      </c>
    </row>
    <row r="27" ht="12.75">
      <c r="B27" s="26" t="s">
        <v>111</v>
      </c>
    </row>
    <row r="28" spans="1:26" ht="15.75" customHeight="1">
      <c r="A28" s="24">
        <v>12</v>
      </c>
      <c r="B28" s="25" t="s">
        <v>112</v>
      </c>
      <c r="C28" s="26" t="s">
        <v>113</v>
      </c>
      <c r="D28" s="51" t="s">
        <v>114</v>
      </c>
      <c r="E28" s="28">
        <v>255.204</v>
      </c>
      <c r="F28" s="31" t="s">
        <v>81</v>
      </c>
      <c r="H28" s="29">
        <f aca="true" t="shared" si="3" ref="H28:H50">ROUND(E28*G28,2)</f>
        <v>0</v>
      </c>
      <c r="J28" s="29">
        <f aca="true" t="shared" si="4" ref="J28:J50">ROUND(E28*G28,2)</f>
        <v>0</v>
      </c>
      <c r="K28" s="30">
        <v>2E-05</v>
      </c>
      <c r="L28" s="30">
        <f>E28*K28</f>
        <v>0.00510408</v>
      </c>
      <c r="P28" s="27">
        <v>188226</v>
      </c>
      <c r="V28" s="31" t="s">
        <v>15</v>
      </c>
      <c r="Z28" s="27" t="s">
        <v>115</v>
      </c>
    </row>
    <row r="29" spans="1:26" ht="16.5" customHeight="1">
      <c r="A29" s="24">
        <v>13</v>
      </c>
      <c r="B29" s="25" t="s">
        <v>112</v>
      </c>
      <c r="C29" s="26" t="s">
        <v>116</v>
      </c>
      <c r="D29" s="51" t="s">
        <v>117</v>
      </c>
      <c r="E29" s="28">
        <v>1531.224</v>
      </c>
      <c r="F29" s="31" t="s">
        <v>81</v>
      </c>
      <c r="H29" s="29">
        <f t="shared" si="3"/>
        <v>0</v>
      </c>
      <c r="J29" s="29">
        <f t="shared" si="4"/>
        <v>0</v>
      </c>
      <c r="K29" s="30">
        <v>0.00079</v>
      </c>
      <c r="L29" s="30">
        <f>E29*K29</f>
        <v>1.20966696</v>
      </c>
      <c r="P29" s="27">
        <v>188226</v>
      </c>
      <c r="V29" s="31" t="s">
        <v>15</v>
      </c>
      <c r="Z29" s="27" t="s">
        <v>115</v>
      </c>
    </row>
    <row r="30" spans="1:26" ht="16.5" customHeight="1">
      <c r="A30" s="24">
        <v>14</v>
      </c>
      <c r="B30" s="25" t="s">
        <v>112</v>
      </c>
      <c r="C30" s="26" t="s">
        <v>118</v>
      </c>
      <c r="D30" s="51" t="s">
        <v>119</v>
      </c>
      <c r="E30" s="28">
        <v>255.204</v>
      </c>
      <c r="F30" s="31" t="s">
        <v>81</v>
      </c>
      <c r="H30" s="29">
        <f t="shared" si="3"/>
        <v>0</v>
      </c>
      <c r="J30" s="29">
        <f t="shared" si="4"/>
        <v>0</v>
      </c>
      <c r="P30" s="27">
        <v>188226</v>
      </c>
      <c r="V30" s="31" t="s">
        <v>15</v>
      </c>
      <c r="Z30" s="27" t="s">
        <v>115</v>
      </c>
    </row>
    <row r="31" spans="1:26" ht="17.25" customHeight="1">
      <c r="A31" s="24">
        <v>15</v>
      </c>
      <c r="B31" s="25" t="s">
        <v>84</v>
      </c>
      <c r="C31" s="26" t="s">
        <v>120</v>
      </c>
      <c r="D31" s="51" t="s">
        <v>121</v>
      </c>
      <c r="E31" s="28">
        <v>14</v>
      </c>
      <c r="F31" s="31" t="s">
        <v>122</v>
      </c>
      <c r="H31" s="29">
        <f t="shared" si="3"/>
        <v>0</v>
      </c>
      <c r="J31" s="29">
        <f t="shared" si="4"/>
        <v>0</v>
      </c>
      <c r="K31" s="30">
        <v>0.0002</v>
      </c>
      <c r="L31" s="30">
        <f>E31*K31</f>
        <v>0.0028</v>
      </c>
      <c r="P31" s="27" t="s">
        <v>123</v>
      </c>
      <c r="V31" s="31" t="s">
        <v>15</v>
      </c>
      <c r="Z31" s="27" t="s">
        <v>124</v>
      </c>
    </row>
    <row r="32" spans="1:26" ht="24" customHeight="1">
      <c r="A32" s="24">
        <v>16</v>
      </c>
      <c r="B32" s="25" t="s">
        <v>84</v>
      </c>
      <c r="C32" s="26" t="s">
        <v>125</v>
      </c>
      <c r="D32" s="51" t="s">
        <v>126</v>
      </c>
      <c r="E32" s="28">
        <v>24</v>
      </c>
      <c r="F32" s="31" t="s">
        <v>122</v>
      </c>
      <c r="H32" s="29">
        <f t="shared" si="3"/>
        <v>0</v>
      </c>
      <c r="J32" s="29">
        <f t="shared" si="4"/>
        <v>0</v>
      </c>
      <c r="K32" s="30">
        <v>4E-05</v>
      </c>
      <c r="L32" s="30">
        <f>E32*K32</f>
        <v>0.0009600000000000001</v>
      </c>
      <c r="P32" s="27" t="s">
        <v>127</v>
      </c>
      <c r="V32" s="31" t="s">
        <v>15</v>
      </c>
      <c r="Z32" s="27" t="s">
        <v>109</v>
      </c>
    </row>
    <row r="33" spans="1:26" ht="15" customHeight="1">
      <c r="A33" s="24">
        <v>17</v>
      </c>
      <c r="B33" s="25" t="s">
        <v>78</v>
      </c>
      <c r="C33" s="26" t="s">
        <v>128</v>
      </c>
      <c r="D33" s="51" t="s">
        <v>129</v>
      </c>
      <c r="E33" s="28">
        <v>200</v>
      </c>
      <c r="F33" s="31" t="s">
        <v>122</v>
      </c>
      <c r="H33" s="29">
        <f t="shared" si="3"/>
        <v>0</v>
      </c>
      <c r="J33" s="29">
        <f t="shared" si="4"/>
        <v>0</v>
      </c>
      <c r="P33" s="27" t="s">
        <v>127</v>
      </c>
      <c r="V33" s="31" t="s">
        <v>15</v>
      </c>
      <c r="Z33" s="27" t="s">
        <v>124</v>
      </c>
    </row>
    <row r="34" spans="1:26" ht="12.75">
      <c r="A34" s="24">
        <v>18</v>
      </c>
      <c r="B34" s="25" t="s">
        <v>130</v>
      </c>
      <c r="C34" s="26" t="s">
        <v>131</v>
      </c>
      <c r="D34" s="51" t="s">
        <v>132</v>
      </c>
      <c r="E34" s="28">
        <v>17.445</v>
      </c>
      <c r="F34" s="31" t="s">
        <v>81</v>
      </c>
      <c r="H34" s="29">
        <f t="shared" si="3"/>
        <v>0</v>
      </c>
      <c r="J34" s="29">
        <f t="shared" si="4"/>
        <v>0</v>
      </c>
      <c r="K34" s="30">
        <v>0.11</v>
      </c>
      <c r="L34" s="30">
        <f>E34*K34</f>
        <v>1.91895</v>
      </c>
      <c r="P34" s="27" t="s">
        <v>133</v>
      </c>
      <c r="V34" s="31" t="s">
        <v>15</v>
      </c>
      <c r="Z34" s="27" t="s">
        <v>109</v>
      </c>
    </row>
    <row r="35" spans="1:26" ht="12.75">
      <c r="A35" s="24">
        <v>19</v>
      </c>
      <c r="B35" s="25" t="s">
        <v>134</v>
      </c>
      <c r="C35" s="26" t="s">
        <v>135</v>
      </c>
      <c r="D35" s="51" t="s">
        <v>136</v>
      </c>
      <c r="E35" s="28">
        <v>206.984</v>
      </c>
      <c r="F35" s="31" t="s">
        <v>81</v>
      </c>
      <c r="H35" s="29">
        <f t="shared" si="3"/>
        <v>0</v>
      </c>
      <c r="J35" s="29">
        <f t="shared" si="4"/>
        <v>0</v>
      </c>
      <c r="M35" s="28">
        <v>0.046</v>
      </c>
      <c r="N35" s="28">
        <f>E35*M35</f>
        <v>9.521264</v>
      </c>
      <c r="P35" s="27">
        <v>175773422</v>
      </c>
      <c r="V35" s="31" t="s">
        <v>15</v>
      </c>
      <c r="Z35" s="27" t="s">
        <v>137</v>
      </c>
    </row>
    <row r="36" spans="1:26" ht="12.75">
      <c r="A36" s="24">
        <v>20</v>
      </c>
      <c r="B36" s="25" t="s">
        <v>134</v>
      </c>
      <c r="C36" s="26" t="s">
        <v>138</v>
      </c>
      <c r="D36" s="51" t="s">
        <v>139</v>
      </c>
      <c r="E36" s="28">
        <v>51.291</v>
      </c>
      <c r="F36" s="31" t="s">
        <v>81</v>
      </c>
      <c r="H36" s="29">
        <f t="shared" si="3"/>
        <v>0</v>
      </c>
      <c r="J36" s="29">
        <f t="shared" si="4"/>
        <v>0</v>
      </c>
      <c r="M36" s="28">
        <v>0.014</v>
      </c>
      <c r="N36" s="28">
        <f>E36*M36</f>
        <v>0.718074</v>
      </c>
      <c r="P36" s="27" t="s">
        <v>98</v>
      </c>
      <c r="V36" s="31" t="s">
        <v>15</v>
      </c>
      <c r="Z36" s="27" t="s">
        <v>137</v>
      </c>
    </row>
    <row r="37" spans="1:26" ht="12.75">
      <c r="A37" s="24">
        <v>21</v>
      </c>
      <c r="B37" s="25" t="s">
        <v>134</v>
      </c>
      <c r="C37" s="26" t="s">
        <v>140</v>
      </c>
      <c r="D37" s="51" t="s">
        <v>141</v>
      </c>
      <c r="E37" s="28">
        <v>10.239</v>
      </c>
      <c r="F37" s="31" t="s">
        <v>104</v>
      </c>
      <c r="H37" s="29">
        <f t="shared" si="3"/>
        <v>0</v>
      </c>
      <c r="J37" s="29">
        <f t="shared" si="4"/>
        <v>0</v>
      </c>
      <c r="P37" s="27">
        <v>6105204</v>
      </c>
      <c r="V37" s="31" t="s">
        <v>15</v>
      </c>
      <c r="Z37" s="27" t="s">
        <v>137</v>
      </c>
    </row>
    <row r="38" spans="1:26" ht="18" customHeight="1">
      <c r="A38" s="24">
        <v>22</v>
      </c>
      <c r="B38" s="25" t="s">
        <v>134</v>
      </c>
      <c r="C38" s="26" t="s">
        <v>142</v>
      </c>
      <c r="D38" s="51" t="s">
        <v>143</v>
      </c>
      <c r="E38" s="28">
        <v>61.434</v>
      </c>
      <c r="F38" s="31" t="s">
        <v>104</v>
      </c>
      <c r="H38" s="29">
        <f t="shared" si="3"/>
        <v>0</v>
      </c>
      <c r="J38" s="29">
        <f t="shared" si="4"/>
        <v>0</v>
      </c>
      <c r="P38" s="27">
        <v>29944572</v>
      </c>
      <c r="V38" s="31" t="s">
        <v>15</v>
      </c>
      <c r="Z38" s="27" t="s">
        <v>137</v>
      </c>
    </row>
    <row r="39" spans="1:26" ht="15" customHeight="1">
      <c r="A39" s="24">
        <v>23</v>
      </c>
      <c r="B39" s="25" t="s">
        <v>144</v>
      </c>
      <c r="C39" s="26" t="s">
        <v>145</v>
      </c>
      <c r="D39" s="51" t="s">
        <v>146</v>
      </c>
      <c r="E39" s="28">
        <v>10.239</v>
      </c>
      <c r="F39" s="31" t="s">
        <v>104</v>
      </c>
      <c r="H39" s="29">
        <f t="shared" si="3"/>
        <v>0</v>
      </c>
      <c r="J39" s="29">
        <f t="shared" si="4"/>
        <v>0</v>
      </c>
      <c r="P39" s="27" t="s">
        <v>98</v>
      </c>
      <c r="V39" s="31" t="s">
        <v>15</v>
      </c>
      <c r="Z39" s="27" t="s">
        <v>137</v>
      </c>
    </row>
    <row r="40" spans="1:26" ht="15" customHeight="1">
      <c r="A40" s="24">
        <v>24</v>
      </c>
      <c r="B40" s="25" t="s">
        <v>144</v>
      </c>
      <c r="C40" s="26" t="s">
        <v>147</v>
      </c>
      <c r="D40" s="51" t="s">
        <v>148</v>
      </c>
      <c r="E40" s="28">
        <v>81.912</v>
      </c>
      <c r="F40" s="31" t="s">
        <v>104</v>
      </c>
      <c r="H40" s="29">
        <f t="shared" si="3"/>
        <v>0</v>
      </c>
      <c r="J40" s="29">
        <f t="shared" si="4"/>
        <v>0</v>
      </c>
      <c r="P40" s="27" t="s">
        <v>98</v>
      </c>
      <c r="V40" s="31" t="s">
        <v>15</v>
      </c>
      <c r="Z40" s="27" t="s">
        <v>137</v>
      </c>
    </row>
    <row r="41" spans="1:26" ht="12.75">
      <c r="A41" s="24">
        <v>25</v>
      </c>
      <c r="B41" s="25" t="s">
        <v>134</v>
      </c>
      <c r="C41" s="26" t="s">
        <v>149</v>
      </c>
      <c r="D41" s="51" t="s">
        <v>150</v>
      </c>
      <c r="E41" s="28">
        <v>21.547</v>
      </c>
      <c r="F41" s="31" t="s">
        <v>104</v>
      </c>
      <c r="H41" s="29">
        <f t="shared" si="3"/>
        <v>0</v>
      </c>
      <c r="J41" s="29">
        <f t="shared" si="4"/>
        <v>0</v>
      </c>
      <c r="P41" s="27">
        <v>4139355999999990</v>
      </c>
      <c r="V41" s="31" t="s">
        <v>15</v>
      </c>
      <c r="Z41" s="27" t="s">
        <v>137</v>
      </c>
    </row>
    <row r="42" spans="1:26" ht="12.75">
      <c r="A42" s="24">
        <v>26</v>
      </c>
      <c r="B42" s="25" t="s">
        <v>134</v>
      </c>
      <c r="C42" s="26" t="s">
        <v>149</v>
      </c>
      <c r="D42" s="51" t="s">
        <v>150</v>
      </c>
      <c r="E42" s="28">
        <v>85.646</v>
      </c>
      <c r="F42" s="31" t="s">
        <v>104</v>
      </c>
      <c r="H42" s="29">
        <f t="shared" si="3"/>
        <v>0</v>
      </c>
      <c r="J42" s="29">
        <f t="shared" si="4"/>
        <v>0</v>
      </c>
      <c r="P42" s="27" t="s">
        <v>98</v>
      </c>
      <c r="V42" s="31" t="s">
        <v>15</v>
      </c>
      <c r="Z42" s="27" t="s">
        <v>137</v>
      </c>
    </row>
    <row r="43" spans="1:26" ht="12.75">
      <c r="A43" s="24">
        <v>27</v>
      </c>
      <c r="B43" s="25" t="s">
        <v>134</v>
      </c>
      <c r="C43" s="26" t="s">
        <v>149</v>
      </c>
      <c r="D43" s="51" t="s">
        <v>150</v>
      </c>
      <c r="E43" s="28">
        <v>10.239</v>
      </c>
      <c r="F43" s="31" t="s">
        <v>104</v>
      </c>
      <c r="H43" s="29">
        <f t="shared" si="3"/>
        <v>0</v>
      </c>
      <c r="J43" s="29">
        <f t="shared" si="4"/>
        <v>0</v>
      </c>
      <c r="P43" s="27">
        <v>4139355999999990</v>
      </c>
      <c r="V43" s="31" t="s">
        <v>15</v>
      </c>
      <c r="Z43" s="27" t="s">
        <v>137</v>
      </c>
    </row>
    <row r="44" spans="1:26" ht="14.25" customHeight="1">
      <c r="A44" s="24">
        <v>28</v>
      </c>
      <c r="B44" s="25" t="s">
        <v>134</v>
      </c>
      <c r="C44" s="26" t="s">
        <v>151</v>
      </c>
      <c r="D44" s="51" t="s">
        <v>152</v>
      </c>
      <c r="E44" s="28">
        <v>225.258</v>
      </c>
      <c r="F44" s="31" t="s">
        <v>104</v>
      </c>
      <c r="H44" s="29">
        <f t="shared" si="3"/>
        <v>0</v>
      </c>
      <c r="J44" s="29">
        <f t="shared" si="4"/>
        <v>0</v>
      </c>
      <c r="P44" s="27" t="s">
        <v>98</v>
      </c>
      <c r="V44" s="31" t="s">
        <v>15</v>
      </c>
      <c r="Z44" s="27" t="s">
        <v>137</v>
      </c>
    </row>
    <row r="45" spans="1:26" ht="16.5" customHeight="1">
      <c r="A45" s="24">
        <v>29</v>
      </c>
      <c r="B45" s="25" t="s">
        <v>134</v>
      </c>
      <c r="C45" s="26" t="s">
        <v>153</v>
      </c>
      <c r="D45" s="51" t="s">
        <v>154</v>
      </c>
      <c r="E45" s="28">
        <v>10.239</v>
      </c>
      <c r="F45" s="31" t="s">
        <v>104</v>
      </c>
      <c r="H45" s="29">
        <f t="shared" si="3"/>
        <v>0</v>
      </c>
      <c r="J45" s="29">
        <f t="shared" si="4"/>
        <v>0</v>
      </c>
      <c r="P45" s="27">
        <v>6160579999999990</v>
      </c>
      <c r="V45" s="31" t="s">
        <v>15</v>
      </c>
      <c r="Z45" s="27" t="s">
        <v>137</v>
      </c>
    </row>
    <row r="46" spans="1:26" ht="27" customHeight="1">
      <c r="A46" s="24">
        <v>30</v>
      </c>
      <c r="B46" s="25" t="s">
        <v>134</v>
      </c>
      <c r="C46" s="26" t="s">
        <v>155</v>
      </c>
      <c r="D46" s="51" t="s">
        <v>156</v>
      </c>
      <c r="E46" s="28">
        <v>81.912</v>
      </c>
      <c r="F46" s="31" t="s">
        <v>104</v>
      </c>
      <c r="H46" s="29">
        <f t="shared" si="3"/>
        <v>0</v>
      </c>
      <c r="J46" s="29">
        <f t="shared" si="4"/>
        <v>0</v>
      </c>
      <c r="P46" s="27">
        <v>6229800000000000</v>
      </c>
      <c r="V46" s="31" t="s">
        <v>15</v>
      </c>
      <c r="Z46" s="27" t="s">
        <v>137</v>
      </c>
    </row>
    <row r="47" spans="1:26" ht="17.25" customHeight="1">
      <c r="A47" s="24">
        <v>31</v>
      </c>
      <c r="B47" s="25" t="s">
        <v>144</v>
      </c>
      <c r="C47" s="26" t="s">
        <v>157</v>
      </c>
      <c r="D47" s="51" t="s">
        <v>158</v>
      </c>
      <c r="E47" s="28">
        <v>10.239</v>
      </c>
      <c r="F47" s="31" t="s">
        <v>104</v>
      </c>
      <c r="H47" s="29">
        <f t="shared" si="3"/>
        <v>0</v>
      </c>
      <c r="J47" s="29">
        <f t="shared" si="4"/>
        <v>0</v>
      </c>
      <c r="P47" s="27" t="s">
        <v>98</v>
      </c>
      <c r="V47" s="31" t="s">
        <v>15</v>
      </c>
      <c r="Z47" s="27" t="s">
        <v>137</v>
      </c>
    </row>
    <row r="48" spans="1:26" ht="15" customHeight="1">
      <c r="A48" s="24">
        <v>32</v>
      </c>
      <c r="B48" s="25" t="s">
        <v>144</v>
      </c>
      <c r="C48" s="26" t="s">
        <v>159</v>
      </c>
      <c r="D48" s="51" t="s">
        <v>160</v>
      </c>
      <c r="E48" s="28">
        <v>40.956</v>
      </c>
      <c r="F48" s="31" t="s">
        <v>104</v>
      </c>
      <c r="H48" s="29">
        <f t="shared" si="3"/>
        <v>0</v>
      </c>
      <c r="J48" s="29">
        <f t="shared" si="4"/>
        <v>0</v>
      </c>
      <c r="P48" s="27" t="s">
        <v>98</v>
      </c>
      <c r="V48" s="31" t="s">
        <v>15</v>
      </c>
      <c r="Z48" s="27" t="s">
        <v>137</v>
      </c>
    </row>
    <row r="49" spans="1:26" ht="25.5">
      <c r="A49" s="24">
        <v>33</v>
      </c>
      <c r="B49" s="25" t="s">
        <v>134</v>
      </c>
      <c r="C49" s="26" t="s">
        <v>161</v>
      </c>
      <c r="D49" s="51" t="s">
        <v>162</v>
      </c>
      <c r="E49" s="28">
        <v>10.239</v>
      </c>
      <c r="F49" s="31" t="s">
        <v>104</v>
      </c>
      <c r="H49" s="29">
        <f t="shared" si="3"/>
        <v>0</v>
      </c>
      <c r="J49" s="29">
        <f t="shared" si="4"/>
        <v>0</v>
      </c>
      <c r="P49" s="27">
        <v>0</v>
      </c>
      <c r="V49" s="31" t="s">
        <v>15</v>
      </c>
      <c r="Z49" s="27" t="s">
        <v>137</v>
      </c>
    </row>
    <row r="50" spans="1:26" ht="12.75">
      <c r="A50" s="24">
        <v>34</v>
      </c>
      <c r="B50" s="25" t="s">
        <v>78</v>
      </c>
      <c r="C50" s="26" t="s">
        <v>163</v>
      </c>
      <c r="D50" s="51" t="s">
        <v>164</v>
      </c>
      <c r="E50" s="28">
        <v>30.117</v>
      </c>
      <c r="F50" s="31" t="s">
        <v>104</v>
      </c>
      <c r="H50" s="29">
        <f t="shared" si="3"/>
        <v>0</v>
      </c>
      <c r="J50" s="29">
        <f t="shared" si="4"/>
        <v>0</v>
      </c>
      <c r="P50" s="27" t="s">
        <v>165</v>
      </c>
      <c r="V50" s="31" t="s">
        <v>15</v>
      </c>
      <c r="Z50" s="27" t="s">
        <v>83</v>
      </c>
    </row>
    <row r="51" spans="4:23" ht="12.75">
      <c r="D51" s="53" t="s">
        <v>166</v>
      </c>
      <c r="E51" s="54">
        <f>J51</f>
        <v>0</v>
      </c>
      <c r="H51" s="54">
        <f>SUM(H27:H50)</f>
        <v>0</v>
      </c>
      <c r="I51" s="54">
        <f>SUM(I27:I50)</f>
        <v>0</v>
      </c>
      <c r="J51" s="54">
        <f>SUM(J27:J50)</f>
        <v>0</v>
      </c>
      <c r="L51" s="55">
        <f>SUM(L27:L50)</f>
        <v>3.13748104</v>
      </c>
      <c r="N51" s="56">
        <f>SUM(N27:N50)</f>
        <v>10.239338</v>
      </c>
      <c r="W51" s="32">
        <f>SUM(W27:W50)</f>
        <v>0</v>
      </c>
    </row>
    <row r="53" spans="4:23" ht="12.75">
      <c r="D53" s="53" t="s">
        <v>167</v>
      </c>
      <c r="E53" s="56">
        <f>J53</f>
        <v>0</v>
      </c>
      <c r="H53" s="54">
        <f>+H25+H51</f>
        <v>0</v>
      </c>
      <c r="I53" s="54">
        <f>+I25+I51</f>
        <v>0</v>
      </c>
      <c r="J53" s="54">
        <f>+J25+J51</f>
        <v>0</v>
      </c>
      <c r="L53" s="55">
        <f>+L25+L51</f>
        <v>24.929076689999995</v>
      </c>
      <c r="N53" s="56">
        <f>+N25+N51</f>
        <v>10.239338</v>
      </c>
      <c r="W53" s="32">
        <f>+W25+W51</f>
        <v>0</v>
      </c>
    </row>
    <row r="55" ht="12.75">
      <c r="B55" s="52" t="s">
        <v>168</v>
      </c>
    </row>
    <row r="56" ht="12.75">
      <c r="B56" s="26" t="s">
        <v>168</v>
      </c>
    </row>
    <row r="57" spans="1:26" ht="12.75">
      <c r="A57" s="24">
        <v>35</v>
      </c>
      <c r="B57" s="25" t="s">
        <v>84</v>
      </c>
      <c r="C57" s="26" t="s">
        <v>169</v>
      </c>
      <c r="D57" s="51" t="s">
        <v>170</v>
      </c>
      <c r="E57" s="28">
        <v>51.291</v>
      </c>
      <c r="F57" s="31" t="s">
        <v>81</v>
      </c>
      <c r="H57" s="29">
        <f>ROUND(E57*G57,2)</f>
        <v>0</v>
      </c>
      <c r="J57" s="29">
        <f>ROUND(E57*G57,2)</f>
        <v>0</v>
      </c>
      <c r="K57" s="30">
        <v>0.004</v>
      </c>
      <c r="L57" s="30">
        <f>E57*K57</f>
        <v>0.20516399999999999</v>
      </c>
      <c r="P57" s="27" t="s">
        <v>98</v>
      </c>
      <c r="V57" s="31" t="s">
        <v>171</v>
      </c>
      <c r="Z57" s="27" t="s">
        <v>83</v>
      </c>
    </row>
    <row r="58" spans="4:23" ht="12.75">
      <c r="D58" s="53" t="s">
        <v>172</v>
      </c>
      <c r="E58" s="54">
        <f>J58</f>
        <v>0</v>
      </c>
      <c r="H58" s="54">
        <f>SUM(H55:H57)</f>
        <v>0</v>
      </c>
      <c r="I58" s="54">
        <f>SUM(I55:I57)</f>
        <v>0</v>
      </c>
      <c r="J58" s="54">
        <f>SUM(J55:J57)</f>
        <v>0</v>
      </c>
      <c r="L58" s="55">
        <f>SUM(L55:L57)</f>
        <v>0.20516399999999999</v>
      </c>
      <c r="N58" s="56">
        <f>SUM(N55:N57)</f>
        <v>0</v>
      </c>
      <c r="W58" s="32">
        <f>SUM(W55:W57)</f>
        <v>0</v>
      </c>
    </row>
    <row r="60" ht="12.75">
      <c r="B60" s="26" t="s">
        <v>173</v>
      </c>
    </row>
    <row r="61" spans="1:26" ht="12.75">
      <c r="A61" s="24">
        <v>36</v>
      </c>
      <c r="B61" s="25" t="s">
        <v>174</v>
      </c>
      <c r="C61" s="26" t="s">
        <v>175</v>
      </c>
      <c r="D61" s="51" t="s">
        <v>176</v>
      </c>
      <c r="E61" s="28">
        <v>51.291</v>
      </c>
      <c r="F61" s="31" t="s">
        <v>81</v>
      </c>
      <c r="H61" s="29">
        <f>ROUND(E61*G61,2)</f>
        <v>0</v>
      </c>
      <c r="J61" s="29">
        <f>ROUND(E61*G61,2)</f>
        <v>0</v>
      </c>
      <c r="K61" s="30">
        <v>0.0035</v>
      </c>
      <c r="L61" s="30">
        <f>E61*K61</f>
        <v>0.1795185</v>
      </c>
      <c r="P61" s="27" t="s">
        <v>98</v>
      </c>
      <c r="V61" s="31" t="s">
        <v>171</v>
      </c>
      <c r="Z61" s="27" t="s">
        <v>109</v>
      </c>
    </row>
    <row r="62" spans="4:23" ht="12.75">
      <c r="D62" s="53" t="s">
        <v>177</v>
      </c>
      <c r="E62" s="54">
        <f>J62</f>
        <v>0</v>
      </c>
      <c r="H62" s="54">
        <f>SUM(H60:H61)</f>
        <v>0</v>
      </c>
      <c r="I62" s="54">
        <f>SUM(I60:I61)</f>
        <v>0</v>
      </c>
      <c r="J62" s="54">
        <f>SUM(J60:J61)</f>
        <v>0</v>
      </c>
      <c r="L62" s="55">
        <f>SUM(L60:L61)</f>
        <v>0.1795185</v>
      </c>
      <c r="N62" s="56">
        <f>SUM(N60:N61)</f>
        <v>0</v>
      </c>
      <c r="W62" s="32">
        <f>SUM(W60:W61)</f>
        <v>0</v>
      </c>
    </row>
    <row r="64" ht="12.75">
      <c r="B64" s="26" t="s">
        <v>178</v>
      </c>
    </row>
    <row r="65" spans="1:26" ht="25.5">
      <c r="A65" s="24">
        <v>37</v>
      </c>
      <c r="B65" s="25" t="s">
        <v>179</v>
      </c>
      <c r="C65" s="26" t="s">
        <v>180</v>
      </c>
      <c r="D65" s="51" t="s">
        <v>181</v>
      </c>
      <c r="E65" s="28">
        <v>75.6</v>
      </c>
      <c r="F65" s="31" t="s">
        <v>81</v>
      </c>
      <c r="H65" s="29">
        <f>ROUND(E65*G65,2)</f>
        <v>0</v>
      </c>
      <c r="J65" s="29">
        <f>ROUND(E65*G65,2)</f>
        <v>0</v>
      </c>
      <c r="K65" s="30">
        <v>0.00103</v>
      </c>
      <c r="L65" s="30">
        <f>E65*K65</f>
        <v>0.077868</v>
      </c>
      <c r="P65" s="27">
        <v>6599879999999990</v>
      </c>
      <c r="V65" s="31" t="s">
        <v>171</v>
      </c>
      <c r="Z65" s="27" t="s">
        <v>182</v>
      </c>
    </row>
    <row r="66" spans="4:23" ht="12.75">
      <c r="D66" s="53" t="s">
        <v>183</v>
      </c>
      <c r="E66" s="54">
        <f>J66</f>
        <v>0</v>
      </c>
      <c r="H66" s="54">
        <f>SUM(H64:H65)</f>
        <v>0</v>
      </c>
      <c r="I66" s="54">
        <f>SUM(I64:I65)</f>
        <v>0</v>
      </c>
      <c r="J66" s="54">
        <f>SUM(J64:J65)</f>
        <v>0</v>
      </c>
      <c r="L66" s="55">
        <f>SUM(L64:L65)</f>
        <v>0.077868</v>
      </c>
      <c r="N66" s="56">
        <f>SUM(N64:N65)</f>
        <v>0</v>
      </c>
      <c r="W66" s="32">
        <f>SUM(W64:W65)</f>
        <v>0</v>
      </c>
    </row>
    <row r="68" ht="12.75">
      <c r="B68" s="26" t="s">
        <v>184</v>
      </c>
    </row>
    <row r="69" spans="1:26" ht="17.25" customHeight="1">
      <c r="A69" s="24">
        <v>38</v>
      </c>
      <c r="B69" s="25" t="s">
        <v>185</v>
      </c>
      <c r="C69" s="26" t="s">
        <v>186</v>
      </c>
      <c r="D69" s="51" t="s">
        <v>187</v>
      </c>
      <c r="E69" s="28">
        <v>55</v>
      </c>
      <c r="F69" s="31" t="s">
        <v>81</v>
      </c>
      <c r="H69" s="29">
        <f>ROUND(E69*G69,2)</f>
        <v>0</v>
      </c>
      <c r="J69" s="29">
        <f>ROUND(E69*G69,2)</f>
        <v>0</v>
      </c>
      <c r="P69" s="27" t="s">
        <v>188</v>
      </c>
      <c r="V69" s="31" t="s">
        <v>171</v>
      </c>
      <c r="Z69" s="27" t="s">
        <v>137</v>
      </c>
    </row>
    <row r="70" spans="1:26" ht="12.75">
      <c r="A70" s="24">
        <v>39</v>
      </c>
      <c r="B70" s="25" t="s">
        <v>185</v>
      </c>
      <c r="C70" s="26" t="s">
        <v>189</v>
      </c>
      <c r="D70" s="51" t="s">
        <v>190</v>
      </c>
      <c r="E70" s="28">
        <v>55</v>
      </c>
      <c r="F70" s="31" t="s">
        <v>81</v>
      </c>
      <c r="H70" s="29">
        <f>ROUND(E70*G70,2)</f>
        <v>0</v>
      </c>
      <c r="J70" s="29">
        <f>ROUND(E70*G70,2)</f>
        <v>0</v>
      </c>
      <c r="K70" s="30">
        <v>8E-05</v>
      </c>
      <c r="L70" s="30">
        <f>E70*K70</f>
        <v>0.0044</v>
      </c>
      <c r="P70" s="27">
        <v>406965</v>
      </c>
      <c r="V70" s="31" t="s">
        <v>171</v>
      </c>
      <c r="Z70" s="27" t="s">
        <v>191</v>
      </c>
    </row>
    <row r="71" spans="4:23" ht="12.75">
      <c r="D71" s="53" t="s">
        <v>192</v>
      </c>
      <c r="E71" s="54">
        <f>J71</f>
        <v>0</v>
      </c>
      <c r="H71" s="54">
        <f>SUM(H68:H70)</f>
        <v>0</v>
      </c>
      <c r="I71" s="54">
        <f>SUM(I68:I70)</f>
        <v>0</v>
      </c>
      <c r="J71" s="54">
        <f>SUM(J68:J70)</f>
        <v>0</v>
      </c>
      <c r="L71" s="55">
        <f>SUM(L68:L70)</f>
        <v>0.0044</v>
      </c>
      <c r="N71" s="56">
        <f>SUM(N68:N70)</f>
        <v>0</v>
      </c>
      <c r="W71" s="32">
        <f>SUM(W68:W70)</f>
        <v>0</v>
      </c>
    </row>
    <row r="73" ht="12.75">
      <c r="B73" s="26" t="s">
        <v>193</v>
      </c>
    </row>
    <row r="74" spans="1:26" ht="12.75">
      <c r="A74" s="24">
        <v>40</v>
      </c>
      <c r="B74" s="25" t="s">
        <v>194</v>
      </c>
      <c r="C74" s="26" t="s">
        <v>195</v>
      </c>
      <c r="D74" s="51" t="s">
        <v>196</v>
      </c>
      <c r="E74" s="28">
        <v>298.624</v>
      </c>
      <c r="F74" s="31" t="s">
        <v>81</v>
      </c>
      <c r="H74" s="29">
        <f>ROUND(E74*G74,2)</f>
        <v>0</v>
      </c>
      <c r="J74" s="29">
        <f>ROUND(E74*G74,2)</f>
        <v>0</v>
      </c>
      <c r="K74" s="30">
        <v>0.00042</v>
      </c>
      <c r="L74" s="30">
        <f>E74*K74</f>
        <v>0.12542208000000002</v>
      </c>
      <c r="P74" s="27" t="s">
        <v>197</v>
      </c>
      <c r="V74" s="31" t="s">
        <v>171</v>
      </c>
      <c r="Z74" s="27" t="s">
        <v>191</v>
      </c>
    </row>
    <row r="75" spans="4:23" ht="12.75">
      <c r="D75" s="53" t="s">
        <v>198</v>
      </c>
      <c r="E75" s="54">
        <f>J75</f>
        <v>0</v>
      </c>
      <c r="H75" s="54">
        <f>SUM(H73:H74)</f>
        <v>0</v>
      </c>
      <c r="I75" s="54">
        <f>SUM(I73:I74)</f>
        <v>0</v>
      </c>
      <c r="J75" s="54">
        <f>SUM(J73:J74)</f>
        <v>0</v>
      </c>
      <c r="L75" s="55">
        <f>SUM(L73:L74)</f>
        <v>0.12542208000000002</v>
      </c>
      <c r="N75" s="56">
        <f>SUM(N73:N74)</f>
        <v>0</v>
      </c>
      <c r="W75" s="32">
        <f>SUM(W73:W74)</f>
        <v>0</v>
      </c>
    </row>
    <row r="77" spans="4:23" ht="12.75">
      <c r="D77" s="53" t="s">
        <v>172</v>
      </c>
      <c r="E77" s="56">
        <f>J77</f>
        <v>0</v>
      </c>
      <c r="H77" s="54">
        <f>+H58+H62+H66+H71+H75</f>
        <v>0</v>
      </c>
      <c r="I77" s="54">
        <f>+I58+I62+I66+I71+I75</f>
        <v>0</v>
      </c>
      <c r="J77" s="54">
        <f>+J58+J62+J66+J71+J75</f>
        <v>0</v>
      </c>
      <c r="L77" s="55">
        <f>+L58+L62+L66+L71+L75</f>
        <v>0.59237258</v>
      </c>
      <c r="N77" s="56">
        <f>+N58+N62+N66+N71+N75</f>
        <v>0</v>
      </c>
      <c r="W77" s="32">
        <f>+W58+W62+W66+W71+W75</f>
        <v>0</v>
      </c>
    </row>
    <row r="79" ht="12.75">
      <c r="B79" s="52" t="s">
        <v>199</v>
      </c>
    </row>
    <row r="80" ht="12.75">
      <c r="B80" s="26" t="s">
        <v>199</v>
      </c>
    </row>
    <row r="81" spans="1:27" ht="12.75">
      <c r="A81" s="24">
        <v>41</v>
      </c>
      <c r="B81" s="25" t="s">
        <v>200</v>
      </c>
      <c r="C81" s="26" t="s">
        <v>201</v>
      </c>
      <c r="D81" s="51" t="s">
        <v>202</v>
      </c>
      <c r="E81" s="28">
        <v>1</v>
      </c>
      <c r="F81" s="31" t="s">
        <v>122</v>
      </c>
      <c r="I81" s="29">
        <f>ROUND(E81*G81,2)</f>
        <v>0</v>
      </c>
      <c r="J81" s="29">
        <f>ROUND(E81*G81,2)</f>
        <v>0</v>
      </c>
      <c r="P81" s="27">
        <v>41</v>
      </c>
      <c r="V81" s="31" t="s">
        <v>14</v>
      </c>
      <c r="Z81" s="27" t="s">
        <v>203</v>
      </c>
      <c r="AA81" s="27">
        <v>264839</v>
      </c>
    </row>
    <row r="82" spans="1:27" ht="12.75">
      <c r="A82" s="24">
        <v>42</v>
      </c>
      <c r="B82" s="25" t="s">
        <v>200</v>
      </c>
      <c r="C82" s="26" t="s">
        <v>204</v>
      </c>
      <c r="D82" s="51" t="s">
        <v>205</v>
      </c>
      <c r="E82" s="28">
        <v>1</v>
      </c>
      <c r="F82" s="31" t="s">
        <v>122</v>
      </c>
      <c r="I82" s="29">
        <f>ROUND(E82*G82,2)</f>
        <v>0</v>
      </c>
      <c r="J82" s="29">
        <f>ROUND(E82*G82,2)</f>
        <v>0</v>
      </c>
      <c r="P82" s="27">
        <v>41</v>
      </c>
      <c r="V82" s="31" t="s">
        <v>14</v>
      </c>
      <c r="Z82" s="27" t="s">
        <v>203</v>
      </c>
      <c r="AA82" s="27">
        <v>264850</v>
      </c>
    </row>
    <row r="83" spans="1:27" ht="12.75">
      <c r="A83" s="24">
        <v>43</v>
      </c>
      <c r="B83" s="25" t="s">
        <v>200</v>
      </c>
      <c r="C83" s="26" t="s">
        <v>206</v>
      </c>
      <c r="D83" s="51" t="s">
        <v>207</v>
      </c>
      <c r="E83" s="28">
        <v>1</v>
      </c>
      <c r="F83" s="31" t="s">
        <v>122</v>
      </c>
      <c r="I83" s="29">
        <f>ROUND(E83*G83,2)</f>
        <v>0</v>
      </c>
      <c r="J83" s="29">
        <f>ROUND(E83*G83,2)</f>
        <v>0</v>
      </c>
      <c r="P83" s="27">
        <v>41</v>
      </c>
      <c r="V83" s="31" t="s">
        <v>14</v>
      </c>
      <c r="Z83" s="27" t="s">
        <v>203</v>
      </c>
      <c r="AA83" s="27">
        <v>404090</v>
      </c>
    </row>
    <row r="84" spans="4:23" ht="12.75">
      <c r="D84" s="53" t="s">
        <v>208</v>
      </c>
      <c r="E84" s="54">
        <f>J84</f>
        <v>0</v>
      </c>
      <c r="H84" s="54">
        <f>SUM(H79:H83)</f>
        <v>0</v>
      </c>
      <c r="I84" s="54">
        <f>SUM(I79:I83)</f>
        <v>0</v>
      </c>
      <c r="J84" s="54">
        <f>SUM(J79:J83)</f>
        <v>0</v>
      </c>
      <c r="L84" s="55">
        <f>SUM(L79:L83)</f>
        <v>0</v>
      </c>
      <c r="N84" s="56">
        <f>SUM(N79:N83)</f>
        <v>0</v>
      </c>
      <c r="W84" s="32">
        <f>SUM(W79:W83)</f>
        <v>0</v>
      </c>
    </row>
    <row r="86" ht="12.75">
      <c r="B86" s="26" t="s">
        <v>209</v>
      </c>
    </row>
    <row r="87" spans="1:26" ht="16.5" customHeight="1">
      <c r="A87" s="24">
        <v>44</v>
      </c>
      <c r="B87" s="25" t="s">
        <v>210</v>
      </c>
      <c r="C87" s="26" t="s">
        <v>211</v>
      </c>
      <c r="D87" s="51" t="s">
        <v>212</v>
      </c>
      <c r="E87" s="28">
        <v>393</v>
      </c>
      <c r="F87" s="31" t="s">
        <v>213</v>
      </c>
      <c r="H87" s="29">
        <f>ROUND(E87*G87,2)</f>
        <v>0</v>
      </c>
      <c r="J87" s="29">
        <f aca="true" t="shared" si="5" ref="J87:J132">ROUND(E87*G87,2)</f>
        <v>0</v>
      </c>
      <c r="P87" s="27">
        <v>41</v>
      </c>
      <c r="V87" s="31" t="s">
        <v>214</v>
      </c>
      <c r="Z87" s="27" t="s">
        <v>215</v>
      </c>
    </row>
    <row r="88" spans="1:27" ht="18" customHeight="1">
      <c r="A88" s="24">
        <v>45</v>
      </c>
      <c r="B88" s="25" t="s">
        <v>200</v>
      </c>
      <c r="C88" s="26" t="s">
        <v>216</v>
      </c>
      <c r="D88" s="51" t="s">
        <v>217</v>
      </c>
      <c r="E88" s="28">
        <v>9</v>
      </c>
      <c r="F88" s="31" t="s">
        <v>122</v>
      </c>
      <c r="I88" s="29">
        <f aca="true" t="shared" si="6" ref="I88:I118">ROUND(E88*G88,2)</f>
        <v>0</v>
      </c>
      <c r="J88" s="29">
        <f t="shared" si="5"/>
        <v>0</v>
      </c>
      <c r="P88" s="27">
        <v>41</v>
      </c>
      <c r="V88" s="31" t="s">
        <v>14</v>
      </c>
      <c r="Z88" s="27" t="s">
        <v>218</v>
      </c>
      <c r="AA88" s="27" t="s">
        <v>219</v>
      </c>
    </row>
    <row r="89" spans="1:27" ht="25.5">
      <c r="A89" s="24">
        <v>46</v>
      </c>
      <c r="B89" s="25" t="s">
        <v>200</v>
      </c>
      <c r="C89" s="26" t="s">
        <v>220</v>
      </c>
      <c r="D89" s="51" t="s">
        <v>221</v>
      </c>
      <c r="E89" s="28">
        <v>20</v>
      </c>
      <c r="F89" s="31" t="s">
        <v>213</v>
      </c>
      <c r="I89" s="29">
        <f t="shared" si="6"/>
        <v>0</v>
      </c>
      <c r="J89" s="29">
        <f t="shared" si="5"/>
        <v>0</v>
      </c>
      <c r="P89" s="27">
        <v>41</v>
      </c>
      <c r="V89" s="31" t="s">
        <v>14</v>
      </c>
      <c r="Z89" s="27" t="s">
        <v>218</v>
      </c>
      <c r="AA89" s="27">
        <v>1984</v>
      </c>
    </row>
    <row r="90" spans="1:27" ht="12.75">
      <c r="A90" s="24">
        <v>47</v>
      </c>
      <c r="B90" s="25" t="s">
        <v>200</v>
      </c>
      <c r="C90" s="26" t="s">
        <v>222</v>
      </c>
      <c r="D90" s="51" t="s">
        <v>223</v>
      </c>
      <c r="E90" s="28">
        <v>1</v>
      </c>
      <c r="F90" s="31" t="s">
        <v>224</v>
      </c>
      <c r="I90" s="29">
        <f t="shared" si="6"/>
        <v>0</v>
      </c>
      <c r="J90" s="29">
        <f t="shared" si="5"/>
        <v>0</v>
      </c>
      <c r="P90" s="27">
        <v>41</v>
      </c>
      <c r="V90" s="31" t="s">
        <v>14</v>
      </c>
      <c r="Z90" s="27" t="s">
        <v>225</v>
      </c>
      <c r="AA90" s="27" t="s">
        <v>226</v>
      </c>
    </row>
    <row r="91" spans="1:27" ht="12.75">
      <c r="A91" s="24">
        <v>48</v>
      </c>
      <c r="B91" s="25" t="s">
        <v>200</v>
      </c>
      <c r="C91" s="26" t="s">
        <v>227</v>
      </c>
      <c r="D91" s="51" t="s">
        <v>228</v>
      </c>
      <c r="E91" s="28">
        <v>1</v>
      </c>
      <c r="F91" s="31" t="s">
        <v>122</v>
      </c>
      <c r="I91" s="29">
        <f t="shared" si="6"/>
        <v>0</v>
      </c>
      <c r="J91" s="29">
        <f t="shared" si="5"/>
        <v>0</v>
      </c>
      <c r="P91" s="27">
        <v>41</v>
      </c>
      <c r="V91" s="31" t="s">
        <v>14</v>
      </c>
      <c r="Z91" s="27" t="s">
        <v>229</v>
      </c>
      <c r="AA91" s="27">
        <v>9981063</v>
      </c>
    </row>
    <row r="92" spans="1:27" ht="12.75">
      <c r="A92" s="24">
        <v>49</v>
      </c>
      <c r="B92" s="25" t="s">
        <v>200</v>
      </c>
      <c r="C92" s="26" t="s">
        <v>230</v>
      </c>
      <c r="D92" s="51" t="s">
        <v>231</v>
      </c>
      <c r="E92" s="28">
        <v>18</v>
      </c>
      <c r="F92" s="31" t="s">
        <v>122</v>
      </c>
      <c r="I92" s="29">
        <f t="shared" si="6"/>
        <v>0</v>
      </c>
      <c r="J92" s="29">
        <f t="shared" si="5"/>
        <v>0</v>
      </c>
      <c r="P92" s="27">
        <v>41</v>
      </c>
      <c r="V92" s="31" t="s">
        <v>14</v>
      </c>
      <c r="Z92" s="27" t="s">
        <v>232</v>
      </c>
      <c r="AA92" s="27" t="s">
        <v>98</v>
      </c>
    </row>
    <row r="93" spans="1:27" ht="12.75">
      <c r="A93" s="24">
        <v>50</v>
      </c>
      <c r="B93" s="25" t="s">
        <v>200</v>
      </c>
      <c r="C93" s="26" t="s">
        <v>233</v>
      </c>
      <c r="D93" s="51" t="s">
        <v>234</v>
      </c>
      <c r="E93" s="28">
        <v>2</v>
      </c>
      <c r="F93" s="31" t="s">
        <v>122</v>
      </c>
      <c r="I93" s="29">
        <f t="shared" si="6"/>
        <v>0</v>
      </c>
      <c r="J93" s="29">
        <f t="shared" si="5"/>
        <v>0</v>
      </c>
      <c r="P93" s="27">
        <v>41</v>
      </c>
      <c r="V93" s="31" t="s">
        <v>14</v>
      </c>
      <c r="Z93" s="27" t="s">
        <v>232</v>
      </c>
      <c r="AA93" s="27" t="s">
        <v>98</v>
      </c>
    </row>
    <row r="94" spans="1:27" ht="12.75">
      <c r="A94" s="24">
        <v>51</v>
      </c>
      <c r="B94" s="25" t="s">
        <v>200</v>
      </c>
      <c r="C94" s="26" t="s">
        <v>235</v>
      </c>
      <c r="D94" s="51" t="s">
        <v>236</v>
      </c>
      <c r="E94" s="28">
        <v>2</v>
      </c>
      <c r="F94" s="31" t="s">
        <v>122</v>
      </c>
      <c r="I94" s="29">
        <f t="shared" si="6"/>
        <v>0</v>
      </c>
      <c r="J94" s="29">
        <f t="shared" si="5"/>
        <v>0</v>
      </c>
      <c r="P94" s="27">
        <v>41</v>
      </c>
      <c r="V94" s="31" t="s">
        <v>14</v>
      </c>
      <c r="Z94" s="27" t="s">
        <v>109</v>
      </c>
      <c r="AA94" s="27">
        <v>26924</v>
      </c>
    </row>
    <row r="95" spans="1:27" ht="12.75">
      <c r="A95" s="24">
        <v>52</v>
      </c>
      <c r="B95" s="25" t="s">
        <v>200</v>
      </c>
      <c r="C95" s="26" t="s">
        <v>237</v>
      </c>
      <c r="D95" s="51" t="s">
        <v>238</v>
      </c>
      <c r="E95" s="28">
        <v>2</v>
      </c>
      <c r="F95" s="31" t="s">
        <v>122</v>
      </c>
      <c r="I95" s="29">
        <f t="shared" si="6"/>
        <v>0</v>
      </c>
      <c r="J95" s="29">
        <f t="shared" si="5"/>
        <v>0</v>
      </c>
      <c r="P95" s="27">
        <v>41</v>
      </c>
      <c r="V95" s="31" t="s">
        <v>14</v>
      </c>
      <c r="Z95" s="27" t="s">
        <v>109</v>
      </c>
      <c r="AA95" s="27">
        <v>9141</v>
      </c>
    </row>
    <row r="96" spans="1:27" ht="12.75">
      <c r="A96" s="24">
        <v>53</v>
      </c>
      <c r="B96" s="25" t="s">
        <v>200</v>
      </c>
      <c r="C96" s="26" t="s">
        <v>239</v>
      </c>
      <c r="D96" s="51" t="s">
        <v>240</v>
      </c>
      <c r="E96" s="28">
        <v>1</v>
      </c>
      <c r="F96" s="31" t="s">
        <v>122</v>
      </c>
      <c r="I96" s="29">
        <f t="shared" si="6"/>
        <v>0</v>
      </c>
      <c r="J96" s="29">
        <f t="shared" si="5"/>
        <v>0</v>
      </c>
      <c r="P96" s="27">
        <v>41</v>
      </c>
      <c r="V96" s="31" t="s">
        <v>14</v>
      </c>
      <c r="Z96" s="27" t="s">
        <v>109</v>
      </c>
      <c r="AA96" s="27">
        <v>37916</v>
      </c>
    </row>
    <row r="97" spans="1:27" ht="12.75">
      <c r="A97" s="24">
        <v>54</v>
      </c>
      <c r="B97" s="25" t="s">
        <v>200</v>
      </c>
      <c r="C97" s="26" t="s">
        <v>241</v>
      </c>
      <c r="D97" s="51" t="s">
        <v>242</v>
      </c>
      <c r="E97" s="28">
        <v>1</v>
      </c>
      <c r="F97" s="31" t="s">
        <v>122</v>
      </c>
      <c r="I97" s="29">
        <f t="shared" si="6"/>
        <v>0</v>
      </c>
      <c r="J97" s="29">
        <f t="shared" si="5"/>
        <v>0</v>
      </c>
      <c r="P97" s="27">
        <v>41</v>
      </c>
      <c r="V97" s="31" t="s">
        <v>14</v>
      </c>
      <c r="Z97" s="27" t="s">
        <v>109</v>
      </c>
      <c r="AA97" s="27">
        <v>5094734</v>
      </c>
    </row>
    <row r="98" spans="1:27" ht="12.75">
      <c r="A98" s="24">
        <v>55</v>
      </c>
      <c r="B98" s="25" t="s">
        <v>200</v>
      </c>
      <c r="C98" s="26" t="s">
        <v>243</v>
      </c>
      <c r="D98" s="51" t="s">
        <v>244</v>
      </c>
      <c r="E98" s="28">
        <v>1</v>
      </c>
      <c r="F98" s="31" t="s">
        <v>122</v>
      </c>
      <c r="I98" s="29">
        <f t="shared" si="6"/>
        <v>0</v>
      </c>
      <c r="J98" s="29">
        <f t="shared" si="5"/>
        <v>0</v>
      </c>
      <c r="P98" s="27">
        <v>41</v>
      </c>
      <c r="V98" s="31" t="s">
        <v>14</v>
      </c>
      <c r="Z98" s="27" t="s">
        <v>109</v>
      </c>
      <c r="AA98" s="27" t="s">
        <v>245</v>
      </c>
    </row>
    <row r="99" spans="1:27" ht="12.75">
      <c r="A99" s="24">
        <v>56</v>
      </c>
      <c r="B99" s="25" t="s">
        <v>200</v>
      </c>
      <c r="C99" s="26" t="s">
        <v>246</v>
      </c>
      <c r="D99" s="51" t="s">
        <v>247</v>
      </c>
      <c r="E99" s="28">
        <v>2</v>
      </c>
      <c r="F99" s="31" t="s">
        <v>122</v>
      </c>
      <c r="I99" s="29">
        <f t="shared" si="6"/>
        <v>0</v>
      </c>
      <c r="J99" s="29">
        <f t="shared" si="5"/>
        <v>0</v>
      </c>
      <c r="P99" s="27">
        <v>41</v>
      </c>
      <c r="V99" s="31" t="s">
        <v>14</v>
      </c>
      <c r="Z99" s="27" t="s">
        <v>109</v>
      </c>
      <c r="AA99" s="27" t="s">
        <v>248</v>
      </c>
    </row>
    <row r="100" spans="1:27" ht="12.75">
      <c r="A100" s="24">
        <v>57</v>
      </c>
      <c r="B100" s="25" t="s">
        <v>200</v>
      </c>
      <c r="C100" s="26" t="s">
        <v>249</v>
      </c>
      <c r="D100" s="51" t="s">
        <v>250</v>
      </c>
      <c r="E100" s="28">
        <v>6</v>
      </c>
      <c r="F100" s="31" t="s">
        <v>122</v>
      </c>
      <c r="I100" s="29">
        <f t="shared" si="6"/>
        <v>0</v>
      </c>
      <c r="J100" s="29">
        <f t="shared" si="5"/>
        <v>0</v>
      </c>
      <c r="P100" s="27">
        <v>41</v>
      </c>
      <c r="V100" s="31" t="s">
        <v>14</v>
      </c>
      <c r="Z100" s="27" t="s">
        <v>109</v>
      </c>
      <c r="AA100" s="27" t="s">
        <v>251</v>
      </c>
    </row>
    <row r="101" spans="1:27" ht="12.75">
      <c r="A101" s="24">
        <v>58</v>
      </c>
      <c r="B101" s="25" t="s">
        <v>200</v>
      </c>
      <c r="C101" s="26" t="s">
        <v>252</v>
      </c>
      <c r="D101" s="51" t="s">
        <v>253</v>
      </c>
      <c r="E101" s="28">
        <v>6</v>
      </c>
      <c r="F101" s="31" t="s">
        <v>122</v>
      </c>
      <c r="I101" s="29">
        <f t="shared" si="6"/>
        <v>0</v>
      </c>
      <c r="J101" s="29">
        <f t="shared" si="5"/>
        <v>0</v>
      </c>
      <c r="P101" s="27">
        <v>41</v>
      </c>
      <c r="V101" s="31" t="s">
        <v>14</v>
      </c>
      <c r="Z101" s="27" t="s">
        <v>109</v>
      </c>
      <c r="AA101" s="27" t="s">
        <v>254</v>
      </c>
    </row>
    <row r="102" spans="1:27" ht="12.75">
      <c r="A102" s="24">
        <v>59</v>
      </c>
      <c r="B102" s="25" t="s">
        <v>200</v>
      </c>
      <c r="C102" s="26" t="s">
        <v>255</v>
      </c>
      <c r="D102" s="51" t="s">
        <v>256</v>
      </c>
      <c r="E102" s="28">
        <v>6</v>
      </c>
      <c r="F102" s="31" t="s">
        <v>122</v>
      </c>
      <c r="I102" s="29">
        <f t="shared" si="6"/>
        <v>0</v>
      </c>
      <c r="J102" s="29">
        <f t="shared" si="5"/>
        <v>0</v>
      </c>
      <c r="P102" s="27">
        <v>41</v>
      </c>
      <c r="V102" s="31" t="s">
        <v>14</v>
      </c>
      <c r="Z102" s="27" t="s">
        <v>109</v>
      </c>
      <c r="AA102" s="27" t="s">
        <v>257</v>
      </c>
    </row>
    <row r="103" spans="1:27" ht="25.5">
      <c r="A103" s="24">
        <v>60</v>
      </c>
      <c r="B103" s="25" t="s">
        <v>200</v>
      </c>
      <c r="C103" s="26" t="s">
        <v>258</v>
      </c>
      <c r="D103" s="51" t="s">
        <v>259</v>
      </c>
      <c r="E103" s="28">
        <v>1</v>
      </c>
      <c r="F103" s="31" t="s">
        <v>122</v>
      </c>
      <c r="I103" s="29">
        <f t="shared" si="6"/>
        <v>0</v>
      </c>
      <c r="J103" s="29">
        <f t="shared" si="5"/>
        <v>0</v>
      </c>
      <c r="P103" s="27">
        <v>41</v>
      </c>
      <c r="V103" s="31" t="s">
        <v>14</v>
      </c>
      <c r="Z103" s="27" t="s">
        <v>109</v>
      </c>
      <c r="AA103" s="27" t="s">
        <v>260</v>
      </c>
    </row>
    <row r="104" spans="1:27" ht="25.5">
      <c r="A104" s="24">
        <v>61</v>
      </c>
      <c r="B104" s="25" t="s">
        <v>200</v>
      </c>
      <c r="C104" s="26" t="s">
        <v>261</v>
      </c>
      <c r="D104" s="51" t="s">
        <v>262</v>
      </c>
      <c r="E104" s="28">
        <v>2</v>
      </c>
      <c r="F104" s="31" t="s">
        <v>122</v>
      </c>
      <c r="I104" s="29">
        <f t="shared" si="6"/>
        <v>0</v>
      </c>
      <c r="J104" s="29">
        <f t="shared" si="5"/>
        <v>0</v>
      </c>
      <c r="P104" s="27">
        <v>41</v>
      </c>
      <c r="V104" s="31" t="s">
        <v>14</v>
      </c>
      <c r="Z104" s="27" t="s">
        <v>109</v>
      </c>
      <c r="AA104" s="27" t="s">
        <v>263</v>
      </c>
    </row>
    <row r="105" spans="1:27" ht="25.5">
      <c r="A105" s="24">
        <v>62</v>
      </c>
      <c r="B105" s="25" t="s">
        <v>200</v>
      </c>
      <c r="C105" s="26" t="s">
        <v>264</v>
      </c>
      <c r="D105" s="51" t="s">
        <v>265</v>
      </c>
      <c r="E105" s="28">
        <v>1</v>
      </c>
      <c r="F105" s="31" t="s">
        <v>122</v>
      </c>
      <c r="I105" s="29">
        <f t="shared" si="6"/>
        <v>0</v>
      </c>
      <c r="J105" s="29">
        <f t="shared" si="5"/>
        <v>0</v>
      </c>
      <c r="P105" s="27">
        <v>41</v>
      </c>
      <c r="V105" s="31" t="s">
        <v>14</v>
      </c>
      <c r="Z105" s="27" t="s">
        <v>109</v>
      </c>
      <c r="AA105" s="27" t="s">
        <v>266</v>
      </c>
    </row>
    <row r="106" spans="1:27" ht="12.75">
      <c r="A106" s="24">
        <v>63</v>
      </c>
      <c r="B106" s="25" t="s">
        <v>200</v>
      </c>
      <c r="C106" s="26" t="s">
        <v>267</v>
      </c>
      <c r="D106" s="51" t="s">
        <v>268</v>
      </c>
      <c r="E106" s="28">
        <v>1</v>
      </c>
      <c r="F106" s="31" t="s">
        <v>122</v>
      </c>
      <c r="I106" s="29">
        <f t="shared" si="6"/>
        <v>0</v>
      </c>
      <c r="J106" s="29">
        <f t="shared" si="5"/>
        <v>0</v>
      </c>
      <c r="P106" s="27">
        <v>41</v>
      </c>
      <c r="V106" s="31" t="s">
        <v>14</v>
      </c>
      <c r="Z106" s="27" t="s">
        <v>109</v>
      </c>
      <c r="AA106" s="27" t="s">
        <v>269</v>
      </c>
    </row>
    <row r="107" spans="1:27" ht="25.5">
      <c r="A107" s="24">
        <v>64</v>
      </c>
      <c r="B107" s="25" t="s">
        <v>200</v>
      </c>
      <c r="C107" s="26" t="s">
        <v>270</v>
      </c>
      <c r="D107" s="51" t="s">
        <v>271</v>
      </c>
      <c r="E107" s="28">
        <v>1</v>
      </c>
      <c r="F107" s="31" t="s">
        <v>122</v>
      </c>
      <c r="I107" s="29">
        <f t="shared" si="6"/>
        <v>0</v>
      </c>
      <c r="J107" s="29">
        <f t="shared" si="5"/>
        <v>0</v>
      </c>
      <c r="P107" s="27">
        <v>41</v>
      </c>
      <c r="V107" s="31" t="s">
        <v>14</v>
      </c>
      <c r="Z107" s="27" t="s">
        <v>109</v>
      </c>
      <c r="AA107" s="27" t="s">
        <v>272</v>
      </c>
    </row>
    <row r="108" spans="1:27" ht="12.75">
      <c r="A108" s="24">
        <v>65</v>
      </c>
      <c r="B108" s="25" t="s">
        <v>200</v>
      </c>
      <c r="C108" s="26" t="s">
        <v>273</v>
      </c>
      <c r="D108" s="51" t="s">
        <v>274</v>
      </c>
      <c r="E108" s="28">
        <v>1</v>
      </c>
      <c r="F108" s="31" t="s">
        <v>122</v>
      </c>
      <c r="I108" s="29">
        <f t="shared" si="6"/>
        <v>0</v>
      </c>
      <c r="J108" s="29">
        <f t="shared" si="5"/>
        <v>0</v>
      </c>
      <c r="P108" s="27">
        <v>41</v>
      </c>
      <c r="V108" s="31" t="s">
        <v>14</v>
      </c>
      <c r="Z108" s="27" t="s">
        <v>109</v>
      </c>
      <c r="AA108" s="27" t="s">
        <v>272</v>
      </c>
    </row>
    <row r="109" spans="1:27" ht="12.75">
      <c r="A109" s="24">
        <v>66</v>
      </c>
      <c r="B109" s="25" t="s">
        <v>200</v>
      </c>
      <c r="C109" s="26" t="s">
        <v>275</v>
      </c>
      <c r="D109" s="51" t="s">
        <v>276</v>
      </c>
      <c r="E109" s="28">
        <v>1</v>
      </c>
      <c r="F109" s="31" t="s">
        <v>122</v>
      </c>
      <c r="I109" s="29">
        <f t="shared" si="6"/>
        <v>0</v>
      </c>
      <c r="J109" s="29">
        <f t="shared" si="5"/>
        <v>0</v>
      </c>
      <c r="P109" s="27">
        <v>41</v>
      </c>
      <c r="V109" s="31" t="s">
        <v>14</v>
      </c>
      <c r="Z109" s="27" t="s">
        <v>109</v>
      </c>
      <c r="AA109" s="27" t="s">
        <v>277</v>
      </c>
    </row>
    <row r="110" spans="1:27" ht="12.75">
      <c r="A110" s="24">
        <v>67</v>
      </c>
      <c r="B110" s="25" t="s">
        <v>200</v>
      </c>
      <c r="C110" s="26" t="s">
        <v>278</v>
      </c>
      <c r="D110" s="51" t="s">
        <v>279</v>
      </c>
      <c r="E110" s="28">
        <v>1</v>
      </c>
      <c r="F110" s="31" t="s">
        <v>122</v>
      </c>
      <c r="I110" s="29">
        <f t="shared" si="6"/>
        <v>0</v>
      </c>
      <c r="J110" s="29">
        <f t="shared" si="5"/>
        <v>0</v>
      </c>
      <c r="P110" s="27">
        <v>41</v>
      </c>
      <c r="V110" s="31" t="s">
        <v>14</v>
      </c>
      <c r="Z110" s="27" t="s">
        <v>109</v>
      </c>
      <c r="AA110" s="27" t="s">
        <v>280</v>
      </c>
    </row>
    <row r="111" spans="1:27" ht="17.25" customHeight="1">
      <c r="A111" s="24">
        <v>68</v>
      </c>
      <c r="B111" s="25" t="s">
        <v>200</v>
      </c>
      <c r="C111" s="26" t="s">
        <v>281</v>
      </c>
      <c r="D111" s="51" t="s">
        <v>282</v>
      </c>
      <c r="E111" s="28">
        <v>1</v>
      </c>
      <c r="F111" s="31" t="s">
        <v>122</v>
      </c>
      <c r="I111" s="29">
        <f t="shared" si="6"/>
        <v>0</v>
      </c>
      <c r="J111" s="29">
        <f t="shared" si="5"/>
        <v>0</v>
      </c>
      <c r="P111" s="27">
        <v>41</v>
      </c>
      <c r="V111" s="31" t="s">
        <v>14</v>
      </c>
      <c r="Z111" s="27" t="s">
        <v>109</v>
      </c>
      <c r="AA111" s="27" t="s">
        <v>283</v>
      </c>
    </row>
    <row r="112" spans="1:27" ht="12.75">
      <c r="A112" s="24">
        <v>69</v>
      </c>
      <c r="B112" s="25" t="s">
        <v>200</v>
      </c>
      <c r="C112" s="26" t="s">
        <v>284</v>
      </c>
      <c r="D112" s="51" t="s">
        <v>285</v>
      </c>
      <c r="E112" s="28">
        <v>1</v>
      </c>
      <c r="F112" s="31" t="s">
        <v>122</v>
      </c>
      <c r="I112" s="29">
        <f t="shared" si="6"/>
        <v>0</v>
      </c>
      <c r="J112" s="29">
        <f t="shared" si="5"/>
        <v>0</v>
      </c>
      <c r="P112" s="27">
        <v>41</v>
      </c>
      <c r="V112" s="31" t="s">
        <v>14</v>
      </c>
      <c r="Z112" s="27" t="s">
        <v>109</v>
      </c>
      <c r="AA112" s="27" t="s">
        <v>286</v>
      </c>
    </row>
    <row r="113" spans="1:27" ht="12.75">
      <c r="A113" s="24">
        <v>70</v>
      </c>
      <c r="B113" s="25" t="s">
        <v>200</v>
      </c>
      <c r="C113" s="26" t="s">
        <v>287</v>
      </c>
      <c r="D113" s="51" t="s">
        <v>288</v>
      </c>
      <c r="E113" s="28">
        <v>9</v>
      </c>
      <c r="F113" s="31" t="s">
        <v>122</v>
      </c>
      <c r="I113" s="29">
        <f t="shared" si="6"/>
        <v>0</v>
      </c>
      <c r="J113" s="29">
        <f t="shared" si="5"/>
        <v>0</v>
      </c>
      <c r="P113" s="27">
        <v>41</v>
      </c>
      <c r="V113" s="31" t="s">
        <v>14</v>
      </c>
      <c r="Z113" s="27" t="s">
        <v>109</v>
      </c>
      <c r="AA113" s="27">
        <v>1042283429010</v>
      </c>
    </row>
    <row r="114" spans="1:27" ht="12.75">
      <c r="A114" s="24">
        <v>71</v>
      </c>
      <c r="B114" s="25" t="s">
        <v>200</v>
      </c>
      <c r="C114" s="26" t="s">
        <v>289</v>
      </c>
      <c r="D114" s="51" t="s">
        <v>290</v>
      </c>
      <c r="E114" s="28">
        <v>2</v>
      </c>
      <c r="F114" s="31" t="s">
        <v>122</v>
      </c>
      <c r="I114" s="29">
        <f t="shared" si="6"/>
        <v>0</v>
      </c>
      <c r="J114" s="29">
        <f t="shared" si="5"/>
        <v>0</v>
      </c>
      <c r="P114" s="27">
        <v>41</v>
      </c>
      <c r="V114" s="31" t="s">
        <v>14</v>
      </c>
      <c r="Z114" s="27" t="s">
        <v>109</v>
      </c>
      <c r="AA114" s="27">
        <v>1042282105916</v>
      </c>
    </row>
    <row r="115" spans="1:27" ht="12.75">
      <c r="A115" s="24">
        <v>72</v>
      </c>
      <c r="B115" s="25" t="s">
        <v>200</v>
      </c>
      <c r="C115" s="26" t="s">
        <v>291</v>
      </c>
      <c r="D115" s="51" t="s">
        <v>292</v>
      </c>
      <c r="E115" s="28">
        <v>5</v>
      </c>
      <c r="F115" s="31" t="s">
        <v>122</v>
      </c>
      <c r="I115" s="29">
        <f t="shared" si="6"/>
        <v>0</v>
      </c>
      <c r="J115" s="29">
        <f t="shared" si="5"/>
        <v>0</v>
      </c>
      <c r="P115" s="27">
        <v>41</v>
      </c>
      <c r="V115" s="31" t="s">
        <v>14</v>
      </c>
      <c r="Z115" s="27" t="s">
        <v>109</v>
      </c>
      <c r="AA115" s="27" t="s">
        <v>293</v>
      </c>
    </row>
    <row r="116" spans="1:27" ht="12.75">
      <c r="A116" s="24">
        <v>73</v>
      </c>
      <c r="B116" s="25" t="s">
        <v>200</v>
      </c>
      <c r="C116" s="26" t="s">
        <v>294</v>
      </c>
      <c r="D116" s="51" t="s">
        <v>295</v>
      </c>
      <c r="E116" s="28">
        <v>131</v>
      </c>
      <c r="F116" s="31" t="s">
        <v>122</v>
      </c>
      <c r="I116" s="29">
        <f t="shared" si="6"/>
        <v>0</v>
      </c>
      <c r="J116" s="29">
        <f t="shared" si="5"/>
        <v>0</v>
      </c>
      <c r="P116" s="27">
        <v>41</v>
      </c>
      <c r="V116" s="31" t="s">
        <v>14</v>
      </c>
      <c r="Z116" s="27" t="s">
        <v>109</v>
      </c>
      <c r="AA116" s="27">
        <v>19200007</v>
      </c>
    </row>
    <row r="117" spans="1:27" ht="12.75">
      <c r="A117" s="24">
        <v>74</v>
      </c>
      <c r="B117" s="25" t="s">
        <v>200</v>
      </c>
      <c r="C117" s="26" t="s">
        <v>296</v>
      </c>
      <c r="D117" s="51" t="s">
        <v>297</v>
      </c>
      <c r="E117" s="28">
        <v>394</v>
      </c>
      <c r="F117" s="31" t="s">
        <v>122</v>
      </c>
      <c r="I117" s="29">
        <f t="shared" si="6"/>
        <v>0</v>
      </c>
      <c r="J117" s="29">
        <f t="shared" si="5"/>
        <v>0</v>
      </c>
      <c r="P117" s="27">
        <v>41</v>
      </c>
      <c r="V117" s="31" t="s">
        <v>14</v>
      </c>
      <c r="Z117" s="27" t="s">
        <v>109</v>
      </c>
      <c r="AA117" s="27" t="s">
        <v>298</v>
      </c>
    </row>
    <row r="118" spans="1:27" ht="12.75">
      <c r="A118" s="24">
        <v>75</v>
      </c>
      <c r="B118" s="25" t="s">
        <v>200</v>
      </c>
      <c r="C118" s="26" t="s">
        <v>299</v>
      </c>
      <c r="D118" s="51" t="s">
        <v>300</v>
      </c>
      <c r="E118" s="28">
        <v>1</v>
      </c>
      <c r="F118" s="31" t="s">
        <v>122</v>
      </c>
      <c r="I118" s="29">
        <f t="shared" si="6"/>
        <v>0</v>
      </c>
      <c r="J118" s="29">
        <f t="shared" si="5"/>
        <v>0</v>
      </c>
      <c r="P118" s="27">
        <v>41</v>
      </c>
      <c r="V118" s="31" t="s">
        <v>14</v>
      </c>
      <c r="Z118" s="27" t="s">
        <v>109</v>
      </c>
      <c r="AA118" s="27">
        <v>39337</v>
      </c>
    </row>
    <row r="119" spans="1:26" ht="12.75">
      <c r="A119" s="24">
        <v>76</v>
      </c>
      <c r="B119" s="25" t="s">
        <v>210</v>
      </c>
      <c r="C119" s="26" t="s">
        <v>301</v>
      </c>
      <c r="D119" s="51" t="s">
        <v>302</v>
      </c>
      <c r="E119" s="28">
        <v>30</v>
      </c>
      <c r="F119" s="31" t="s">
        <v>122</v>
      </c>
      <c r="H119" s="29">
        <f>ROUND(E119*G119,2)</f>
        <v>0</v>
      </c>
      <c r="J119" s="29">
        <f t="shared" si="5"/>
        <v>0</v>
      </c>
      <c r="P119" s="27" t="s">
        <v>303</v>
      </c>
      <c r="V119" s="31" t="s">
        <v>214</v>
      </c>
      <c r="Z119" s="27" t="s">
        <v>215</v>
      </c>
    </row>
    <row r="120" spans="1:26" ht="25.5">
      <c r="A120" s="24">
        <v>77</v>
      </c>
      <c r="B120" s="25" t="s">
        <v>210</v>
      </c>
      <c r="C120" s="26" t="s">
        <v>304</v>
      </c>
      <c r="D120" s="51" t="s">
        <v>305</v>
      </c>
      <c r="E120" s="28">
        <v>30</v>
      </c>
      <c r="F120" s="31" t="s">
        <v>213</v>
      </c>
      <c r="H120" s="29">
        <f>ROUND(E120*G120,2)</f>
        <v>0</v>
      </c>
      <c r="J120" s="29">
        <f t="shared" si="5"/>
        <v>0</v>
      </c>
      <c r="P120" s="27" t="s">
        <v>303</v>
      </c>
      <c r="V120" s="31" t="s">
        <v>214</v>
      </c>
      <c r="Z120" s="27" t="s">
        <v>215</v>
      </c>
    </row>
    <row r="121" spans="1:27" ht="12.75">
      <c r="A121" s="24">
        <v>78</v>
      </c>
      <c r="B121" s="25" t="s">
        <v>200</v>
      </c>
      <c r="C121" s="26" t="s">
        <v>306</v>
      </c>
      <c r="D121" s="51" t="s">
        <v>307</v>
      </c>
      <c r="E121" s="28">
        <v>30</v>
      </c>
      <c r="F121" s="31" t="s">
        <v>213</v>
      </c>
      <c r="I121" s="29">
        <f>ROUND(E121*G121,2)</f>
        <v>0</v>
      </c>
      <c r="J121" s="29">
        <f t="shared" si="5"/>
        <v>0</v>
      </c>
      <c r="P121" s="27" t="s">
        <v>303</v>
      </c>
      <c r="V121" s="31" t="s">
        <v>14</v>
      </c>
      <c r="Z121" s="27" t="s">
        <v>308</v>
      </c>
      <c r="AA121" s="27" t="s">
        <v>309</v>
      </c>
    </row>
    <row r="122" spans="1:26" ht="12.75">
      <c r="A122" s="24">
        <v>79</v>
      </c>
      <c r="B122" s="25" t="s">
        <v>210</v>
      </c>
      <c r="C122" s="26" t="s">
        <v>310</v>
      </c>
      <c r="D122" s="51" t="s">
        <v>311</v>
      </c>
      <c r="E122" s="28">
        <v>3</v>
      </c>
      <c r="F122" s="31" t="s">
        <v>122</v>
      </c>
      <c r="H122" s="29">
        <f aca="true" t="shared" si="7" ref="H122:H132">ROUND(E122*G122,2)</f>
        <v>0</v>
      </c>
      <c r="J122" s="29">
        <f t="shared" si="5"/>
        <v>0</v>
      </c>
      <c r="P122" s="27">
        <v>41</v>
      </c>
      <c r="V122" s="31" t="s">
        <v>214</v>
      </c>
      <c r="Z122" s="27" t="s">
        <v>215</v>
      </c>
    </row>
    <row r="123" spans="1:26" ht="12.75">
      <c r="A123" s="24">
        <v>80</v>
      </c>
      <c r="B123" s="25" t="s">
        <v>210</v>
      </c>
      <c r="C123" s="26" t="s">
        <v>312</v>
      </c>
      <c r="D123" s="51" t="s">
        <v>313</v>
      </c>
      <c r="E123" s="28">
        <v>1</v>
      </c>
      <c r="F123" s="31" t="s">
        <v>122</v>
      </c>
      <c r="H123" s="29">
        <f t="shared" si="7"/>
        <v>0</v>
      </c>
      <c r="J123" s="29">
        <f t="shared" si="5"/>
        <v>0</v>
      </c>
      <c r="P123" s="27" t="s">
        <v>303</v>
      </c>
      <c r="V123" s="31" t="s">
        <v>214</v>
      </c>
      <c r="Z123" s="27" t="s">
        <v>215</v>
      </c>
    </row>
    <row r="124" spans="1:26" ht="25.5">
      <c r="A124" s="24">
        <v>81</v>
      </c>
      <c r="B124" s="25" t="s">
        <v>210</v>
      </c>
      <c r="C124" s="26" t="s">
        <v>314</v>
      </c>
      <c r="D124" s="51" t="s">
        <v>315</v>
      </c>
      <c r="E124" s="28">
        <v>12</v>
      </c>
      <c r="F124" s="31" t="s">
        <v>122</v>
      </c>
      <c r="H124" s="29">
        <f t="shared" si="7"/>
        <v>0</v>
      </c>
      <c r="J124" s="29">
        <f t="shared" si="5"/>
        <v>0</v>
      </c>
      <c r="P124" s="27">
        <v>4</v>
      </c>
      <c r="V124" s="31" t="s">
        <v>214</v>
      </c>
      <c r="Z124" s="27" t="s">
        <v>215</v>
      </c>
    </row>
    <row r="125" spans="1:26" ht="25.5">
      <c r="A125" s="24">
        <v>82</v>
      </c>
      <c r="B125" s="25" t="s">
        <v>210</v>
      </c>
      <c r="C125" s="26" t="s">
        <v>316</v>
      </c>
      <c r="D125" s="51" t="s">
        <v>317</v>
      </c>
      <c r="E125" s="28">
        <v>38</v>
      </c>
      <c r="F125" s="31" t="s">
        <v>122</v>
      </c>
      <c r="H125" s="29">
        <f t="shared" si="7"/>
        <v>0</v>
      </c>
      <c r="J125" s="29">
        <f t="shared" si="5"/>
        <v>0</v>
      </c>
      <c r="P125" s="27">
        <v>4</v>
      </c>
      <c r="V125" s="31" t="s">
        <v>214</v>
      </c>
      <c r="Z125" s="27" t="s">
        <v>215</v>
      </c>
    </row>
    <row r="126" spans="1:26" ht="25.5">
      <c r="A126" s="24">
        <v>83</v>
      </c>
      <c r="B126" s="25" t="s">
        <v>210</v>
      </c>
      <c r="C126" s="26" t="s">
        <v>318</v>
      </c>
      <c r="D126" s="51" t="s">
        <v>319</v>
      </c>
      <c r="E126" s="28">
        <v>330</v>
      </c>
      <c r="F126" s="31" t="s">
        <v>213</v>
      </c>
      <c r="H126" s="29">
        <f t="shared" si="7"/>
        <v>0</v>
      </c>
      <c r="J126" s="29">
        <f t="shared" si="5"/>
        <v>0</v>
      </c>
      <c r="P126" s="27">
        <v>21</v>
      </c>
      <c r="V126" s="31" t="s">
        <v>214</v>
      </c>
      <c r="Z126" s="27" t="s">
        <v>215</v>
      </c>
    </row>
    <row r="127" spans="1:26" ht="25.5">
      <c r="A127" s="24">
        <v>84</v>
      </c>
      <c r="B127" s="25" t="s">
        <v>210</v>
      </c>
      <c r="C127" s="26" t="s">
        <v>320</v>
      </c>
      <c r="D127" s="51" t="s">
        <v>321</v>
      </c>
      <c r="E127" s="28">
        <v>20</v>
      </c>
      <c r="F127" s="31" t="s">
        <v>213</v>
      </c>
      <c r="H127" s="29">
        <f t="shared" si="7"/>
        <v>0</v>
      </c>
      <c r="J127" s="29">
        <f t="shared" si="5"/>
        <v>0</v>
      </c>
      <c r="P127" s="27">
        <v>21</v>
      </c>
      <c r="V127" s="31" t="s">
        <v>214</v>
      </c>
      <c r="Z127" s="27" t="s">
        <v>215</v>
      </c>
    </row>
    <row r="128" spans="1:26" ht="25.5">
      <c r="A128" s="24">
        <v>85</v>
      </c>
      <c r="B128" s="25" t="s">
        <v>210</v>
      </c>
      <c r="C128" s="26" t="s">
        <v>322</v>
      </c>
      <c r="D128" s="51" t="s">
        <v>323</v>
      </c>
      <c r="E128" s="28">
        <v>120</v>
      </c>
      <c r="F128" s="31" t="s">
        <v>213</v>
      </c>
      <c r="H128" s="29">
        <f t="shared" si="7"/>
        <v>0</v>
      </c>
      <c r="J128" s="29">
        <f t="shared" si="5"/>
        <v>0</v>
      </c>
      <c r="P128" s="27">
        <v>21</v>
      </c>
      <c r="V128" s="31" t="s">
        <v>214</v>
      </c>
      <c r="Z128" s="27" t="s">
        <v>215</v>
      </c>
    </row>
    <row r="129" spans="1:26" ht="25.5">
      <c r="A129" s="24">
        <v>86</v>
      </c>
      <c r="B129" s="25" t="s">
        <v>210</v>
      </c>
      <c r="C129" s="26" t="s">
        <v>324</v>
      </c>
      <c r="D129" s="51" t="s">
        <v>325</v>
      </c>
      <c r="E129" s="28">
        <v>170</v>
      </c>
      <c r="F129" s="31" t="s">
        <v>213</v>
      </c>
      <c r="H129" s="29">
        <f t="shared" si="7"/>
        <v>0</v>
      </c>
      <c r="J129" s="29">
        <f t="shared" si="5"/>
        <v>0</v>
      </c>
      <c r="P129" s="27">
        <v>21</v>
      </c>
      <c r="V129" s="31" t="s">
        <v>214</v>
      </c>
      <c r="Z129" s="27" t="s">
        <v>215</v>
      </c>
    </row>
    <row r="130" spans="1:26" ht="25.5">
      <c r="A130" s="24">
        <v>87</v>
      </c>
      <c r="B130" s="25" t="s">
        <v>210</v>
      </c>
      <c r="C130" s="26" t="s">
        <v>326</v>
      </c>
      <c r="D130" s="51" t="s">
        <v>327</v>
      </c>
      <c r="E130" s="28">
        <v>20</v>
      </c>
      <c r="F130" s="31" t="s">
        <v>213</v>
      </c>
      <c r="H130" s="29">
        <f t="shared" si="7"/>
        <v>0</v>
      </c>
      <c r="J130" s="29">
        <f t="shared" si="5"/>
        <v>0</v>
      </c>
      <c r="P130" s="27">
        <v>21</v>
      </c>
      <c r="V130" s="31" t="s">
        <v>214</v>
      </c>
      <c r="Z130" s="27" t="s">
        <v>215</v>
      </c>
    </row>
    <row r="131" spans="1:26" ht="12.75">
      <c r="A131" s="24">
        <v>88</v>
      </c>
      <c r="B131" s="25" t="s">
        <v>210</v>
      </c>
      <c r="C131" s="26" t="s">
        <v>328</v>
      </c>
      <c r="D131" s="51" t="s">
        <v>329</v>
      </c>
      <c r="E131" s="28">
        <v>6</v>
      </c>
      <c r="F131" s="31" t="s">
        <v>57</v>
      </c>
      <c r="H131" s="29">
        <f t="shared" si="7"/>
        <v>0</v>
      </c>
      <c r="J131" s="29">
        <f t="shared" si="5"/>
        <v>0</v>
      </c>
      <c r="P131" s="27">
        <v>42</v>
      </c>
      <c r="V131" s="31" t="s">
        <v>214</v>
      </c>
      <c r="Z131" s="27" t="s">
        <v>215</v>
      </c>
    </row>
    <row r="132" spans="1:26" ht="17.25" customHeight="1">
      <c r="A132" s="24">
        <v>89</v>
      </c>
      <c r="B132" s="25" t="s">
        <v>210</v>
      </c>
      <c r="C132" s="26" t="s">
        <v>330</v>
      </c>
      <c r="D132" s="51" t="s">
        <v>331</v>
      </c>
      <c r="E132" s="28">
        <v>16</v>
      </c>
      <c r="F132" s="31" t="s">
        <v>332</v>
      </c>
      <c r="H132" s="29">
        <f t="shared" si="7"/>
        <v>0</v>
      </c>
      <c r="J132" s="29">
        <f t="shared" si="5"/>
        <v>0</v>
      </c>
      <c r="P132" s="27" t="s">
        <v>303</v>
      </c>
      <c r="V132" s="31" t="s">
        <v>214</v>
      </c>
      <c r="Z132" s="27" t="s">
        <v>215</v>
      </c>
    </row>
    <row r="133" spans="4:23" ht="12.75">
      <c r="D133" s="53" t="s">
        <v>333</v>
      </c>
      <c r="E133" s="54">
        <f>J133</f>
        <v>0</v>
      </c>
      <c r="H133" s="54">
        <f>SUM(H86:H132)</f>
        <v>0</v>
      </c>
      <c r="I133" s="54">
        <f>SUM(I86:I132)</f>
        <v>0</v>
      </c>
      <c r="J133" s="54">
        <f>SUM(J86:J132)</f>
        <v>0</v>
      </c>
      <c r="L133" s="55">
        <f>SUM(L86:L132)</f>
        <v>0</v>
      </c>
      <c r="N133" s="56">
        <f>SUM(N86:N132)</f>
        <v>0</v>
      </c>
      <c r="W133" s="32">
        <f>SUM(W86:W132)</f>
        <v>0</v>
      </c>
    </row>
    <row r="135" ht="12.75">
      <c r="B135" s="26" t="s">
        <v>334</v>
      </c>
    </row>
    <row r="136" spans="1:26" ht="12.75">
      <c r="A136" s="24">
        <v>90</v>
      </c>
      <c r="B136" s="25" t="s">
        <v>335</v>
      </c>
      <c r="C136" s="26" t="s">
        <v>336</v>
      </c>
      <c r="D136" s="51" t="s">
        <v>337</v>
      </c>
      <c r="E136" s="28">
        <v>2</v>
      </c>
      <c r="F136" s="31" t="s">
        <v>122</v>
      </c>
      <c r="H136" s="29">
        <f aca="true" t="shared" si="8" ref="H136:H166">ROUND(E136*G136,2)</f>
        <v>0</v>
      </c>
      <c r="J136" s="29">
        <f aca="true" t="shared" si="9" ref="J136:J166">ROUND(E136*G136,2)</f>
        <v>0</v>
      </c>
      <c r="P136" s="27" t="s">
        <v>98</v>
      </c>
      <c r="V136" s="31" t="s">
        <v>214</v>
      </c>
      <c r="Z136" s="27" t="s">
        <v>338</v>
      </c>
    </row>
    <row r="137" spans="1:26" ht="12.75">
      <c r="A137" s="24">
        <v>91</v>
      </c>
      <c r="B137" s="25" t="s">
        <v>335</v>
      </c>
      <c r="C137" s="26" t="s">
        <v>339</v>
      </c>
      <c r="D137" s="51" t="s">
        <v>340</v>
      </c>
      <c r="E137" s="28">
        <v>2</v>
      </c>
      <c r="F137" s="31" t="s">
        <v>122</v>
      </c>
      <c r="H137" s="29">
        <f t="shared" si="8"/>
        <v>0</v>
      </c>
      <c r="J137" s="29">
        <f t="shared" si="9"/>
        <v>0</v>
      </c>
      <c r="P137" s="27" t="s">
        <v>98</v>
      </c>
      <c r="V137" s="31" t="s">
        <v>214</v>
      </c>
      <c r="Z137" s="27" t="s">
        <v>338</v>
      </c>
    </row>
    <row r="138" spans="1:26" ht="12.75">
      <c r="A138" s="24">
        <v>92</v>
      </c>
      <c r="B138" s="25" t="s">
        <v>335</v>
      </c>
      <c r="C138" s="26" t="s">
        <v>341</v>
      </c>
      <c r="D138" s="51" t="s">
        <v>342</v>
      </c>
      <c r="E138" s="28">
        <v>2</v>
      </c>
      <c r="F138" s="31" t="s">
        <v>122</v>
      </c>
      <c r="H138" s="29">
        <f t="shared" si="8"/>
        <v>0</v>
      </c>
      <c r="J138" s="29">
        <f t="shared" si="9"/>
        <v>0</v>
      </c>
      <c r="P138" s="27" t="s">
        <v>98</v>
      </c>
      <c r="V138" s="31" t="s">
        <v>214</v>
      </c>
      <c r="Z138" s="27" t="s">
        <v>338</v>
      </c>
    </row>
    <row r="139" spans="1:26" ht="12.75">
      <c r="A139" s="24">
        <v>93</v>
      </c>
      <c r="B139" s="25" t="s">
        <v>335</v>
      </c>
      <c r="C139" s="26" t="s">
        <v>343</v>
      </c>
      <c r="D139" s="51" t="s">
        <v>344</v>
      </c>
      <c r="E139" s="28">
        <v>1</v>
      </c>
      <c r="F139" s="31" t="s">
        <v>122</v>
      </c>
      <c r="H139" s="29">
        <f t="shared" si="8"/>
        <v>0</v>
      </c>
      <c r="J139" s="29">
        <f t="shared" si="9"/>
        <v>0</v>
      </c>
      <c r="P139" s="27" t="s">
        <v>98</v>
      </c>
      <c r="V139" s="31" t="s">
        <v>214</v>
      </c>
      <c r="Z139" s="27" t="s">
        <v>338</v>
      </c>
    </row>
    <row r="140" spans="1:26" ht="12.75">
      <c r="A140" s="24">
        <v>94</v>
      </c>
      <c r="B140" s="25" t="s">
        <v>335</v>
      </c>
      <c r="C140" s="26" t="s">
        <v>345</v>
      </c>
      <c r="D140" s="51" t="s">
        <v>346</v>
      </c>
      <c r="E140" s="28">
        <v>1</v>
      </c>
      <c r="F140" s="31" t="s">
        <v>122</v>
      </c>
      <c r="H140" s="29">
        <f t="shared" si="8"/>
        <v>0</v>
      </c>
      <c r="J140" s="29">
        <f t="shared" si="9"/>
        <v>0</v>
      </c>
      <c r="P140" s="27" t="s">
        <v>98</v>
      </c>
      <c r="V140" s="31" t="s">
        <v>214</v>
      </c>
      <c r="Z140" s="27" t="s">
        <v>338</v>
      </c>
    </row>
    <row r="141" spans="1:26" ht="12.75">
      <c r="A141" s="24">
        <v>95</v>
      </c>
      <c r="B141" s="25" t="s">
        <v>335</v>
      </c>
      <c r="C141" s="26" t="s">
        <v>347</v>
      </c>
      <c r="D141" s="51" t="s">
        <v>348</v>
      </c>
      <c r="E141" s="28">
        <v>1</v>
      </c>
      <c r="F141" s="31" t="s">
        <v>122</v>
      </c>
      <c r="H141" s="29">
        <f t="shared" si="8"/>
        <v>0</v>
      </c>
      <c r="J141" s="29">
        <f t="shared" si="9"/>
        <v>0</v>
      </c>
      <c r="P141" s="27" t="s">
        <v>98</v>
      </c>
      <c r="V141" s="31" t="s">
        <v>214</v>
      </c>
      <c r="Z141" s="27" t="s">
        <v>338</v>
      </c>
    </row>
    <row r="142" spans="1:26" ht="12.75">
      <c r="A142" s="24">
        <v>96</v>
      </c>
      <c r="B142" s="25" t="s">
        <v>335</v>
      </c>
      <c r="C142" s="26" t="s">
        <v>349</v>
      </c>
      <c r="D142" s="51" t="s">
        <v>350</v>
      </c>
      <c r="E142" s="28">
        <v>1</v>
      </c>
      <c r="F142" s="31" t="s">
        <v>122</v>
      </c>
      <c r="H142" s="29">
        <f t="shared" si="8"/>
        <v>0</v>
      </c>
      <c r="J142" s="29">
        <f t="shared" si="9"/>
        <v>0</v>
      </c>
      <c r="P142" s="27" t="s">
        <v>98</v>
      </c>
      <c r="V142" s="31" t="s">
        <v>214</v>
      </c>
      <c r="Z142" s="27" t="s">
        <v>338</v>
      </c>
    </row>
    <row r="143" spans="1:26" ht="12.75">
      <c r="A143" s="24">
        <v>97</v>
      </c>
      <c r="B143" s="25" t="s">
        <v>335</v>
      </c>
      <c r="C143" s="26" t="s">
        <v>351</v>
      </c>
      <c r="D143" s="51" t="s">
        <v>352</v>
      </c>
      <c r="E143" s="28">
        <v>2</v>
      </c>
      <c r="F143" s="31" t="s">
        <v>122</v>
      </c>
      <c r="H143" s="29">
        <f t="shared" si="8"/>
        <v>0</v>
      </c>
      <c r="J143" s="29">
        <f t="shared" si="9"/>
        <v>0</v>
      </c>
      <c r="P143" s="27" t="s">
        <v>98</v>
      </c>
      <c r="V143" s="31" t="s">
        <v>214</v>
      </c>
      <c r="Z143" s="27" t="s">
        <v>338</v>
      </c>
    </row>
    <row r="144" spans="1:26" ht="12.75">
      <c r="A144" s="24">
        <v>98</v>
      </c>
      <c r="B144" s="25" t="s">
        <v>335</v>
      </c>
      <c r="C144" s="26" t="s">
        <v>353</v>
      </c>
      <c r="D144" s="51" t="s">
        <v>354</v>
      </c>
      <c r="E144" s="28">
        <v>36</v>
      </c>
      <c r="F144" s="31" t="s">
        <v>122</v>
      </c>
      <c r="H144" s="29">
        <f t="shared" si="8"/>
        <v>0</v>
      </c>
      <c r="J144" s="29">
        <f t="shared" si="9"/>
        <v>0</v>
      </c>
      <c r="P144" s="27" t="s">
        <v>98</v>
      </c>
      <c r="V144" s="31" t="s">
        <v>214</v>
      </c>
      <c r="Z144" s="27" t="s">
        <v>338</v>
      </c>
    </row>
    <row r="145" spans="1:26" ht="12.75">
      <c r="A145" s="24">
        <v>99</v>
      </c>
      <c r="B145" s="25" t="s">
        <v>335</v>
      </c>
      <c r="C145" s="26" t="s">
        <v>355</v>
      </c>
      <c r="D145" s="51" t="s">
        <v>356</v>
      </c>
      <c r="E145" s="28">
        <v>36</v>
      </c>
      <c r="F145" s="31" t="s">
        <v>122</v>
      </c>
      <c r="H145" s="29">
        <f t="shared" si="8"/>
        <v>0</v>
      </c>
      <c r="J145" s="29">
        <f t="shared" si="9"/>
        <v>0</v>
      </c>
      <c r="P145" s="27" t="s">
        <v>98</v>
      </c>
      <c r="V145" s="31" t="s">
        <v>214</v>
      </c>
      <c r="Z145" s="27" t="s">
        <v>338</v>
      </c>
    </row>
    <row r="146" spans="1:26" ht="12.75">
      <c r="A146" s="24">
        <v>100</v>
      </c>
      <c r="B146" s="25" t="s">
        <v>335</v>
      </c>
      <c r="C146" s="26" t="s">
        <v>357</v>
      </c>
      <c r="D146" s="51" t="s">
        <v>358</v>
      </c>
      <c r="E146" s="28">
        <v>14</v>
      </c>
      <c r="F146" s="31" t="s">
        <v>122</v>
      </c>
      <c r="H146" s="29">
        <f t="shared" si="8"/>
        <v>0</v>
      </c>
      <c r="J146" s="29">
        <f t="shared" si="9"/>
        <v>0</v>
      </c>
      <c r="P146" s="27" t="s">
        <v>98</v>
      </c>
      <c r="V146" s="31" t="s">
        <v>214</v>
      </c>
      <c r="Z146" s="27" t="s">
        <v>338</v>
      </c>
    </row>
    <row r="147" spans="1:26" ht="12.75">
      <c r="A147" s="24">
        <v>101</v>
      </c>
      <c r="B147" s="25" t="s">
        <v>335</v>
      </c>
      <c r="C147" s="26" t="s">
        <v>359</v>
      </c>
      <c r="D147" s="51" t="s">
        <v>360</v>
      </c>
      <c r="E147" s="28">
        <v>2</v>
      </c>
      <c r="F147" s="31" t="s">
        <v>122</v>
      </c>
      <c r="H147" s="29">
        <f t="shared" si="8"/>
        <v>0</v>
      </c>
      <c r="J147" s="29">
        <f t="shared" si="9"/>
        <v>0</v>
      </c>
      <c r="P147" s="27" t="s">
        <v>98</v>
      </c>
      <c r="V147" s="31" t="s">
        <v>214</v>
      </c>
      <c r="Z147" s="27" t="s">
        <v>338</v>
      </c>
    </row>
    <row r="148" spans="1:26" ht="12.75">
      <c r="A148" s="24">
        <v>102</v>
      </c>
      <c r="B148" s="25" t="s">
        <v>335</v>
      </c>
      <c r="C148" s="26" t="s">
        <v>361</v>
      </c>
      <c r="D148" s="51" t="s">
        <v>362</v>
      </c>
      <c r="E148" s="28">
        <v>1</v>
      </c>
      <c r="F148" s="31" t="s">
        <v>363</v>
      </c>
      <c r="H148" s="29">
        <f t="shared" si="8"/>
        <v>0</v>
      </c>
      <c r="J148" s="29">
        <f t="shared" si="9"/>
        <v>0</v>
      </c>
      <c r="P148" s="27" t="s">
        <v>98</v>
      </c>
      <c r="V148" s="31" t="s">
        <v>214</v>
      </c>
      <c r="Z148" s="27" t="s">
        <v>338</v>
      </c>
    </row>
    <row r="149" spans="1:26" ht="25.5">
      <c r="A149" s="24">
        <v>103</v>
      </c>
      <c r="B149" s="25" t="s">
        <v>335</v>
      </c>
      <c r="C149" s="26" t="s">
        <v>364</v>
      </c>
      <c r="D149" s="51" t="s">
        <v>365</v>
      </c>
      <c r="E149" s="28">
        <v>1</v>
      </c>
      <c r="F149" s="31" t="s">
        <v>363</v>
      </c>
      <c r="H149" s="29">
        <f t="shared" si="8"/>
        <v>0</v>
      </c>
      <c r="J149" s="29">
        <f t="shared" si="9"/>
        <v>0</v>
      </c>
      <c r="P149" s="27" t="s">
        <v>98</v>
      </c>
      <c r="V149" s="31" t="s">
        <v>214</v>
      </c>
      <c r="Z149" s="27" t="s">
        <v>338</v>
      </c>
    </row>
    <row r="150" spans="1:26" ht="12.75">
      <c r="A150" s="24">
        <v>104</v>
      </c>
      <c r="B150" s="25" t="s">
        <v>335</v>
      </c>
      <c r="C150" s="26" t="s">
        <v>366</v>
      </c>
      <c r="D150" s="51" t="s">
        <v>367</v>
      </c>
      <c r="E150" s="28">
        <v>1</v>
      </c>
      <c r="F150" s="31" t="s">
        <v>122</v>
      </c>
      <c r="H150" s="29">
        <f t="shared" si="8"/>
        <v>0</v>
      </c>
      <c r="J150" s="29">
        <f t="shared" si="9"/>
        <v>0</v>
      </c>
      <c r="P150" s="27" t="s">
        <v>98</v>
      </c>
      <c r="V150" s="31" t="s">
        <v>214</v>
      </c>
      <c r="Z150" s="27" t="s">
        <v>338</v>
      </c>
    </row>
    <row r="151" spans="1:26" ht="12.75">
      <c r="A151" s="24">
        <v>105</v>
      </c>
      <c r="B151" s="25" t="s">
        <v>335</v>
      </c>
      <c r="C151" s="26" t="s">
        <v>368</v>
      </c>
      <c r="D151" s="51" t="s">
        <v>369</v>
      </c>
      <c r="E151" s="28">
        <v>2</v>
      </c>
      <c r="F151" s="31" t="s">
        <v>370</v>
      </c>
      <c r="H151" s="29">
        <f t="shared" si="8"/>
        <v>0</v>
      </c>
      <c r="J151" s="29">
        <f t="shared" si="9"/>
        <v>0</v>
      </c>
      <c r="P151" s="27" t="s">
        <v>98</v>
      </c>
      <c r="V151" s="31" t="s">
        <v>214</v>
      </c>
      <c r="Z151" s="27" t="s">
        <v>338</v>
      </c>
    </row>
    <row r="152" spans="1:26" ht="12.75">
      <c r="A152" s="24">
        <v>106</v>
      </c>
      <c r="B152" s="25" t="s">
        <v>335</v>
      </c>
      <c r="C152" s="26" t="s">
        <v>371</v>
      </c>
      <c r="D152" s="51" t="s">
        <v>372</v>
      </c>
      <c r="E152" s="28">
        <v>1</v>
      </c>
      <c r="F152" s="31" t="s">
        <v>363</v>
      </c>
      <c r="H152" s="29">
        <f t="shared" si="8"/>
        <v>0</v>
      </c>
      <c r="J152" s="29">
        <f t="shared" si="9"/>
        <v>0</v>
      </c>
      <c r="P152" s="27" t="s">
        <v>98</v>
      </c>
      <c r="V152" s="31" t="s">
        <v>214</v>
      </c>
      <c r="Z152" s="27" t="s">
        <v>338</v>
      </c>
    </row>
    <row r="153" spans="1:26" ht="12.75">
      <c r="A153" s="24">
        <v>107</v>
      </c>
      <c r="B153" s="25" t="s">
        <v>335</v>
      </c>
      <c r="C153" s="26" t="s">
        <v>373</v>
      </c>
      <c r="D153" s="51" t="s">
        <v>374</v>
      </c>
      <c r="E153" s="28">
        <v>12</v>
      </c>
      <c r="F153" s="31" t="s">
        <v>122</v>
      </c>
      <c r="H153" s="29">
        <f t="shared" si="8"/>
        <v>0</v>
      </c>
      <c r="J153" s="29">
        <f t="shared" si="9"/>
        <v>0</v>
      </c>
      <c r="P153" s="27" t="s">
        <v>98</v>
      </c>
      <c r="V153" s="31" t="s">
        <v>214</v>
      </c>
      <c r="Z153" s="27" t="s">
        <v>338</v>
      </c>
    </row>
    <row r="154" spans="1:26" ht="12.75">
      <c r="A154" s="24">
        <v>108</v>
      </c>
      <c r="B154" s="25" t="s">
        <v>335</v>
      </c>
      <c r="C154" s="26" t="s">
        <v>375</v>
      </c>
      <c r="D154" s="51" t="s">
        <v>376</v>
      </c>
      <c r="E154" s="28">
        <v>14</v>
      </c>
      <c r="F154" s="31" t="s">
        <v>122</v>
      </c>
      <c r="H154" s="29">
        <f t="shared" si="8"/>
        <v>0</v>
      </c>
      <c r="J154" s="29">
        <f t="shared" si="9"/>
        <v>0</v>
      </c>
      <c r="P154" s="27" t="s">
        <v>98</v>
      </c>
      <c r="V154" s="31" t="s">
        <v>214</v>
      </c>
      <c r="Z154" s="27" t="s">
        <v>338</v>
      </c>
    </row>
    <row r="155" spans="1:26" ht="12.75">
      <c r="A155" s="24">
        <v>109</v>
      </c>
      <c r="B155" s="25" t="s">
        <v>335</v>
      </c>
      <c r="C155" s="26" t="s">
        <v>377</v>
      </c>
      <c r="D155" s="51" t="s">
        <v>378</v>
      </c>
      <c r="E155" s="28">
        <v>4</v>
      </c>
      <c r="F155" s="31" t="s">
        <v>122</v>
      </c>
      <c r="H155" s="29">
        <f t="shared" si="8"/>
        <v>0</v>
      </c>
      <c r="J155" s="29">
        <f t="shared" si="9"/>
        <v>0</v>
      </c>
      <c r="P155" s="27" t="s">
        <v>98</v>
      </c>
      <c r="V155" s="31" t="s">
        <v>214</v>
      </c>
      <c r="Z155" s="27" t="s">
        <v>338</v>
      </c>
    </row>
    <row r="156" spans="1:26" ht="12.75">
      <c r="A156" s="24">
        <v>110</v>
      </c>
      <c r="B156" s="25" t="s">
        <v>335</v>
      </c>
      <c r="C156" s="26" t="s">
        <v>379</v>
      </c>
      <c r="D156" s="51" t="s">
        <v>380</v>
      </c>
      <c r="E156" s="28">
        <v>52</v>
      </c>
      <c r="F156" s="31" t="s">
        <v>122</v>
      </c>
      <c r="H156" s="29">
        <f t="shared" si="8"/>
        <v>0</v>
      </c>
      <c r="J156" s="29">
        <f t="shared" si="9"/>
        <v>0</v>
      </c>
      <c r="P156" s="27" t="s">
        <v>98</v>
      </c>
      <c r="V156" s="31" t="s">
        <v>214</v>
      </c>
      <c r="Z156" s="27" t="s">
        <v>338</v>
      </c>
    </row>
    <row r="157" spans="1:26" ht="12.75">
      <c r="A157" s="24">
        <v>111</v>
      </c>
      <c r="B157" s="25" t="s">
        <v>335</v>
      </c>
      <c r="C157" s="26" t="s">
        <v>381</v>
      </c>
      <c r="D157" s="51" t="s">
        <v>382</v>
      </c>
      <c r="E157" s="28">
        <v>1</v>
      </c>
      <c r="F157" s="31" t="s">
        <v>363</v>
      </c>
      <c r="H157" s="29">
        <f t="shared" si="8"/>
        <v>0</v>
      </c>
      <c r="J157" s="29">
        <f t="shared" si="9"/>
        <v>0</v>
      </c>
      <c r="P157" s="27" t="s">
        <v>98</v>
      </c>
      <c r="V157" s="31" t="s">
        <v>214</v>
      </c>
      <c r="Z157" s="27" t="s">
        <v>338</v>
      </c>
    </row>
    <row r="158" spans="1:26" ht="13.5" customHeight="1">
      <c r="A158" s="24">
        <v>112</v>
      </c>
      <c r="B158" s="25" t="s">
        <v>335</v>
      </c>
      <c r="C158" s="26" t="s">
        <v>383</v>
      </c>
      <c r="D158" s="51" t="s">
        <v>384</v>
      </c>
      <c r="E158" s="28">
        <v>1</v>
      </c>
      <c r="F158" s="31" t="s">
        <v>363</v>
      </c>
      <c r="H158" s="29">
        <f t="shared" si="8"/>
        <v>0</v>
      </c>
      <c r="J158" s="29">
        <f t="shared" si="9"/>
        <v>0</v>
      </c>
      <c r="P158" s="27" t="s">
        <v>98</v>
      </c>
      <c r="V158" s="31" t="s">
        <v>214</v>
      </c>
      <c r="Z158" s="27" t="s">
        <v>338</v>
      </c>
    </row>
    <row r="159" spans="1:26" ht="12.75">
      <c r="A159" s="24">
        <v>113</v>
      </c>
      <c r="B159" s="25" t="s">
        <v>335</v>
      </c>
      <c r="C159" s="26" t="s">
        <v>385</v>
      </c>
      <c r="D159" s="51" t="s">
        <v>386</v>
      </c>
      <c r="E159" s="28">
        <v>1</v>
      </c>
      <c r="F159" s="31" t="s">
        <v>363</v>
      </c>
      <c r="H159" s="29">
        <f t="shared" si="8"/>
        <v>0</v>
      </c>
      <c r="J159" s="29">
        <f t="shared" si="9"/>
        <v>0</v>
      </c>
      <c r="P159" s="27" t="s">
        <v>98</v>
      </c>
      <c r="V159" s="31" t="s">
        <v>214</v>
      </c>
      <c r="Z159" s="27" t="s">
        <v>338</v>
      </c>
    </row>
    <row r="160" spans="1:26" ht="17.25" customHeight="1">
      <c r="A160" s="24">
        <v>114</v>
      </c>
      <c r="B160" s="25" t="s">
        <v>335</v>
      </c>
      <c r="C160" s="26" t="s">
        <v>387</v>
      </c>
      <c r="D160" s="51" t="s">
        <v>388</v>
      </c>
      <c r="E160" s="28">
        <v>1</v>
      </c>
      <c r="F160" s="31" t="s">
        <v>363</v>
      </c>
      <c r="H160" s="29">
        <f t="shared" si="8"/>
        <v>0</v>
      </c>
      <c r="J160" s="29">
        <f t="shared" si="9"/>
        <v>0</v>
      </c>
      <c r="P160" s="27" t="s">
        <v>98</v>
      </c>
      <c r="V160" s="31" t="s">
        <v>214</v>
      </c>
      <c r="Z160" s="27" t="s">
        <v>338</v>
      </c>
    </row>
    <row r="161" spans="1:26" ht="12.75">
      <c r="A161" s="24">
        <v>115</v>
      </c>
      <c r="B161" s="25" t="s">
        <v>335</v>
      </c>
      <c r="C161" s="26" t="s">
        <v>389</v>
      </c>
      <c r="D161" s="51" t="s">
        <v>390</v>
      </c>
      <c r="E161" s="28">
        <v>1</v>
      </c>
      <c r="F161" s="31" t="s">
        <v>363</v>
      </c>
      <c r="H161" s="29">
        <f t="shared" si="8"/>
        <v>0</v>
      </c>
      <c r="J161" s="29">
        <f t="shared" si="9"/>
        <v>0</v>
      </c>
      <c r="P161" s="27" t="s">
        <v>98</v>
      </c>
      <c r="V161" s="31" t="s">
        <v>214</v>
      </c>
      <c r="Z161" s="27" t="s">
        <v>338</v>
      </c>
    </row>
    <row r="162" spans="1:26" ht="12.75">
      <c r="A162" s="24">
        <v>116</v>
      </c>
      <c r="B162" s="25" t="s">
        <v>335</v>
      </c>
      <c r="C162" s="26" t="s">
        <v>391</v>
      </c>
      <c r="D162" s="51" t="s">
        <v>392</v>
      </c>
      <c r="E162" s="28">
        <v>1</v>
      </c>
      <c r="F162" s="31" t="s">
        <v>363</v>
      </c>
      <c r="H162" s="29">
        <f t="shared" si="8"/>
        <v>0</v>
      </c>
      <c r="J162" s="29">
        <f t="shared" si="9"/>
        <v>0</v>
      </c>
      <c r="P162" s="27" t="s">
        <v>98</v>
      </c>
      <c r="V162" s="31" t="s">
        <v>214</v>
      </c>
      <c r="Z162" s="27" t="s">
        <v>338</v>
      </c>
    </row>
    <row r="163" spans="1:26" ht="17.25" customHeight="1">
      <c r="A163" s="24">
        <v>117</v>
      </c>
      <c r="B163" s="25" t="s">
        <v>335</v>
      </c>
      <c r="C163" s="26" t="s">
        <v>393</v>
      </c>
      <c r="D163" s="51" t="s">
        <v>394</v>
      </c>
      <c r="E163" s="28">
        <v>1</v>
      </c>
      <c r="F163" s="31" t="s">
        <v>363</v>
      </c>
      <c r="H163" s="29">
        <f t="shared" si="8"/>
        <v>0</v>
      </c>
      <c r="J163" s="29">
        <f t="shared" si="9"/>
        <v>0</v>
      </c>
      <c r="P163" s="27" t="s">
        <v>98</v>
      </c>
      <c r="V163" s="31" t="s">
        <v>214</v>
      </c>
      <c r="Z163" s="27" t="s">
        <v>338</v>
      </c>
    </row>
    <row r="164" spans="1:26" ht="12.75">
      <c r="A164" s="24">
        <v>118</v>
      </c>
      <c r="B164" s="25" t="s">
        <v>335</v>
      </c>
      <c r="C164" s="26" t="s">
        <v>395</v>
      </c>
      <c r="D164" s="51" t="s">
        <v>396</v>
      </c>
      <c r="E164" s="28">
        <v>1</v>
      </c>
      <c r="F164" s="31" t="s">
        <v>363</v>
      </c>
      <c r="H164" s="29">
        <f t="shared" si="8"/>
        <v>0</v>
      </c>
      <c r="J164" s="29">
        <f t="shared" si="9"/>
        <v>0</v>
      </c>
      <c r="P164" s="27" t="s">
        <v>98</v>
      </c>
      <c r="V164" s="31" t="s">
        <v>214</v>
      </c>
      <c r="Z164" s="27" t="s">
        <v>338</v>
      </c>
    </row>
    <row r="165" spans="1:26" ht="12.75">
      <c r="A165" s="24">
        <v>119</v>
      </c>
      <c r="B165" s="25" t="s">
        <v>335</v>
      </c>
      <c r="C165" s="26" t="s">
        <v>397</v>
      </c>
      <c r="D165" s="51" t="s">
        <v>398</v>
      </c>
      <c r="E165" s="28">
        <v>1</v>
      </c>
      <c r="F165" s="31" t="s">
        <v>363</v>
      </c>
      <c r="H165" s="29">
        <f t="shared" si="8"/>
        <v>0</v>
      </c>
      <c r="J165" s="29">
        <f t="shared" si="9"/>
        <v>0</v>
      </c>
      <c r="P165" s="27" t="s">
        <v>98</v>
      </c>
      <c r="V165" s="31" t="s">
        <v>214</v>
      </c>
      <c r="Z165" s="27" t="s">
        <v>338</v>
      </c>
    </row>
    <row r="166" spans="1:26" ht="12.75">
      <c r="A166" s="24">
        <v>120</v>
      </c>
      <c r="B166" s="25" t="s">
        <v>335</v>
      </c>
      <c r="C166" s="26" t="s">
        <v>399</v>
      </c>
      <c r="D166" s="51" t="s">
        <v>400</v>
      </c>
      <c r="E166" s="28">
        <v>1</v>
      </c>
      <c r="F166" s="31" t="s">
        <v>363</v>
      </c>
      <c r="H166" s="29">
        <f t="shared" si="8"/>
        <v>0</v>
      </c>
      <c r="J166" s="29">
        <f t="shared" si="9"/>
        <v>0</v>
      </c>
      <c r="P166" s="27" t="s">
        <v>98</v>
      </c>
      <c r="V166" s="31" t="s">
        <v>214</v>
      </c>
      <c r="Z166" s="27" t="s">
        <v>338</v>
      </c>
    </row>
    <row r="167" spans="4:23" ht="12.75">
      <c r="D167" s="53" t="s">
        <v>401</v>
      </c>
      <c r="E167" s="54">
        <f>J167</f>
        <v>0</v>
      </c>
      <c r="H167" s="54">
        <f>SUM(H135:H166)</f>
        <v>0</v>
      </c>
      <c r="I167" s="54">
        <f>SUM(I135:I166)</f>
        <v>0</v>
      </c>
      <c r="J167" s="54">
        <f>SUM(J135:J166)</f>
        <v>0</v>
      </c>
      <c r="L167" s="55">
        <f>SUM(L135:L166)</f>
        <v>0</v>
      </c>
      <c r="N167" s="56">
        <f>SUM(N135:N166)</f>
        <v>0</v>
      </c>
      <c r="W167" s="32">
        <f>SUM(W135:W166)</f>
        <v>0</v>
      </c>
    </row>
    <row r="169" spans="4:23" ht="12.75">
      <c r="D169" s="53" t="s">
        <v>208</v>
      </c>
      <c r="E169" s="56">
        <f>J169</f>
        <v>0</v>
      </c>
      <c r="H169" s="54">
        <f>+H84+H133+H167</f>
        <v>0</v>
      </c>
      <c r="I169" s="54">
        <f>+I84+I133+I167</f>
        <v>0</v>
      </c>
      <c r="J169" s="54">
        <f>+J84+J133+J167</f>
        <v>0</v>
      </c>
      <c r="L169" s="55">
        <f>+L84+L133+L167</f>
        <v>0</v>
      </c>
      <c r="N169" s="56">
        <f>+N84+N133+N167</f>
        <v>0</v>
      </c>
      <c r="W169" s="32">
        <f>+W84+W133+W167</f>
        <v>0</v>
      </c>
    </row>
    <row r="171" ht="12.75">
      <c r="B171" s="52" t="s">
        <v>402</v>
      </c>
    </row>
    <row r="172" ht="12.75">
      <c r="B172" s="26" t="s">
        <v>402</v>
      </c>
    </row>
    <row r="173" spans="1:26" ht="12.75">
      <c r="A173" s="24">
        <v>121</v>
      </c>
      <c r="B173" s="25" t="s">
        <v>403</v>
      </c>
      <c r="C173" s="26" t="s">
        <v>404</v>
      </c>
      <c r="D173" s="51" t="s">
        <v>405</v>
      </c>
      <c r="E173" s="28">
        <v>1</v>
      </c>
      <c r="F173" s="31" t="s">
        <v>363</v>
      </c>
      <c r="H173" s="29">
        <f>ROUND(E173*G173,2)</f>
        <v>0</v>
      </c>
      <c r="J173" s="29">
        <f aca="true" t="shared" si="10" ref="J173:J184">ROUND(E173*G173,2)</f>
        <v>0</v>
      </c>
      <c r="P173" s="27">
        <v>42</v>
      </c>
      <c r="V173" s="31" t="s">
        <v>406</v>
      </c>
      <c r="Z173" s="27" t="s">
        <v>109</v>
      </c>
    </row>
    <row r="174" spans="1:26" ht="12.75">
      <c r="A174" s="24">
        <v>122</v>
      </c>
      <c r="B174" s="25" t="s">
        <v>403</v>
      </c>
      <c r="C174" s="26" t="s">
        <v>407</v>
      </c>
      <c r="D174" s="51" t="s">
        <v>408</v>
      </c>
      <c r="E174" s="28">
        <v>4</v>
      </c>
      <c r="F174" s="31" t="s">
        <v>409</v>
      </c>
      <c r="H174" s="29">
        <f>ROUND(E174*G174,2)</f>
        <v>0</v>
      </c>
      <c r="J174" s="29">
        <f t="shared" si="10"/>
        <v>0</v>
      </c>
      <c r="P174" s="27" t="s">
        <v>410</v>
      </c>
      <c r="V174" s="31" t="s">
        <v>406</v>
      </c>
      <c r="Z174" s="27" t="s">
        <v>109</v>
      </c>
    </row>
    <row r="175" spans="1:26" ht="12.75">
      <c r="A175" s="24">
        <v>123</v>
      </c>
      <c r="B175" s="25" t="s">
        <v>411</v>
      </c>
      <c r="C175" s="26" t="s">
        <v>412</v>
      </c>
      <c r="D175" s="51" t="s">
        <v>413</v>
      </c>
      <c r="E175" s="28">
        <v>105</v>
      </c>
      <c r="F175" s="31" t="s">
        <v>332</v>
      </c>
      <c r="H175" s="29">
        <f>ROUND(E175*G175,2)</f>
        <v>0</v>
      </c>
      <c r="J175" s="29">
        <f t="shared" si="10"/>
        <v>0</v>
      </c>
      <c r="P175" s="27">
        <v>4139355999999990</v>
      </c>
      <c r="V175" s="31" t="s">
        <v>406</v>
      </c>
      <c r="Z175" s="27" t="s">
        <v>109</v>
      </c>
    </row>
    <row r="176" spans="1:27" ht="25.5">
      <c r="A176" s="24">
        <v>124</v>
      </c>
      <c r="B176" s="25" t="s">
        <v>200</v>
      </c>
      <c r="C176" s="26" t="s">
        <v>414</v>
      </c>
      <c r="D176" s="51" t="s">
        <v>415</v>
      </c>
      <c r="E176" s="28">
        <v>360</v>
      </c>
      <c r="F176" s="31" t="s">
        <v>213</v>
      </c>
      <c r="I176" s="29">
        <f aca="true" t="shared" si="11" ref="I176:I184">ROUND(E176*G176,2)</f>
        <v>0</v>
      </c>
      <c r="J176" s="29">
        <f t="shared" si="10"/>
        <v>0</v>
      </c>
      <c r="P176" s="27">
        <v>15</v>
      </c>
      <c r="V176" s="31" t="s">
        <v>14</v>
      </c>
      <c r="Z176" s="27" t="s">
        <v>416</v>
      </c>
      <c r="AA176" s="27" t="s">
        <v>417</v>
      </c>
    </row>
    <row r="177" spans="1:27" ht="12.75">
      <c r="A177" s="24">
        <v>125</v>
      </c>
      <c r="B177" s="25" t="s">
        <v>200</v>
      </c>
      <c r="C177" s="26" t="s">
        <v>418</v>
      </c>
      <c r="D177" s="51" t="s">
        <v>419</v>
      </c>
      <c r="E177" s="28">
        <v>80</v>
      </c>
      <c r="F177" s="31" t="s">
        <v>213</v>
      </c>
      <c r="I177" s="29">
        <f t="shared" si="11"/>
        <v>0</v>
      </c>
      <c r="J177" s="29">
        <f t="shared" si="10"/>
        <v>0</v>
      </c>
      <c r="P177" s="27">
        <v>15</v>
      </c>
      <c r="V177" s="31" t="s">
        <v>14</v>
      </c>
      <c r="Z177" s="27" t="s">
        <v>416</v>
      </c>
      <c r="AA177" s="27" t="s">
        <v>420</v>
      </c>
    </row>
    <row r="178" spans="1:27" ht="16.5" customHeight="1">
      <c r="A178" s="24">
        <v>126</v>
      </c>
      <c r="B178" s="25" t="s">
        <v>200</v>
      </c>
      <c r="C178" s="26" t="s">
        <v>421</v>
      </c>
      <c r="D178" s="51" t="s">
        <v>422</v>
      </c>
      <c r="E178" s="28">
        <v>20</v>
      </c>
      <c r="F178" s="31" t="s">
        <v>213</v>
      </c>
      <c r="I178" s="29">
        <f t="shared" si="11"/>
        <v>0</v>
      </c>
      <c r="J178" s="29">
        <f t="shared" si="10"/>
        <v>0</v>
      </c>
      <c r="P178" s="27">
        <v>10</v>
      </c>
      <c r="V178" s="31" t="s">
        <v>14</v>
      </c>
      <c r="Z178" s="27" t="s">
        <v>416</v>
      </c>
      <c r="AA178" s="27" t="s">
        <v>423</v>
      </c>
    </row>
    <row r="179" spans="1:27" ht="17.25" customHeight="1">
      <c r="A179" s="24">
        <v>127</v>
      </c>
      <c r="B179" s="25" t="s">
        <v>200</v>
      </c>
      <c r="C179" s="26" t="s">
        <v>424</v>
      </c>
      <c r="D179" s="51" t="s">
        <v>425</v>
      </c>
      <c r="E179" s="28">
        <v>120</v>
      </c>
      <c r="F179" s="31" t="s">
        <v>213</v>
      </c>
      <c r="I179" s="29">
        <f t="shared" si="11"/>
        <v>0</v>
      </c>
      <c r="J179" s="29">
        <f t="shared" si="10"/>
        <v>0</v>
      </c>
      <c r="P179" s="27">
        <v>10</v>
      </c>
      <c r="V179" s="31" t="s">
        <v>14</v>
      </c>
      <c r="Z179" s="27" t="s">
        <v>416</v>
      </c>
      <c r="AA179" s="27" t="s">
        <v>426</v>
      </c>
    </row>
    <row r="180" spans="1:27" ht="16.5" customHeight="1">
      <c r="A180" s="24">
        <v>128</v>
      </c>
      <c r="B180" s="25" t="s">
        <v>200</v>
      </c>
      <c r="C180" s="26" t="s">
        <v>427</v>
      </c>
      <c r="D180" s="51" t="s">
        <v>428</v>
      </c>
      <c r="E180" s="28">
        <v>170</v>
      </c>
      <c r="F180" s="31" t="s">
        <v>213</v>
      </c>
      <c r="I180" s="29">
        <f t="shared" si="11"/>
        <v>0</v>
      </c>
      <c r="J180" s="29">
        <f t="shared" si="10"/>
        <v>0</v>
      </c>
      <c r="P180" s="27">
        <v>10</v>
      </c>
      <c r="V180" s="31" t="s">
        <v>14</v>
      </c>
      <c r="Z180" s="27" t="s">
        <v>416</v>
      </c>
      <c r="AA180" s="27" t="s">
        <v>429</v>
      </c>
    </row>
    <row r="181" spans="1:27" ht="12.75">
      <c r="A181" s="24">
        <v>129</v>
      </c>
      <c r="B181" s="25" t="s">
        <v>200</v>
      </c>
      <c r="C181" s="26" t="s">
        <v>430</v>
      </c>
      <c r="D181" s="51" t="s">
        <v>431</v>
      </c>
      <c r="E181" s="28">
        <v>20</v>
      </c>
      <c r="F181" s="31" t="s">
        <v>213</v>
      </c>
      <c r="I181" s="29">
        <f t="shared" si="11"/>
        <v>0</v>
      </c>
      <c r="J181" s="29">
        <f t="shared" si="10"/>
        <v>0</v>
      </c>
      <c r="P181" s="27">
        <v>10</v>
      </c>
      <c r="V181" s="31" t="s">
        <v>14</v>
      </c>
      <c r="Z181" s="27" t="s">
        <v>416</v>
      </c>
      <c r="AA181" s="27" t="s">
        <v>432</v>
      </c>
    </row>
    <row r="182" spans="1:27" ht="12.75">
      <c r="A182" s="24">
        <v>130</v>
      </c>
      <c r="B182" s="25" t="s">
        <v>200</v>
      </c>
      <c r="C182" s="26" t="s">
        <v>433</v>
      </c>
      <c r="D182" s="51" t="s">
        <v>434</v>
      </c>
      <c r="E182" s="28">
        <v>12</v>
      </c>
      <c r="F182" s="31" t="s">
        <v>122</v>
      </c>
      <c r="I182" s="29">
        <f t="shared" si="11"/>
        <v>0</v>
      </c>
      <c r="J182" s="29">
        <f t="shared" si="10"/>
        <v>0</v>
      </c>
      <c r="K182" s="30">
        <v>0.01</v>
      </c>
      <c r="L182" s="30">
        <f>E182*K182</f>
        <v>0.12</v>
      </c>
      <c r="P182" s="27">
        <v>4</v>
      </c>
      <c r="V182" s="31" t="s">
        <v>14</v>
      </c>
      <c r="Z182" s="27" t="s">
        <v>435</v>
      </c>
      <c r="AA182" s="27" t="s">
        <v>436</v>
      </c>
    </row>
    <row r="183" spans="1:27" ht="12.75">
      <c r="A183" s="24">
        <v>131</v>
      </c>
      <c r="B183" s="25" t="s">
        <v>200</v>
      </c>
      <c r="C183" s="26" t="s">
        <v>437</v>
      </c>
      <c r="D183" s="51" t="s">
        <v>438</v>
      </c>
      <c r="E183" s="28">
        <v>18</v>
      </c>
      <c r="F183" s="31" t="s">
        <v>122</v>
      </c>
      <c r="I183" s="29">
        <f t="shared" si="11"/>
        <v>0</v>
      </c>
      <c r="J183" s="29">
        <f t="shared" si="10"/>
        <v>0</v>
      </c>
      <c r="K183" s="30">
        <v>0.01</v>
      </c>
      <c r="L183" s="30">
        <f>E183*K183</f>
        <v>0.18</v>
      </c>
      <c r="P183" s="27">
        <v>4</v>
      </c>
      <c r="V183" s="31" t="s">
        <v>14</v>
      </c>
      <c r="Z183" s="27" t="s">
        <v>435</v>
      </c>
      <c r="AA183" s="27" t="s">
        <v>439</v>
      </c>
    </row>
    <row r="184" spans="1:27" ht="12.75">
      <c r="A184" s="24">
        <v>132</v>
      </c>
      <c r="B184" s="25" t="s">
        <v>200</v>
      </c>
      <c r="C184" s="26" t="s">
        <v>440</v>
      </c>
      <c r="D184" s="51" t="s">
        <v>441</v>
      </c>
      <c r="E184" s="28">
        <v>20</v>
      </c>
      <c r="F184" s="31" t="s">
        <v>122</v>
      </c>
      <c r="I184" s="29">
        <f t="shared" si="11"/>
        <v>0</v>
      </c>
      <c r="J184" s="29">
        <f t="shared" si="10"/>
        <v>0</v>
      </c>
      <c r="K184" s="30">
        <v>0.01</v>
      </c>
      <c r="L184" s="30">
        <f>E184*K184</f>
        <v>0.2</v>
      </c>
      <c r="P184" s="27">
        <v>4</v>
      </c>
      <c r="V184" s="31" t="s">
        <v>14</v>
      </c>
      <c r="Z184" s="27" t="s">
        <v>435</v>
      </c>
      <c r="AA184" s="27" t="s">
        <v>442</v>
      </c>
    </row>
    <row r="185" spans="4:23" ht="12.75">
      <c r="D185" s="53" t="s">
        <v>443</v>
      </c>
      <c r="E185" s="54">
        <f>J185</f>
        <v>0</v>
      </c>
      <c r="H185" s="54">
        <f>SUM(H171:H184)</f>
        <v>0</v>
      </c>
      <c r="I185" s="54">
        <f>SUM(I171:I184)</f>
        <v>0</v>
      </c>
      <c r="J185" s="54">
        <f>SUM(J171:J184)</f>
        <v>0</v>
      </c>
      <c r="L185" s="55">
        <f>SUM(L171:L184)</f>
        <v>0.5</v>
      </c>
      <c r="N185" s="56">
        <f>SUM(N171:N184)</f>
        <v>0</v>
      </c>
      <c r="W185" s="32">
        <f>SUM(W171:W184)</f>
        <v>0</v>
      </c>
    </row>
    <row r="187" spans="4:23" ht="12.75">
      <c r="D187" s="53" t="s">
        <v>443</v>
      </c>
      <c r="E187" s="54">
        <f>J187</f>
        <v>0</v>
      </c>
      <c r="H187" s="54">
        <f>+H185</f>
        <v>0</v>
      </c>
      <c r="I187" s="54">
        <f>+I185</f>
        <v>0</v>
      </c>
      <c r="J187" s="54">
        <f>+J185</f>
        <v>0</v>
      </c>
      <c r="L187" s="55">
        <f>+L185</f>
        <v>0.5</v>
      </c>
      <c r="N187" s="56">
        <f>+N185</f>
        <v>0</v>
      </c>
      <c r="W187" s="32">
        <f>+W185</f>
        <v>0</v>
      </c>
    </row>
    <row r="189" spans="4:23" ht="12.75">
      <c r="D189" s="58" t="s">
        <v>444</v>
      </c>
      <c r="E189" s="54">
        <f>J189</f>
        <v>0</v>
      </c>
      <c r="H189" s="54">
        <f>+H53+H77+H169+H187</f>
        <v>0</v>
      </c>
      <c r="I189" s="54">
        <f>+I53+I77+I169+I187</f>
        <v>0</v>
      </c>
      <c r="J189" s="54">
        <f>+J53+J77+J169+J187</f>
        <v>0</v>
      </c>
      <c r="L189" s="55">
        <f>+L53+L77+L169+L187</f>
        <v>26.021449269999994</v>
      </c>
      <c r="N189" s="56">
        <f>+N53+N77+N169+N187</f>
        <v>10.239338</v>
      </c>
      <c r="W189" s="32">
        <f>+W53+W77+W169+W187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12.75">
      <c r="A1" s="16" t="s">
        <v>16</v>
      </c>
      <c r="B1" s="17"/>
      <c r="C1" s="17"/>
      <c r="D1" s="18" t="s">
        <v>17</v>
      </c>
    </row>
    <row r="2" spans="1:4" ht="12.75">
      <c r="A2" s="16" t="s">
        <v>18</v>
      </c>
      <c r="B2" s="17"/>
      <c r="C2" s="17"/>
      <c r="D2" s="18" t="s">
        <v>19</v>
      </c>
    </row>
    <row r="3" spans="1:4" ht="12.75">
      <c r="A3" s="16" t="s">
        <v>20</v>
      </c>
      <c r="B3" s="17"/>
      <c r="C3" s="17"/>
      <c r="D3" s="18" t="s">
        <v>21</v>
      </c>
    </row>
    <row r="4" spans="1:4" ht="12.75">
      <c r="A4" s="17"/>
      <c r="B4" s="17"/>
      <c r="C4" s="17"/>
      <c r="D4" s="17"/>
    </row>
    <row r="5" spans="1:4" ht="12.75">
      <c r="A5" s="16" t="s">
        <v>22</v>
      </c>
      <c r="B5" s="17"/>
      <c r="C5" s="17"/>
      <c r="D5" s="17"/>
    </row>
    <row r="6" spans="1:4" ht="12.75">
      <c r="A6" s="16" t="s">
        <v>23</v>
      </c>
      <c r="B6" s="17"/>
      <c r="C6" s="17"/>
      <c r="D6" s="17"/>
    </row>
    <row r="7" spans="1:4" ht="12.75">
      <c r="A7" s="16" t="s">
        <v>24</v>
      </c>
      <c r="B7" s="17"/>
      <c r="C7" s="17"/>
      <c r="D7" s="17"/>
    </row>
    <row r="8" spans="1:4" ht="12.75">
      <c r="A8" s="1" t="s">
        <v>25</v>
      </c>
      <c r="B8" s="19"/>
      <c r="C8" s="20"/>
      <c r="D8" s="21"/>
    </row>
    <row r="9" spans="1:4" ht="12.75">
      <c r="A9" s="36" t="s">
        <v>65</v>
      </c>
      <c r="B9" s="36" t="s">
        <v>66</v>
      </c>
      <c r="C9" s="36" t="s">
        <v>67</v>
      </c>
      <c r="D9" s="37" t="s">
        <v>68</v>
      </c>
    </row>
    <row r="10" spans="1:4" ht="12.75">
      <c r="A10" s="38"/>
      <c r="B10" s="38"/>
      <c r="C10" s="39"/>
      <c r="D10" s="40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Maceas Miroslav</cp:lastModifiedBy>
  <cp:lastPrinted>2019-05-03T05:54:13Z</cp:lastPrinted>
  <dcterms:created xsi:type="dcterms:W3CDTF">1999-04-06T07:39:42Z</dcterms:created>
  <dcterms:modified xsi:type="dcterms:W3CDTF">2019-05-03T06:14:52Z</dcterms:modified>
  <cp:category/>
  <cp:version/>
  <cp:contentType/>
  <cp:contentStatus/>
</cp:coreProperties>
</file>