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so29034\Documents\agatovy haj\aktualizovany rozpočet\"/>
    </mc:Choice>
  </mc:AlternateContent>
  <bookViews>
    <workbookView xWindow="0" yWindow="0" windowWidth="20490" windowHeight="7155"/>
  </bookViews>
  <sheets>
    <sheet name="Rekapitulácia stavby" sheetId="1" r:id="rId1"/>
    <sheet name="01 - Vlastná stavba" sheetId="2" r:id="rId2"/>
    <sheet name="02 - Agátový hájik - vyba..." sheetId="3" r:id="rId3"/>
    <sheet name="03 - Sadové úpravy" sheetId="4" r:id="rId4"/>
    <sheet name="04 - Mestský mobiliár" sheetId="5" r:id="rId5"/>
    <sheet name="05 - Kontajnerové stojisko" sheetId="6" r:id="rId6"/>
    <sheet name="06 - Verejné osvetlenie" sheetId="7" r:id="rId7"/>
  </sheets>
  <definedNames>
    <definedName name="_xlnm._FilterDatabase" localSheetId="1" hidden="1">'01 - Vlastná stavba'!$C$123:$K$161</definedName>
    <definedName name="_xlnm._FilterDatabase" localSheetId="2" hidden="1">'02 - Agátový hájik - vyba...'!$C$117:$K$148</definedName>
    <definedName name="_xlnm._FilterDatabase" localSheetId="3" hidden="1">'03 - Sadové úpravy'!$C$118:$K$157</definedName>
    <definedName name="_xlnm._FilterDatabase" localSheetId="4" hidden="1">'04 - Mestský mobiliár'!$C$120:$K$140</definedName>
    <definedName name="_xlnm._FilterDatabase" localSheetId="5" hidden="1">'05 - Kontajnerové stojisko'!$C$123:$K$155</definedName>
    <definedName name="_xlnm._FilterDatabase" localSheetId="6" hidden="1">'06 - Verejné osvetlenie'!$C$122:$K$175</definedName>
    <definedName name="_xlnm.Print_Titles" localSheetId="1">'01 - Vlastná stavba'!$123:$123</definedName>
    <definedName name="_xlnm.Print_Titles" localSheetId="2">'02 - Agátový hájik - vyba...'!$117:$117</definedName>
    <definedName name="_xlnm.Print_Titles" localSheetId="3">'03 - Sadové úpravy'!$118:$118</definedName>
    <definedName name="_xlnm.Print_Titles" localSheetId="4">'04 - Mestský mobiliár'!$120:$120</definedName>
    <definedName name="_xlnm.Print_Titles" localSheetId="5">'05 - Kontajnerové stojisko'!$123:$123</definedName>
    <definedName name="_xlnm.Print_Titles" localSheetId="6">'06 - Verejné osvetlenie'!$122:$122</definedName>
    <definedName name="_xlnm.Print_Titles" localSheetId="0">'Rekapitulácia stavby'!$92:$92</definedName>
    <definedName name="_xlnm.Print_Area" localSheetId="1">'01 - Vlastná stavba'!$C$4:$J$76,'01 - Vlastná stavba'!$C$82:$J$105,'01 - Vlastná stavba'!$C$111:$J$161</definedName>
    <definedName name="_xlnm.Print_Area" localSheetId="2">'02 - Agátový hájik - vyba...'!$C$4:$J$76,'02 - Agátový hájik - vyba...'!$C$82:$J$99,'02 - Agátový hájik - vyba...'!$C$105:$J$148</definedName>
    <definedName name="_xlnm.Print_Area" localSheetId="3">'03 - Sadové úpravy'!$C$4:$J$76,'03 - Sadové úpravy'!$C$82:$J$100,'03 - Sadové úpravy'!$C$106:$J$157</definedName>
    <definedName name="_xlnm.Print_Area" localSheetId="4">'04 - Mestský mobiliár'!$C$4:$J$76,'04 - Mestský mobiliár'!$C$82:$J$102,'04 - Mestský mobiliár'!$C$108:$J$140</definedName>
    <definedName name="_xlnm.Print_Area" localSheetId="5">'05 - Kontajnerové stojisko'!$C$4:$J$76,'05 - Kontajnerové stojisko'!$C$82:$J$105,'05 - Kontajnerové stojisko'!$C$111:$J$155</definedName>
    <definedName name="_xlnm.Print_Area" localSheetId="6">'06 - Verejné osvetlenie'!$C$4:$J$76,'06 - Verejné osvetlenie'!$C$82:$J$104,'06 - Verejné osvetlenie'!$C$110:$J$175</definedName>
    <definedName name="_xlnm.Print_Area" localSheetId="0">'Rekapitulácia stavby'!$D$4:$AO$76,'Rekapitulácia stavby'!$C$82:$AQ$101</definedName>
  </definedNames>
  <calcPr calcId="152511"/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6" i="7"/>
  <c r="BH126" i="7"/>
  <c r="BG126" i="7"/>
  <c r="BE126" i="7"/>
  <c r="T126" i="7"/>
  <c r="T125" i="7"/>
  <c r="T124" i="7"/>
  <c r="R126" i="7"/>
  <c r="R125" i="7" s="1"/>
  <c r="R124" i="7" s="1"/>
  <c r="P126" i="7"/>
  <c r="P125" i="7" s="1"/>
  <c r="P124" i="7" s="1"/>
  <c r="J120" i="7"/>
  <c r="J119" i="7"/>
  <c r="F119" i="7"/>
  <c r="F117" i="7"/>
  <c r="E115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113" i="7"/>
  <c r="J37" i="6"/>
  <c r="J36" i="6"/>
  <c r="AY99" i="1"/>
  <c r="J35" i="6"/>
  <c r="AX99" i="1" s="1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1" i="6"/>
  <c r="BH151" i="6"/>
  <c r="BG151" i="6"/>
  <c r="BE151" i="6"/>
  <c r="T151" i="6"/>
  <c r="T150" i="6" s="1"/>
  <c r="R151" i="6"/>
  <c r="R150" i="6"/>
  <c r="P151" i="6"/>
  <c r="P150" i="6" s="1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121" i="6"/>
  <c r="J17" i="6"/>
  <c r="J12" i="6"/>
  <c r="J89" i="6" s="1"/>
  <c r="E7" i="6"/>
  <c r="E114" i="6" s="1"/>
  <c r="J37" i="5"/>
  <c r="J36" i="5"/>
  <c r="AY98" i="1"/>
  <c r="J35" i="5"/>
  <c r="AX98" i="1"/>
  <c r="BI140" i="5"/>
  <c r="BH140" i="5"/>
  <c r="BG140" i="5"/>
  <c r="BE140" i="5"/>
  <c r="T140" i="5"/>
  <c r="T139" i="5"/>
  <c r="R140" i="5"/>
  <c r="R139" i="5" s="1"/>
  <c r="P140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J118" i="5"/>
  <c r="J117" i="5"/>
  <c r="F117" i="5"/>
  <c r="F115" i="5"/>
  <c r="E113" i="5"/>
  <c r="J92" i="5"/>
  <c r="J91" i="5"/>
  <c r="F91" i="5"/>
  <c r="F89" i="5"/>
  <c r="E87" i="5"/>
  <c r="J18" i="5"/>
  <c r="E18" i="5"/>
  <c r="F92" i="5"/>
  <c r="J17" i="5"/>
  <c r="J12" i="5"/>
  <c r="J89" i="5"/>
  <c r="E7" i="5"/>
  <c r="E111" i="5" s="1"/>
  <c r="J37" i="4"/>
  <c r="J36" i="4"/>
  <c r="AY97" i="1"/>
  <c r="J35" i="4"/>
  <c r="AX97" i="1"/>
  <c r="BI157" i="4"/>
  <c r="BH157" i="4"/>
  <c r="BG157" i="4"/>
  <c r="BE157" i="4"/>
  <c r="T157" i="4"/>
  <c r="T156" i="4"/>
  <c r="R157" i="4"/>
  <c r="R156" i="4"/>
  <c r="P157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J12" i="4"/>
  <c r="J113" i="4" s="1"/>
  <c r="E7" i="4"/>
  <c r="E85" i="4"/>
  <c r="J37" i="3"/>
  <c r="J36" i="3"/>
  <c r="AY96" i="1"/>
  <c r="J35" i="3"/>
  <c r="AX96" i="1" s="1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112" i="3" s="1"/>
  <c r="E7" i="3"/>
  <c r="E108" i="3"/>
  <c r="J37" i="2"/>
  <c r="J36" i="2"/>
  <c r="AY95" i="1"/>
  <c r="J35" i="2"/>
  <c r="AX95" i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T157" i="2"/>
  <c r="T156" i="2" s="1"/>
  <c r="R158" i="2"/>
  <c r="R157" i="2"/>
  <c r="R156" i="2"/>
  <c r="P158" i="2"/>
  <c r="P157" i="2"/>
  <c r="P156" i="2"/>
  <c r="BI155" i="2"/>
  <c r="BH155" i="2"/>
  <c r="BG155" i="2"/>
  <c r="BE155" i="2"/>
  <c r="T155" i="2"/>
  <c r="T154" i="2" s="1"/>
  <c r="R155" i="2"/>
  <c r="R154" i="2"/>
  <c r="P155" i="2"/>
  <c r="P154" i="2" s="1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2" i="2"/>
  <c r="J118" i="2" s="1"/>
  <c r="E7" i="2"/>
  <c r="E114" i="2"/>
  <c r="L90" i="1"/>
  <c r="AM90" i="1"/>
  <c r="AM89" i="1"/>
  <c r="L89" i="1"/>
  <c r="AM87" i="1"/>
  <c r="L87" i="1"/>
  <c r="L85" i="1"/>
  <c r="L84" i="1"/>
  <c r="BK148" i="2"/>
  <c r="AS94" i="1"/>
  <c r="J146" i="2"/>
  <c r="BK152" i="2"/>
  <c r="J150" i="2"/>
  <c r="BK131" i="2"/>
  <c r="J138" i="2"/>
  <c r="J141" i="3"/>
  <c r="BK124" i="3"/>
  <c r="J128" i="3"/>
  <c r="J136" i="3"/>
  <c r="J135" i="3"/>
  <c r="BK121" i="3"/>
  <c r="J127" i="3"/>
  <c r="BK139" i="3"/>
  <c r="BK143" i="4"/>
  <c r="J141" i="4"/>
  <c r="J150" i="4"/>
  <c r="J127" i="4"/>
  <c r="J133" i="4"/>
  <c r="J151" i="4"/>
  <c r="J138" i="4"/>
  <c r="BK150" i="4"/>
  <c r="J122" i="4"/>
  <c r="BK125" i="4"/>
  <c r="J136" i="5"/>
  <c r="J124" i="5"/>
  <c r="BK131" i="5"/>
  <c r="BK125" i="5"/>
  <c r="J146" i="6"/>
  <c r="J154" i="6"/>
  <c r="J149" i="6"/>
  <c r="J138" i="6"/>
  <c r="J135" i="6"/>
  <c r="BK161" i="7"/>
  <c r="J163" i="7"/>
  <c r="J143" i="7"/>
  <c r="BK164" i="7"/>
  <c r="BK175" i="7"/>
  <c r="BK138" i="7"/>
  <c r="J156" i="7"/>
  <c r="J129" i="7"/>
  <c r="J153" i="7"/>
  <c r="J138" i="7"/>
  <c r="J145" i="7"/>
  <c r="J126" i="7"/>
  <c r="BK155" i="2"/>
  <c r="BK146" i="2"/>
  <c r="J149" i="2"/>
  <c r="BK129" i="2"/>
  <c r="BK127" i="2"/>
  <c r="BK147" i="2"/>
  <c r="BK130" i="2"/>
  <c r="J129" i="2"/>
  <c r="BK134" i="2"/>
  <c r="J145" i="2"/>
  <c r="BK145" i="3"/>
  <c r="BK130" i="3"/>
  <c r="BK147" i="3"/>
  <c r="J145" i="3"/>
  <c r="J134" i="3"/>
  <c r="BK136" i="3"/>
  <c r="BK125" i="3"/>
  <c r="J138" i="3"/>
  <c r="BK141" i="3"/>
  <c r="BK155" i="4"/>
  <c r="J155" i="4"/>
  <c r="J154" i="4"/>
  <c r="J129" i="4"/>
  <c r="BK138" i="4"/>
  <c r="BK123" i="4"/>
  <c r="J125" i="4"/>
  <c r="BK126" i="4"/>
  <c r="BK130" i="4"/>
  <c r="BK144" i="4"/>
  <c r="BK138" i="5"/>
  <c r="J134" i="5"/>
  <c r="J129" i="5"/>
  <c r="J135" i="5"/>
  <c r="BK126" i="5"/>
  <c r="BK151" i="6"/>
  <c r="BK155" i="6"/>
  <c r="J151" i="6"/>
  <c r="BK142" i="6"/>
  <c r="J139" i="6"/>
  <c r="J133" i="6"/>
  <c r="J166" i="7"/>
  <c r="J165" i="7"/>
  <c r="BK147" i="7"/>
  <c r="BK174" i="7"/>
  <c r="BK141" i="7"/>
  <c r="BK156" i="7"/>
  <c r="J130" i="7"/>
  <c r="BK145" i="7"/>
  <c r="BK166" i="7"/>
  <c r="BK146" i="7"/>
  <c r="BK133" i="7"/>
  <c r="BK132" i="7"/>
  <c r="BK135" i="7"/>
  <c r="J160" i="2"/>
  <c r="BK135" i="2"/>
  <c r="J140" i="2"/>
  <c r="J161" i="2"/>
  <c r="J132" i="2"/>
  <c r="BK149" i="2"/>
  <c r="BK132" i="2"/>
  <c r="J127" i="2"/>
  <c r="BK133" i="2"/>
  <c r="BK144" i="2"/>
  <c r="J142" i="3"/>
  <c r="J123" i="3"/>
  <c r="BK123" i="3"/>
  <c r="BK133" i="3"/>
  <c r="BK134" i="3"/>
  <c r="J139" i="3"/>
  <c r="BK146" i="3"/>
  <c r="J121" i="3"/>
  <c r="BK137" i="4"/>
  <c r="J144" i="4"/>
  <c r="BK154" i="4"/>
  <c r="J130" i="4"/>
  <c r="J139" i="4"/>
  <c r="J132" i="4"/>
  <c r="BK149" i="4"/>
  <c r="J135" i="4"/>
  <c r="BK135" i="5"/>
  <c r="J131" i="5"/>
  <c r="J138" i="5"/>
  <c r="J125" i="5"/>
  <c r="BK154" i="6"/>
  <c r="BK138" i="6"/>
  <c r="BK149" i="6"/>
  <c r="BK146" i="6"/>
  <c r="BK130" i="6"/>
  <c r="J128" i="6"/>
  <c r="BK170" i="7"/>
  <c r="BK158" i="7"/>
  <c r="BK154" i="7"/>
  <c r="J139" i="7"/>
  <c r="J170" i="7"/>
  <c r="BK150" i="7"/>
  <c r="J162" i="7"/>
  <c r="J171" i="7"/>
  <c r="J146" i="7"/>
  <c r="BK171" i="7"/>
  <c r="J147" i="7"/>
  <c r="BK131" i="7"/>
  <c r="J135" i="7"/>
  <c r="BK140" i="7"/>
  <c r="BK143" i="3"/>
  <c r="BK122" i="3"/>
  <c r="J129" i="3"/>
  <c r="J157" i="4"/>
  <c r="J142" i="4"/>
  <c r="BK146" i="4"/>
  <c r="BK131" i="4"/>
  <c r="BK141" i="4"/>
  <c r="BK136" i="4"/>
  <c r="BK129" i="4"/>
  <c r="J137" i="4"/>
  <c r="BK129" i="5"/>
  <c r="J133" i="5"/>
  <c r="J137" i="5"/>
  <c r="BK134" i="5"/>
  <c r="J155" i="6"/>
  <c r="J143" i="6"/>
  <c r="BK128" i="6"/>
  <c r="J147" i="6"/>
  <c r="BK139" i="6"/>
  <c r="J127" i="6"/>
  <c r="BK131" i="6"/>
  <c r="BK157" i="7"/>
  <c r="J150" i="7"/>
  <c r="J175" i="7"/>
  <c r="J152" i="7"/>
  <c r="BK130" i="7"/>
  <c r="J155" i="7"/>
  <c r="J159" i="7"/>
  <c r="J133" i="7"/>
  <c r="BK155" i="7"/>
  <c r="J141" i="7"/>
  <c r="J154" i="7"/>
  <c r="BK129" i="7"/>
  <c r="J152" i="2"/>
  <c r="BK150" i="2"/>
  <c r="J155" i="2"/>
  <c r="BK128" i="2"/>
  <c r="J139" i="2"/>
  <c r="J158" i="2"/>
  <c r="J147" i="2"/>
  <c r="J128" i="2"/>
  <c r="BK148" i="3"/>
  <c r="J137" i="3"/>
  <c r="BK126" i="3"/>
  <c r="J131" i="3"/>
  <c r="BK137" i="3"/>
  <c r="BK138" i="3"/>
  <c r="BK142" i="3"/>
  <c r="BK128" i="3"/>
  <c r="J148" i="3"/>
  <c r="J125" i="3"/>
  <c r="J134" i="4"/>
  <c r="J143" i="4"/>
  <c r="J126" i="4"/>
  <c r="BK135" i="4"/>
  <c r="J153" i="4"/>
  <c r="J149" i="4"/>
  <c r="BK122" i="4"/>
  <c r="BK147" i="4"/>
  <c r="J140" i="5"/>
  <c r="BK136" i="5"/>
  <c r="BK133" i="5"/>
  <c r="BK124" i="5"/>
  <c r="BK143" i="6"/>
  <c r="J131" i="6"/>
  <c r="BK135" i="6"/>
  <c r="J142" i="6"/>
  <c r="J141" i="6"/>
  <c r="BK132" i="6"/>
  <c r="BK167" i="7"/>
  <c r="BK162" i="7"/>
  <c r="BK142" i="7"/>
  <c r="BK165" i="7"/>
  <c r="J137" i="7"/>
  <c r="J140" i="7"/>
  <c r="BK163" i="7"/>
  <c r="BK137" i="7"/>
  <c r="J151" i="7"/>
  <c r="J136" i="7"/>
  <c r="BK144" i="7"/>
  <c r="J149" i="7"/>
  <c r="BK153" i="2"/>
  <c r="J131" i="2"/>
  <c r="J137" i="2"/>
  <c r="BK143" i="2"/>
  <c r="BK161" i="2"/>
  <c r="BK138" i="2"/>
  <c r="J153" i="2"/>
  <c r="BK140" i="2"/>
  <c r="J130" i="2"/>
  <c r="BK137" i="2"/>
  <c r="J133" i="3"/>
  <c r="J146" i="3"/>
  <c r="BK144" i="3"/>
  <c r="BK127" i="3"/>
  <c r="J126" i="3"/>
  <c r="J122" i="3"/>
  <c r="BK131" i="3"/>
  <c r="BK140" i="3"/>
  <c r="J144" i="3"/>
  <c r="BK132" i="4"/>
  <c r="J131" i="4"/>
  <c r="BK133" i="4"/>
  <c r="BK140" i="4"/>
  <c r="J146" i="4"/>
  <c r="BK139" i="4"/>
  <c r="BK151" i="4"/>
  <c r="BK153" i="4"/>
  <c r="J123" i="4"/>
  <c r="J132" i="5"/>
  <c r="BK140" i="5"/>
  <c r="BK128" i="5"/>
  <c r="J144" i="6"/>
  <c r="BK129" i="6"/>
  <c r="BK127" i="6"/>
  <c r="BK137" i="6"/>
  <c r="J129" i="6"/>
  <c r="BK133" i="6"/>
  <c r="J174" i="7"/>
  <c r="J134" i="7"/>
  <c r="BK152" i="7"/>
  <c r="BK136" i="7"/>
  <c r="BK159" i="7"/>
  <c r="J167" i="7"/>
  <c r="BK139" i="7"/>
  <c r="J144" i="7"/>
  <c r="J158" i="7"/>
  <c r="J142" i="7"/>
  <c r="BK126" i="7"/>
  <c r="J161" i="7"/>
  <c r="BK158" i="2"/>
  <c r="J144" i="2"/>
  <c r="J143" i="2"/>
  <c r="J134" i="2"/>
  <c r="J135" i="2"/>
  <c r="BK160" i="2"/>
  <c r="J133" i="2"/>
  <c r="BK145" i="2"/>
  <c r="BK139" i="2"/>
  <c r="J148" i="2"/>
  <c r="J147" i="3"/>
  <c r="BK129" i="3"/>
  <c r="J140" i="3"/>
  <c r="J143" i="3"/>
  <c r="J132" i="3"/>
  <c r="J124" i="3"/>
  <c r="J130" i="3"/>
  <c r="BK132" i="3"/>
  <c r="BK135" i="3"/>
  <c r="BK127" i="4"/>
  <c r="BK157" i="4"/>
  <c r="J136" i="4"/>
  <c r="BK142" i="4"/>
  <c r="BK128" i="4"/>
  <c r="BK134" i="4"/>
  <c r="J128" i="4"/>
  <c r="J147" i="4"/>
  <c r="J140" i="4"/>
  <c r="J126" i="5"/>
  <c r="J128" i="5"/>
  <c r="BK132" i="5"/>
  <c r="BK137" i="5"/>
  <c r="BK147" i="6"/>
  <c r="BK141" i="6"/>
  <c r="J137" i="6"/>
  <c r="BK144" i="6"/>
  <c r="J132" i="6"/>
  <c r="J130" i="6"/>
  <c r="BK168" i="7"/>
  <c r="J173" i="7"/>
  <c r="BK151" i="7"/>
  <c r="J131" i="7"/>
  <c r="J157" i="7"/>
  <c r="J168" i="7"/>
  <c r="BK153" i="7"/>
  <c r="J164" i="7"/>
  <c r="BK173" i="7"/>
  <c r="BK149" i="7"/>
  <c r="BK134" i="7"/>
  <c r="BK143" i="7"/>
  <c r="J132" i="7"/>
  <c r="BK142" i="2" l="1"/>
  <c r="J142" i="2" s="1"/>
  <c r="J100" i="2" s="1"/>
  <c r="R159" i="2"/>
  <c r="BK120" i="3"/>
  <c r="J120" i="3" s="1"/>
  <c r="J98" i="3" s="1"/>
  <c r="BK121" i="4"/>
  <c r="J121" i="4" s="1"/>
  <c r="J98" i="4" s="1"/>
  <c r="P123" i="5"/>
  <c r="R130" i="5"/>
  <c r="P126" i="6"/>
  <c r="BK140" i="6"/>
  <c r="J140" i="6" s="1"/>
  <c r="J100" i="6" s="1"/>
  <c r="P145" i="6"/>
  <c r="BK136" i="2"/>
  <c r="J136" i="2" s="1"/>
  <c r="J99" i="2" s="1"/>
  <c r="T136" i="2"/>
  <c r="P159" i="2"/>
  <c r="P120" i="3"/>
  <c r="P119" i="3"/>
  <c r="P118" i="3" s="1"/>
  <c r="AU96" i="1" s="1"/>
  <c r="P121" i="4"/>
  <c r="P120" i="4"/>
  <c r="P119" i="4" s="1"/>
  <c r="AU97" i="1" s="1"/>
  <c r="P127" i="5"/>
  <c r="BK126" i="6"/>
  <c r="J126" i="6" s="1"/>
  <c r="J98" i="6" s="1"/>
  <c r="R136" i="6"/>
  <c r="BK145" i="6"/>
  <c r="J145" i="6" s="1"/>
  <c r="J101" i="6" s="1"/>
  <c r="R153" i="6"/>
  <c r="R152" i="6"/>
  <c r="R126" i="2"/>
  <c r="R136" i="2"/>
  <c r="R123" i="5"/>
  <c r="T130" i="5"/>
  <c r="T126" i="6"/>
  <c r="R140" i="6"/>
  <c r="BK160" i="7"/>
  <c r="J160" i="7"/>
  <c r="J101" i="7" s="1"/>
  <c r="BK126" i="2"/>
  <c r="J126" i="2"/>
  <c r="J98" i="2"/>
  <c r="P142" i="2"/>
  <c r="BK159" i="2"/>
  <c r="J159" i="2"/>
  <c r="J104" i="2"/>
  <c r="R120" i="3"/>
  <c r="R119" i="3" s="1"/>
  <c r="R118" i="3" s="1"/>
  <c r="BK127" i="5"/>
  <c r="J127" i="5" s="1"/>
  <c r="J99" i="5" s="1"/>
  <c r="T127" i="5"/>
  <c r="P136" i="6"/>
  <c r="R145" i="6"/>
  <c r="T153" i="6"/>
  <c r="T152" i="6"/>
  <c r="T128" i="7"/>
  <c r="P169" i="7"/>
  <c r="P126" i="2"/>
  <c r="T142" i="2"/>
  <c r="T159" i="2"/>
  <c r="R121" i="4"/>
  <c r="R120" i="4" s="1"/>
  <c r="R119" i="4" s="1"/>
  <c r="BK123" i="5"/>
  <c r="P130" i="5"/>
  <c r="BK136" i="6"/>
  <c r="J136" i="6"/>
  <c r="J99" i="6"/>
  <c r="P140" i="6"/>
  <c r="BK153" i="6"/>
  <c r="BK152" i="6"/>
  <c r="J152" i="6"/>
  <c r="J103" i="6" s="1"/>
  <c r="R128" i="7"/>
  <c r="T160" i="7"/>
  <c r="BK172" i="7"/>
  <c r="J172" i="7" s="1"/>
  <c r="J103" i="7" s="1"/>
  <c r="P172" i="7"/>
  <c r="R142" i="2"/>
  <c r="T120" i="3"/>
  <c r="T119" i="3" s="1"/>
  <c r="T118" i="3" s="1"/>
  <c r="T123" i="5"/>
  <c r="T122" i="5" s="1"/>
  <c r="T121" i="5" s="1"/>
  <c r="BK130" i="5"/>
  <c r="J130" i="5"/>
  <c r="J100" i="5" s="1"/>
  <c r="T136" i="6"/>
  <c r="T145" i="6"/>
  <c r="P128" i="7"/>
  <c r="P127" i="7" s="1"/>
  <c r="P123" i="7" s="1"/>
  <c r="AU100" i="1" s="1"/>
  <c r="P160" i="7"/>
  <c r="BK169" i="7"/>
  <c r="J169" i="7" s="1"/>
  <c r="J102" i="7" s="1"/>
  <c r="T169" i="7"/>
  <c r="R172" i="7"/>
  <c r="T126" i="2"/>
  <c r="T125" i="2" s="1"/>
  <c r="T124" i="2" s="1"/>
  <c r="P136" i="2"/>
  <c r="T121" i="4"/>
  <c r="T120" i="4" s="1"/>
  <c r="T119" i="4" s="1"/>
  <c r="R127" i="5"/>
  <c r="R126" i="6"/>
  <c r="R125" i="6" s="1"/>
  <c r="R124" i="6" s="1"/>
  <c r="T140" i="6"/>
  <c r="P153" i="6"/>
  <c r="P152" i="6" s="1"/>
  <c r="BK128" i="7"/>
  <c r="J128" i="7" s="1"/>
  <c r="J100" i="7" s="1"/>
  <c r="R160" i="7"/>
  <c r="R169" i="7"/>
  <c r="T172" i="7"/>
  <c r="BK156" i="4"/>
  <c r="J156" i="4" s="1"/>
  <c r="J99" i="4" s="1"/>
  <c r="BK125" i="7"/>
  <c r="J125" i="7" s="1"/>
  <c r="J98" i="7" s="1"/>
  <c r="BK150" i="6"/>
  <c r="J150" i="6" s="1"/>
  <c r="J102" i="6" s="1"/>
  <c r="BK157" i="2"/>
  <c r="J157" i="2"/>
  <c r="J103" i="2" s="1"/>
  <c r="BK139" i="5"/>
  <c r="J139" i="5" s="1"/>
  <c r="J101" i="5" s="1"/>
  <c r="BK154" i="2"/>
  <c r="J154" i="2" s="1"/>
  <c r="J101" i="2" s="1"/>
  <c r="E85" i="7"/>
  <c r="J117" i="7"/>
  <c r="BF126" i="7"/>
  <c r="BF130" i="7"/>
  <c r="BF138" i="7"/>
  <c r="BF141" i="7"/>
  <c r="BF143" i="7"/>
  <c r="BF144" i="7"/>
  <c r="BF153" i="7"/>
  <c r="BF154" i="7"/>
  <c r="BF162" i="7"/>
  <c r="BF133" i="7"/>
  <c r="BF136" i="7"/>
  <c r="BF146" i="7"/>
  <c r="BF147" i="7"/>
  <c r="BF152" i="7"/>
  <c r="BF156" i="7"/>
  <c r="BF161" i="7"/>
  <c r="BF163" i="7"/>
  <c r="BF164" i="7"/>
  <c r="BK125" i="6"/>
  <c r="J125" i="6" s="1"/>
  <c r="J97" i="6" s="1"/>
  <c r="BF167" i="7"/>
  <c r="BF170" i="7"/>
  <c r="BF174" i="7"/>
  <c r="F120" i="7"/>
  <c r="BF135" i="7"/>
  <c r="BF140" i="7"/>
  <c r="BF142" i="7"/>
  <c r="BF151" i="7"/>
  <c r="BF165" i="7"/>
  <c r="BF166" i="7"/>
  <c r="J153" i="6"/>
  <c r="J104" i="6" s="1"/>
  <c r="BF134" i="7"/>
  <c r="BF157" i="7"/>
  <c r="BF158" i="7"/>
  <c r="BF159" i="7"/>
  <c r="BF131" i="7"/>
  <c r="BF139" i="7"/>
  <c r="BF173" i="7"/>
  <c r="BF175" i="7"/>
  <c r="BF137" i="7"/>
  <c r="BF145" i="7"/>
  <c r="BF168" i="7"/>
  <c r="BF171" i="7"/>
  <c r="BF129" i="7"/>
  <c r="BF132" i="7"/>
  <c r="BF149" i="7"/>
  <c r="BF150" i="7"/>
  <c r="BF155" i="7"/>
  <c r="E85" i="6"/>
  <c r="J118" i="6"/>
  <c r="BF127" i="6"/>
  <c r="BF138" i="6"/>
  <c r="J123" i="5"/>
  <c r="J98" i="5" s="1"/>
  <c r="BF142" i="6"/>
  <c r="BF143" i="6"/>
  <c r="BF147" i="6"/>
  <c r="BF131" i="6"/>
  <c r="BF132" i="6"/>
  <c r="BF130" i="6"/>
  <c r="BF133" i="6"/>
  <c r="BF128" i="6"/>
  <c r="BF129" i="6"/>
  <c r="BF144" i="6"/>
  <c r="BF154" i="6"/>
  <c r="BF155" i="6"/>
  <c r="F92" i="6"/>
  <c r="BF135" i="6"/>
  <c r="BF151" i="6"/>
  <c r="BF137" i="6"/>
  <c r="BF139" i="6"/>
  <c r="BF141" i="6"/>
  <c r="BF146" i="6"/>
  <c r="BF149" i="6"/>
  <c r="J115" i="5"/>
  <c r="BF124" i="5"/>
  <c r="BF137" i="5"/>
  <c r="BF138" i="5"/>
  <c r="F118" i="5"/>
  <c r="BF125" i="5"/>
  <c r="BF128" i="5"/>
  <c r="BF126" i="5"/>
  <c r="BF131" i="5"/>
  <c r="BF132" i="5"/>
  <c r="BF129" i="5"/>
  <c r="BF140" i="5"/>
  <c r="E85" i="5"/>
  <c r="BF133" i="5"/>
  <c r="BF134" i="5"/>
  <c r="BF135" i="5"/>
  <c r="BF136" i="5"/>
  <c r="J89" i="4"/>
  <c r="BF127" i="4"/>
  <c r="BF141" i="4"/>
  <c r="BK119" i="3"/>
  <c r="J119" i="3" s="1"/>
  <c r="J97" i="3" s="1"/>
  <c r="BF125" i="4"/>
  <c r="BF132" i="4"/>
  <c r="BF133" i="4"/>
  <c r="BF135" i="4"/>
  <c r="BF138" i="4"/>
  <c r="BF140" i="4"/>
  <c r="E109" i="4"/>
  <c r="BF129" i="4"/>
  <c r="BF144" i="4"/>
  <c r="BF155" i="4"/>
  <c r="BF128" i="4"/>
  <c r="BF130" i="4"/>
  <c r="BF137" i="4"/>
  <c r="BF142" i="4"/>
  <c r="BF143" i="4"/>
  <c r="BF154" i="4"/>
  <c r="BF149" i="4"/>
  <c r="BF151" i="4"/>
  <c r="BF157" i="4"/>
  <c r="BF122" i="4"/>
  <c r="BF131" i="4"/>
  <c r="BF126" i="4"/>
  <c r="BF150" i="4"/>
  <c r="BF153" i="4"/>
  <c r="F92" i="4"/>
  <c r="BF123" i="4"/>
  <c r="BF134" i="4"/>
  <c r="BF136" i="4"/>
  <c r="BF139" i="4"/>
  <c r="BF146" i="4"/>
  <c r="BF147" i="4"/>
  <c r="F92" i="3"/>
  <c r="BF123" i="3"/>
  <c r="BF136" i="3"/>
  <c r="BK125" i="2"/>
  <c r="J89" i="3"/>
  <c r="BF131" i="3"/>
  <c r="BF144" i="3"/>
  <c r="BF122" i="3"/>
  <c r="BF126" i="3"/>
  <c r="BF127" i="3"/>
  <c r="BF128" i="3"/>
  <c r="BF129" i="3"/>
  <c r="BF143" i="3"/>
  <c r="E85" i="3"/>
  <c r="BF139" i="3"/>
  <c r="BF140" i="3"/>
  <c r="BF145" i="3"/>
  <c r="BF146" i="3"/>
  <c r="BF147" i="3"/>
  <c r="BF121" i="3"/>
  <c r="BF124" i="3"/>
  <c r="BF125" i="3"/>
  <c r="BF130" i="3"/>
  <c r="BF132" i="3"/>
  <c r="BF137" i="3"/>
  <c r="BF138" i="3"/>
  <c r="BF141" i="3"/>
  <c r="BF142" i="3"/>
  <c r="BF148" i="3"/>
  <c r="BF133" i="3"/>
  <c r="BF134" i="3"/>
  <c r="BF135" i="3"/>
  <c r="J89" i="2"/>
  <c r="BF131" i="2"/>
  <c r="BF133" i="2"/>
  <c r="BF144" i="2"/>
  <c r="E85" i="2"/>
  <c r="BF137" i="2"/>
  <c r="BF143" i="2"/>
  <c r="BF148" i="2"/>
  <c r="BF150" i="2"/>
  <c r="BF152" i="2"/>
  <c r="BF160" i="2"/>
  <c r="BF128" i="2"/>
  <c r="BF129" i="2"/>
  <c r="BF135" i="2"/>
  <c r="BF147" i="2"/>
  <c r="BF127" i="2"/>
  <c r="BF134" i="2"/>
  <c r="BF153" i="2"/>
  <c r="BF158" i="2"/>
  <c r="F92" i="2"/>
  <c r="BF139" i="2"/>
  <c r="BF145" i="2"/>
  <c r="BF146" i="2"/>
  <c r="BF130" i="2"/>
  <c r="BF132" i="2"/>
  <c r="BF138" i="2"/>
  <c r="BF155" i="2"/>
  <c r="BF140" i="2"/>
  <c r="BF149" i="2"/>
  <c r="BF161" i="2"/>
  <c r="F33" i="3"/>
  <c r="AZ96" i="1" s="1"/>
  <c r="F36" i="4"/>
  <c r="BC97" i="1"/>
  <c r="J33" i="5"/>
  <c r="AV98" i="1" s="1"/>
  <c r="J33" i="7"/>
  <c r="AV100" i="1"/>
  <c r="F37" i="2"/>
  <c r="BD95" i="1" s="1"/>
  <c r="J33" i="3"/>
  <c r="AV96" i="1"/>
  <c r="F35" i="4"/>
  <c r="BB97" i="1" s="1"/>
  <c r="F37" i="6"/>
  <c r="BD99" i="1"/>
  <c r="F37" i="7"/>
  <c r="BD100" i="1" s="1"/>
  <c r="F33" i="2"/>
  <c r="AZ95" i="1"/>
  <c r="F37" i="3"/>
  <c r="BD96" i="1" s="1"/>
  <c r="F35" i="5"/>
  <c r="BB98" i="1"/>
  <c r="F35" i="6"/>
  <c r="BB99" i="1" s="1"/>
  <c r="F35" i="2"/>
  <c r="BB95" i="1"/>
  <c r="F33" i="4"/>
  <c r="AZ97" i="1" s="1"/>
  <c r="F33" i="6"/>
  <c r="AZ99" i="1"/>
  <c r="F35" i="7"/>
  <c r="BB100" i="1" s="1"/>
  <c r="F36" i="2"/>
  <c r="BC95" i="1"/>
  <c r="F37" i="4"/>
  <c r="BD97" i="1" s="1"/>
  <c r="F37" i="5"/>
  <c r="BD98" i="1"/>
  <c r="F36" i="6"/>
  <c r="BC99" i="1" s="1"/>
  <c r="J33" i="2"/>
  <c r="AV95" i="1"/>
  <c r="F36" i="3"/>
  <c r="BC96" i="1" s="1"/>
  <c r="F36" i="5"/>
  <c r="BC98" i="1"/>
  <c r="J33" i="6"/>
  <c r="AV99" i="1" s="1"/>
  <c r="F36" i="7"/>
  <c r="BC100" i="1"/>
  <c r="F35" i="3"/>
  <c r="BB96" i="1" s="1"/>
  <c r="J33" i="4"/>
  <c r="AV97" i="1"/>
  <c r="F33" i="5"/>
  <c r="AZ98" i="1" s="1"/>
  <c r="F33" i="7"/>
  <c r="AZ100" i="1"/>
  <c r="BK120" i="4" l="1"/>
  <c r="J120" i="4" s="1"/>
  <c r="J97" i="4" s="1"/>
  <c r="T127" i="7"/>
  <c r="T123" i="7" s="1"/>
  <c r="R122" i="5"/>
  <c r="R121" i="5" s="1"/>
  <c r="BK122" i="5"/>
  <c r="BK121" i="5" s="1"/>
  <c r="J121" i="5" s="1"/>
  <c r="J96" i="5" s="1"/>
  <c r="T125" i="6"/>
  <c r="T124" i="6" s="1"/>
  <c r="R125" i="2"/>
  <c r="R124" i="2" s="1"/>
  <c r="P125" i="6"/>
  <c r="P124" i="6" s="1"/>
  <c r="AU99" i="1" s="1"/>
  <c r="R127" i="7"/>
  <c r="R123" i="7"/>
  <c r="P122" i="5"/>
  <c r="P121" i="5"/>
  <c r="AU98" i="1" s="1"/>
  <c r="P125" i="2"/>
  <c r="P124" i="2" s="1"/>
  <c r="AU95" i="1" s="1"/>
  <c r="BK127" i="7"/>
  <c r="J127" i="7"/>
  <c r="J99" i="7" s="1"/>
  <c r="BK156" i="2"/>
  <c r="J156" i="2" s="1"/>
  <c r="J102" i="2" s="1"/>
  <c r="BK124" i="7"/>
  <c r="BK123" i="7"/>
  <c r="J123" i="7" s="1"/>
  <c r="J96" i="7" s="1"/>
  <c r="BK124" i="6"/>
  <c r="J124" i="6"/>
  <c r="J96" i="6" s="1"/>
  <c r="BK119" i="4"/>
  <c r="J119" i="4" s="1"/>
  <c r="J30" i="4" s="1"/>
  <c r="AG97" i="1" s="1"/>
  <c r="BK118" i="3"/>
  <c r="J118" i="3" s="1"/>
  <c r="J96" i="3" s="1"/>
  <c r="J125" i="2"/>
  <c r="J97" i="2"/>
  <c r="F34" i="2"/>
  <c r="BA95" i="1"/>
  <c r="F34" i="4"/>
  <c r="BA97" i="1"/>
  <c r="J34" i="7"/>
  <c r="AW100" i="1"/>
  <c r="AT100" i="1" s="1"/>
  <c r="F34" i="3"/>
  <c r="BA96" i="1" s="1"/>
  <c r="F34" i="5"/>
  <c r="BA98" i="1" s="1"/>
  <c r="BB94" i="1"/>
  <c r="AX94" i="1"/>
  <c r="BC94" i="1"/>
  <c r="W32" i="1" s="1"/>
  <c r="J34" i="2"/>
  <c r="AW95" i="1"/>
  <c r="AT95" i="1"/>
  <c r="J34" i="4"/>
  <c r="AW97" i="1"/>
  <c r="AT97" i="1"/>
  <c r="F34" i="6"/>
  <c r="BA99" i="1" s="1"/>
  <c r="J34" i="3"/>
  <c r="AW96" i="1" s="1"/>
  <c r="AT96" i="1" s="1"/>
  <c r="J34" i="5"/>
  <c r="AW98" i="1"/>
  <c r="AT98" i="1"/>
  <c r="AZ94" i="1"/>
  <c r="AV94" i="1" s="1"/>
  <c r="AK29" i="1" s="1"/>
  <c r="BD94" i="1"/>
  <c r="W33" i="1"/>
  <c r="J34" i="6"/>
  <c r="AW99" i="1"/>
  <c r="AT99" i="1"/>
  <c r="F34" i="7"/>
  <c r="BA100" i="1" s="1"/>
  <c r="BK124" i="2" l="1"/>
  <c r="J124" i="2"/>
  <c r="J96" i="2" s="1"/>
  <c r="J124" i="7"/>
  <c r="J97" i="7" s="1"/>
  <c r="J122" i="5"/>
  <c r="J97" i="5" s="1"/>
  <c r="AN97" i="1"/>
  <c r="J96" i="4"/>
  <c r="J39" i="4"/>
  <c r="AU94" i="1"/>
  <c r="W31" i="1"/>
  <c r="J30" i="5"/>
  <c r="AG98" i="1"/>
  <c r="J30" i="7"/>
  <c r="AG100" i="1"/>
  <c r="J30" i="3"/>
  <c r="AG96" i="1"/>
  <c r="AN96" i="1"/>
  <c r="W29" i="1"/>
  <c r="AY94" i="1"/>
  <c r="J30" i="6"/>
  <c r="AG99" i="1"/>
  <c r="AN99" i="1"/>
  <c r="BA94" i="1"/>
  <c r="W30" i="1"/>
  <c r="J39" i="5" l="1"/>
  <c r="J39" i="7"/>
  <c r="J39" i="6"/>
  <c r="J39" i="3"/>
  <c r="AN100" i="1"/>
  <c r="AN98" i="1"/>
  <c r="J30" i="2"/>
  <c r="AG95" i="1"/>
  <c r="AN95" i="1" s="1"/>
  <c r="AW94" i="1"/>
  <c r="AK30" i="1" s="1"/>
  <c r="J39" i="2" l="1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<sst xmlns="http://schemas.openxmlformats.org/spreadsheetml/2006/main" count="3466" uniqueCount="701">
  <si>
    <t>Export Komplet</t>
  </si>
  <si>
    <t/>
  </si>
  <si>
    <t>2.0</t>
  </si>
  <si>
    <t>ZAMOK</t>
  </si>
  <si>
    <t>False</t>
  </si>
  <si>
    <t>{cba3d78a-6cbe-48ee-a5ac-ab9c253c3629}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</si>
  <si>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</si>
  <si>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</si>
  <si>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</si>
  <si>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</si>
  <si>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</si>
  <si>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</si>
  <si>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2022-09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</si>
  <si>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</si>
  <si>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</si>
  <si>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vnútrobloku s agátovým hájom</t>
  </si>
  <si>
    <t>JKSO:</t>
  </si>
  <si>
    <t>KS:</t>
  </si>
  <si>
    <t>Miesto:</t>
  </si>
  <si>
    <t>Svidník</t>
  </si>
  <si>
    <t>Dátum:</t>
  </si>
  <si>
    <t>Objednávateľ:</t>
  </si>
  <si>
    <t>IČO:</t>
  </si>
  <si>
    <t>00331023</t>
  </si>
  <si>
    <t>Mesto Svidník</t>
  </si>
  <si>
    <t>IČ DPH:</t>
  </si>
  <si>
    <t>Zhotoviteľ:</t>
  </si>
  <si>
    <t>Vyplň údaj</t>
  </si>
  <si>
    <t>Projektant:</t>
  </si>
  <si>
    <t>44846762</t>
  </si>
  <si>
    <t>PROJEKTA Svidník s.r.o.</t>
  </si>
  <si>
    <t>SK2022845440</t>
  </si>
  <si>
    <t>True</t>
  </si>
  <si>
    <t>0,01</t>
  </si>
  <si>
    <t>Spracovateľ:</t>
  </si>
  <si>
    <t>Ing. Miron Mikita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</si>
  <si>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</si>
  <si>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</si>
  <si>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</si>
  <si>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</si>
  <si>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</si>
  <si>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</si>
  <si>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</si>
  <si>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</si>
  <si>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</si>
  <si>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</si>
  <si>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</si>
  <si>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</si>
  <si>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</si>
  <si>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</si>
  <si>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</si>
  <si>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</si>
  <si>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</si>
  <si>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</si>
  <si>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</si>
  <si>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</si>
  <si>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</si>
  <si>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</si>
  <si>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</si>
  <si>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</si>
  <si>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</si>
  <si>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</si>
  <si>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</si>
  <si>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</si>
  <si>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</si>
  <si>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</si>
  <si>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</si>
  <si>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</si>
  <si>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</si>
  <si>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</si>
  <si>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</si>
  <si>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</si>
  <si>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</si>
  <si>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</si>
  <si>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</si>
  <si>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</si>
  <si>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</si>
  <si>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</si>
  <si>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</si>
  <si>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</si>
  <si>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</si>
  <si>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</si>
  <si>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</si>
  <si>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Vlastná stavba</t>
  </si>
  <si>
    <t>STA</t>
  </si>
  <si>
    <t>1</t>
  </si>
  <si>
    <t>{79b6e0d3-54c9-470b-8dab-26ac464bcb1e}</t>
  </si>
  <si>
    <t>02</t>
  </si>
  <si>
    <t>Agátový hájik - vybavenie detského ihriska</t>
  </si>
  <si>
    <t>{330a3602-e4fa-438d-91a8-3992f9a08a30}</t>
  </si>
  <si>
    <t>03</t>
  </si>
  <si>
    <t>Sadové úpravy</t>
  </si>
  <si>
    <t>{98eef703-0207-4abb-a7eb-8c0b43a14f02}</t>
  </si>
  <si>
    <t>04</t>
  </si>
  <si>
    <t>Mestský mobiliár</t>
  </si>
  <si>
    <t>{6c289c83-bb6f-4e91-9ff6-139967c275e2}</t>
  </si>
  <si>
    <t>05</t>
  </si>
  <si>
    <t>Kontajnerové stojisko</t>
  </si>
  <si>
    <t>{e8d53c9f-48e1-4213-ab2e-39d4dbe51c48}</t>
  </si>
  <si>
    <t>06</t>
  </si>
  <si>
    <t>Verejné osvetlenie</t>
  </si>
  <si>
    <t>{d7f9d830-1fbb-4aa9-a2fe-96917c9ee1ac}</t>
  </si>
  <si>
    <t>KRYCÍ LIST ROZPOČTU</t>
  </si>
  <si>
    <t>Objekt:</t>
  </si>
  <si>
    <t>01 - Vlastná stavba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</si>
  <si>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</si>
  <si>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</si>
  <si>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</si>
  <si>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</si>
  <si>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</si>
  <si>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</si>
  <si>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</si>
  <si>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</si>
  <si>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</si>
  <si>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</si>
  <si>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</si>
  <si>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</si>
  <si>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</si>
  <si>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</si>
  <si>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</si>
  <si>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</si>
  <si>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</si>
  <si>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</si>
  <si>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</si>
  <si>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</si>
  <si>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</si>
  <si>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</si>
  <si>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</si>
  <si>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</si>
  <si>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</si>
  <si>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</si>
  <si>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</si>
  <si>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</si>
  <si>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</si>
  <si>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</si>
  <si>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</si>
  <si>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</si>
  <si>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</si>
  <si>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</si>
  <si>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2</t>
  </si>
  <si>
    <t>261424832</t>
  </si>
  <si>
    <t>113107141.S</t>
  </si>
  <si>
    <t>Odstránenie krytu v ploche do 200 m2 asfaltového, hr. vrstvy do 50 mm,  -0,09800t</t>
  </si>
  <si>
    <t>1383745902</t>
  </si>
  <si>
    <t>3</t>
  </si>
  <si>
    <t>113307112.S</t>
  </si>
  <si>
    <t>Odstránenie podkladu v ploche do 200 m2 z kameniva ťaženého, hr.100- 200mm,  -0,24000t</t>
  </si>
  <si>
    <t>-973563077</t>
  </si>
  <si>
    <t>131201102.S</t>
  </si>
  <si>
    <t>Výkop nezapaženej jamy v hornine 3, nad 100 do 1000 m3</t>
  </si>
  <si>
    <t>m3</t>
  </si>
  <si>
    <t>1565981654</t>
  </si>
  <si>
    <t>5</t>
  </si>
  <si>
    <t>131201109.S</t>
  </si>
  <si>
    <t>Hĺbenie nezapažených jám a zárezov. Príplatok za lepivosť horniny 3</t>
  </si>
  <si>
    <t>586294227</t>
  </si>
  <si>
    <t>6</t>
  </si>
  <si>
    <t>162501102.S</t>
  </si>
  <si>
    <t>Vodorovné premiestnenie výkopku po spevnenej ceste z horniny tr.1-4, do 100 m3 na vzdialenosť do 3000 m</t>
  </si>
  <si>
    <t>1768380477</t>
  </si>
  <si>
    <t>7</t>
  </si>
  <si>
    <t>171209002.S</t>
  </si>
  <si>
    <t>Poplatok za skladovanie - zemina a kamenivo (17 05) ostatné</t>
  </si>
  <si>
    <t>t</t>
  </si>
  <si>
    <t>-482512444</t>
  </si>
  <si>
    <t>8</t>
  </si>
  <si>
    <t>174201101.S</t>
  </si>
  <si>
    <t>Zásyp sypaninou bez zhutnenia jám, šachiet, rýh, zárezov alebo okolo objektov do 100 m3</t>
  </si>
  <si>
    <t>-551698749</t>
  </si>
  <si>
    <t>9</t>
  </si>
  <si>
    <t>M</t>
  </si>
  <si>
    <t>D 1 p. c. 01</t>
  </si>
  <si>
    <t>Dunajský štrk okrúhly - ozdobný, fr. 4-8 mm</t>
  </si>
  <si>
    <t>-1009565623</t>
  </si>
  <si>
    <t>Komunikácie</t>
  </si>
  <si>
    <t>10</t>
  </si>
  <si>
    <t>564750111.S</t>
  </si>
  <si>
    <t>Podklad alebo kryt z kameniva hrubého drveného veľ. 8-16 mm s rozprestretím a zhutnením hr. 150 mm</t>
  </si>
  <si>
    <t>-1370039834</t>
  </si>
  <si>
    <t>11</t>
  </si>
  <si>
    <t>564761111.S</t>
  </si>
  <si>
    <t>Podklad alebo kryt z kameniva hrubého drveného veľ. 32-63 mm s rozprestretím a zhutnením hr. 200 mm</t>
  </si>
  <si>
    <t>1607974996</t>
  </si>
  <si>
    <t>12</t>
  </si>
  <si>
    <t>596911144.S</t>
  </si>
  <si>
    <t>Kladenie betónovej zámkovej dlažby komunikácií pre peších hr. 60 mm pre peších nad 300 m2 so zriadením lôžka z kameniva hr. 30 mm</t>
  </si>
  <si>
    <t>68552041</t>
  </si>
  <si>
    <t>13</t>
  </si>
  <si>
    <t>592460017200</t>
  </si>
  <si>
    <t>Dlažba betónová SEMMELROCK CASTELLO ANTICO hrúbka 60 mm, rozmery 125x62 mm, 125x125 mm, 187x125 mm, 250x187 mm, povrch otĺkaný</t>
  </si>
  <si>
    <t>485123066</t>
  </si>
  <si>
    <t>VV</t>
  </si>
  <si>
    <t>578,43137254902*1,02 'Prepočítané koeficientom množstva</t>
  </si>
  <si>
    <t>Ostatné konštrukcie a práce-búranie</t>
  </si>
  <si>
    <t>14</t>
  </si>
  <si>
    <t>916561211.S</t>
  </si>
  <si>
    <t>Osadenie záhonového alebo parkového obrubníka betónového, do lôžka zo suchého betónu tr. C 12/15 s bočnou oporou</t>
  </si>
  <si>
    <t>m</t>
  </si>
  <si>
    <t>-1671269442</t>
  </si>
  <si>
    <t>15</t>
  </si>
  <si>
    <t>D 9 p. c. 01</t>
  </si>
  <si>
    <t>Obrubnúk betónový SEMMELROCK CASTELLO ANTICO hrúbka 80 mm, rozmery 330x250 mm, povrch otĺkaný</t>
  </si>
  <si>
    <t>ks</t>
  </si>
  <si>
    <t>1986757872</t>
  </si>
  <si>
    <t>16</t>
  </si>
  <si>
    <t>918101121.S</t>
  </si>
  <si>
    <t>Lôžko pod obrubníky, krajníky alebo obruby z dlažobných kociek zo suchého betónu tr. C 12/15</t>
  </si>
  <si>
    <t>1499504498</t>
  </si>
  <si>
    <t>17</t>
  </si>
  <si>
    <t>919735112.S</t>
  </si>
  <si>
    <t>Rezanie existujúceho asfaltového krytu alebo podkladu hĺbky nad 50 do 100 mm</t>
  </si>
  <si>
    <t>-168803297</t>
  </si>
  <si>
    <t>18</t>
  </si>
  <si>
    <t>961043111.S</t>
  </si>
  <si>
    <t>Búranie základov alebo vybúranie otvorov plochy nad 4 m2 z betónu prostého alebo preloženého kameňom,  -2,20000t</t>
  </si>
  <si>
    <t>-1915703049</t>
  </si>
  <si>
    <t>19</t>
  </si>
  <si>
    <t>966001121.S</t>
  </si>
  <si>
    <t>Demontáž parkovej lavičky s betónovou pätkou,  -0,03400 t</t>
  </si>
  <si>
    <t>532022558</t>
  </si>
  <si>
    <t>979081111.S</t>
  </si>
  <si>
    <t>Odvoz sutiny a vybúraných hmôt na skládku do 1 km</t>
  </si>
  <si>
    <t>1003945404</t>
  </si>
  <si>
    <t>21</t>
  </si>
  <si>
    <t>979081121.S</t>
  </si>
  <si>
    <t>Odvoz sutiny a vybúraných hmôt na skládku za každý ďalší 1 km</t>
  </si>
  <si>
    <t>-578514891</t>
  </si>
  <si>
    <t>217,952*2 'Prepočítané koeficientom množstva</t>
  </si>
  <si>
    <t>22</t>
  </si>
  <si>
    <t>979089012.S</t>
  </si>
  <si>
    <t>Poplatok za skladovanie - betón, tehly, dlaždice (17 01) ostatné</t>
  </si>
  <si>
    <t>-152398460</t>
  </si>
  <si>
    <t>23</t>
  </si>
  <si>
    <t>979089211.S</t>
  </si>
  <si>
    <t>Poplatok za skladovanie - bitúmenové zmesi, uhoľný decht, dechtové výrobky (17 03), nebezpečné</t>
  </si>
  <si>
    <t>-657132141</t>
  </si>
  <si>
    <t>99</t>
  </si>
  <si>
    <t>Presun hmôt HSV</t>
  </si>
  <si>
    <t>24</t>
  </si>
  <si>
    <t>998223011.S</t>
  </si>
  <si>
    <t>Presun hmôt pre pozemné komunikácie s krytom dláždeným (822 2.3, 822 5.3) akejkoľvek dĺžky objektu</t>
  </si>
  <si>
    <t>-346486918</t>
  </si>
  <si>
    <t>PSV</t>
  </si>
  <si>
    <t>Práce a dodávky PSV</t>
  </si>
  <si>
    <t>767</t>
  </si>
  <si>
    <t>Konštrukcie doplnkové kovové</t>
  </si>
  <si>
    <t>25</t>
  </si>
  <si>
    <t>767996802.S</t>
  </si>
  <si>
    <t>Demontáž ostatných doplnkov stavieb s hmotnosťou jednotlivých dielov konštr. do 100 kg,  -0,00100t (vešiaky na koberce, preliezky)</t>
  </si>
  <si>
    <t>kg</t>
  </si>
  <si>
    <t>1058279510</t>
  </si>
  <si>
    <t>VRN</t>
  </si>
  <si>
    <t>Investičné náklady neobsiahnuté v cenách</t>
  </si>
  <si>
    <t>26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</si>
  <si>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</si>
  <si>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</si>
  <si>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</si>
  <si>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</si>
  <si>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-636057124</t>
  </si>
  <si>
    <t>27</t>
  </si>
  <si>
    <t>000300021.S</t>
  </si>
  <si>
    <t>Geodetické práce - vykonávané v priebehu výstavby výškové merania</t>
  </si>
  <si>
    <t>1719825289</t>
  </si>
  <si>
    <t>02 - Agátový hájik - vybavenie detského ihriska</t>
  </si>
  <si>
    <t>D9 p.c. 01</t>
  </si>
  <si>
    <t>Herná zostava - montáž</t>
  </si>
  <si>
    <t>-91969302</t>
  </si>
  <si>
    <t>MAT1.1</t>
  </si>
  <si>
    <t>Herná zostava z jadrového agátového dreva, typ Mrázik, dve zatrávnené rampy, nerezový 1 m dlhý tunel, nerezová šmýkačka, drevený mostík, drevený rebrík, nerezový spojovací materiál</t>
  </si>
  <si>
    <t>-1787720014</t>
  </si>
  <si>
    <t>D9 p.c. 02</t>
  </si>
  <si>
    <t>D+M olemovanie dopadovej plochy agátovými brvnami, okolo zostavy Mrázik</t>
  </si>
  <si>
    <t>-401178953</t>
  </si>
  <si>
    <t>D9 p.c. 03</t>
  </si>
  <si>
    <t>Detský domček - montáž</t>
  </si>
  <si>
    <t>-1793627357</t>
  </si>
  <si>
    <t>MAT4.1</t>
  </si>
  <si>
    <t>Domček z jadrového agátového dreva, typ Perníková chalúpka, nerezová šmýkačka, nerezový spojovací materiál</t>
  </si>
  <si>
    <t>1968940960</t>
  </si>
  <si>
    <t>D9 p.c. 04</t>
  </si>
  <si>
    <t>Preliezky - montáž</t>
  </si>
  <si>
    <t>-1552124553</t>
  </si>
  <si>
    <t>MAT5.4.1</t>
  </si>
  <si>
    <t>Preliezky z jadrového agátového dreva, typ Štaflík a Špagetka, 6 herných polí, r. 2,7x3x1,95 m</t>
  </si>
  <si>
    <t>1893007816</t>
  </si>
  <si>
    <t>D9 p.c. 05</t>
  </si>
  <si>
    <t>Balančný mostík - montáž</t>
  </si>
  <si>
    <t>-1496881484</t>
  </si>
  <si>
    <t>MAT10.3.1</t>
  </si>
  <si>
    <t>Balančný mostík z agátového dreva, rozmery 2,5x1x1,2 m, typ Bajaja 6+</t>
  </si>
  <si>
    <t>-1952548531</t>
  </si>
  <si>
    <t>D9 p.c. 06</t>
  </si>
  <si>
    <t>Dvojhojdačka - montáž</t>
  </si>
  <si>
    <t>1045186962</t>
  </si>
  <si>
    <t>MAT2.1.2.2</t>
  </si>
  <si>
    <t>Dvojhojdačka z agátového dreva, rozmery 4x2x2,4 m, typ Pipi</t>
  </si>
  <si>
    <t>-249659828</t>
  </si>
  <si>
    <t>D9 p.c. 07</t>
  </si>
  <si>
    <t>Váhadlová hojdačka - montáž</t>
  </si>
  <si>
    <t>-2028636823</t>
  </si>
  <si>
    <t>MAT2.3.1.1</t>
  </si>
  <si>
    <t>Váhadlová hojdačka z agátového dreva, rozmery 4x0,55x0,7 m, typ Pegas</t>
  </si>
  <si>
    <t>2021423394</t>
  </si>
  <si>
    <t>D9 p.c. 08</t>
  </si>
  <si>
    <t>Hojdačka hniezdo - montáž</t>
  </si>
  <si>
    <t>-498210333</t>
  </si>
  <si>
    <t>MAT2.1.5.1</t>
  </si>
  <si>
    <t>Hojdačka  so sedadlom hniezdo, agátové drevo, rozmery 2,6x1x2 m, typ Rytmus</t>
  </si>
  <si>
    <t>-1653863356</t>
  </si>
  <si>
    <t>D9 p.c. 09</t>
  </si>
  <si>
    <t>Jednopružinová hojdačka - montáž</t>
  </si>
  <si>
    <t>-775698575</t>
  </si>
  <si>
    <t>MAT2.2.1.1</t>
  </si>
  <si>
    <t>Jednopružinová hračka, ručne vyrezávaná figúrka, agátové drevo</t>
  </si>
  <si>
    <t>1954109376</t>
  </si>
  <si>
    <t>D9 p.c. 10</t>
  </si>
  <si>
    <t>Trojhrazda - montáž</t>
  </si>
  <si>
    <t>674379401</t>
  </si>
  <si>
    <t>MAT16.6</t>
  </si>
  <si>
    <t>Trojhrazda z agátového dreva, typ TRIO</t>
  </si>
  <si>
    <t>898016332</t>
  </si>
  <si>
    <t>D9 p.c. 11</t>
  </si>
  <si>
    <t>Trampolína do zeme - montáž</t>
  </si>
  <si>
    <t>1161155525</t>
  </si>
  <si>
    <t>MAT22</t>
  </si>
  <si>
    <t>Trampolína pre vonkajšie použitie, zabudovaná do zeme, D 1,1m, vonkajší priemer D1,6 m, typ RADO, otvárateľná</t>
  </si>
  <si>
    <t>-1677390564</t>
  </si>
  <si>
    <t>D9 p.c. 12</t>
  </si>
  <si>
    <t>Drevená lavička - montáž</t>
  </si>
  <si>
    <t>1929300508</t>
  </si>
  <si>
    <t>MAT24</t>
  </si>
  <si>
    <t>Lavička s operadlom z agátového dreva, rozmer 35x160x100 cm, typ Lesana</t>
  </si>
  <si>
    <t>-2104991227</t>
  </si>
  <si>
    <t>MAT25</t>
  </si>
  <si>
    <t>Lavička bez operada z agátového dreva, rozmer 30x160x45 cm, typ Easy</t>
  </si>
  <si>
    <t>-1880887006</t>
  </si>
  <si>
    <t>D9 p.c. 13</t>
  </si>
  <si>
    <t>Lanová pyramída - montáž</t>
  </si>
  <si>
    <t>2092362862</t>
  </si>
  <si>
    <t>MAT28</t>
  </si>
  <si>
    <t>Lanová pyramída výšky 4 m, typ LPY4008L, 8 napínacích lán, rozmer 5,6 x 4 m</t>
  </si>
  <si>
    <t>1500682762</t>
  </si>
  <si>
    <t>D9 p.c. 14</t>
  </si>
  <si>
    <t>D+M lanová prekážka medzi exisujúcimi stromami, výška do 2,0 m, dĺžka do 5,0 m</t>
  </si>
  <si>
    <t>128319710</t>
  </si>
  <si>
    <t>28</t>
  </si>
  <si>
    <t>D9 p.c. 15</t>
  </si>
  <si>
    <t>Doprava</t>
  </si>
  <si>
    <t>km</t>
  </si>
  <si>
    <t>538382149</t>
  </si>
  <si>
    <t>03 - Sadové úpravy</t>
  </si>
  <si>
    <t>180402111.S</t>
  </si>
  <si>
    <t>Založenie trávnika parkového výsevom v rovine do 1:5</t>
  </si>
  <si>
    <t>416048323</t>
  </si>
  <si>
    <t>005720001400.S</t>
  </si>
  <si>
    <t>Osivá tráv - semená parkovej zmesi</t>
  </si>
  <si>
    <t>1361535705</t>
  </si>
  <si>
    <t>2000*0,0309 'Prepočítané koeficientom množstva</t>
  </si>
  <si>
    <t>181301112.S</t>
  </si>
  <si>
    <t>Rozprestretie ornice v rovine, plocha nad 500 m2, hr.do 150 mm</t>
  </si>
  <si>
    <t>-33468391</t>
  </si>
  <si>
    <t>103640000100.S</t>
  </si>
  <si>
    <t>Zemina pre terénne úpravy - ornica</t>
  </si>
  <si>
    <t>270699581</t>
  </si>
  <si>
    <t>183101114.S</t>
  </si>
  <si>
    <t>Hĺbenie jamky v rovine alebo na svahu do 1:5, objem nad 0,05 do 0,125 m3</t>
  </si>
  <si>
    <t>-71537739</t>
  </si>
  <si>
    <t>183101121.S</t>
  </si>
  <si>
    <t>Hĺbenie jamky v rovine alebo na svahu do 1:5, objem nad 0,40 do 1,00 m3</t>
  </si>
  <si>
    <t>1682302961</t>
  </si>
  <si>
    <t>184102110.S</t>
  </si>
  <si>
    <t>Výsadba dreviny s balom v rovine alebo na svahu do 1:5, priemer balu do 100 mm</t>
  </si>
  <si>
    <t>-238910395</t>
  </si>
  <si>
    <t>Smrek biely ,,CONICA,,-PICEA GLAUCA,,CONICA,, výška 80cm</t>
  </si>
  <si>
    <t>1860223892</t>
  </si>
  <si>
    <t>D 1 p. c. 02</t>
  </si>
  <si>
    <t>Borovica čierna,,kosodrevina-PINUS NIGRA výška 30cm</t>
  </si>
  <si>
    <t>195205544</t>
  </si>
  <si>
    <t>D 1 p. c. 03</t>
  </si>
  <si>
    <t>Javor zelný kríčkový-ACER PALMATUN,,greentwist,, výška 40-60cm</t>
  </si>
  <si>
    <t>-1409904191</t>
  </si>
  <si>
    <t>D 1 p. c. 04</t>
  </si>
  <si>
    <t>Borievka pôdokrivná,,goldencrpet,,-Juniperus,,goldencarpet výška 20cm</t>
  </si>
  <si>
    <t>1732011267</t>
  </si>
  <si>
    <t>D 1 p. c. 05</t>
  </si>
  <si>
    <t>Tavoľník japonský,,GOLDFLAME-SPIREA JAPONICA,,GOLDFLAME,,   výška 30cm</t>
  </si>
  <si>
    <t>-1428027227</t>
  </si>
  <si>
    <t>D 1 p. c. 06</t>
  </si>
  <si>
    <t>Dráč červený-BERBERIS THURBENGII výška 30cm</t>
  </si>
  <si>
    <t>1419999693</t>
  </si>
  <si>
    <t>D 1 p. c. 07</t>
  </si>
  <si>
    <t>Tavolník biely vysoký-SPIREA VAN HOUTEHO výška 50cm</t>
  </si>
  <si>
    <t>-272813373</t>
  </si>
  <si>
    <t>D 1 p. c. 13</t>
  </si>
  <si>
    <t>Buk lesný-FAGUS SYLVATA,výška 120cm</t>
  </si>
  <si>
    <t>1755101680</t>
  </si>
  <si>
    <t>184102111.S</t>
  </si>
  <si>
    <t>Výsadba dreviny s balom v rovine alebo na svahu do 1:5, priemer balu nad 100 do 200 mm</t>
  </si>
  <si>
    <t>-408585011</t>
  </si>
  <si>
    <t>D 1 p. c. 08</t>
  </si>
  <si>
    <t>Agát biely-Robinia pseudoacacia  výška 180cm</t>
  </si>
  <si>
    <t>-210899208</t>
  </si>
  <si>
    <t>D 1 p. c. 09</t>
  </si>
  <si>
    <t>Substrán KONIFERY 50 l</t>
  </si>
  <si>
    <t>306283535</t>
  </si>
  <si>
    <t>D 1 p. c. 10</t>
  </si>
  <si>
    <t>Substrán Universál 50 l</t>
  </si>
  <si>
    <t>-417494523</t>
  </si>
  <si>
    <t>D 1 p. c. 11</t>
  </si>
  <si>
    <t>Plastový oddeľovací okraj</t>
  </si>
  <si>
    <t>-1013141781</t>
  </si>
  <si>
    <t>184202111.S</t>
  </si>
  <si>
    <t>Zakotvenie dreviny troma a viac kolmi pri priemere kolov do 100 mm pri dĺžke kolov do 2 m</t>
  </si>
  <si>
    <t>-1811735859</t>
  </si>
  <si>
    <t>052170000500.S</t>
  </si>
  <si>
    <t>Tyč ihličňanová tr. 1, hrúbka 6-7 cm, dĺžky 6 m a viac bez kôry</t>
  </si>
  <si>
    <t>5455184</t>
  </si>
  <si>
    <t>2,97029702970297*1,01 'Prepočítané koeficientom množstva</t>
  </si>
  <si>
    <t>184921111.S</t>
  </si>
  <si>
    <t>Položenie mulčovacej textílie v rovine alebo na svahu do 1:5</t>
  </si>
  <si>
    <t>2067293558</t>
  </si>
  <si>
    <t>693710000200.S</t>
  </si>
  <si>
    <t>Mulčovacia textília plošná hmotnosť50 g/m2</t>
  </si>
  <si>
    <t>bal</t>
  </si>
  <si>
    <t>2016330205</t>
  </si>
  <si>
    <t>35*0,00632 'Prepočítané koeficientom množstva</t>
  </si>
  <si>
    <t>693710000300.S</t>
  </si>
  <si>
    <t>Upevňovací kolík 120 mm, k mulčovacej textílii</t>
  </si>
  <si>
    <t>-47367115</t>
  </si>
  <si>
    <t>184921116.S</t>
  </si>
  <si>
    <t>Položenie mulčovacej kôry v rovine alebo na svahu do 1:5</t>
  </si>
  <si>
    <t>-1809038752</t>
  </si>
  <si>
    <t>055410000100.S</t>
  </si>
  <si>
    <t>Mulčovacia kôra</t>
  </si>
  <si>
    <t>l</t>
  </si>
  <si>
    <t>1304496458</t>
  </si>
  <si>
    <t>79,2079207920792*35,35 'Prepočítané koeficientom množstva</t>
  </si>
  <si>
    <t>184921240.S</t>
  </si>
  <si>
    <t>Mulčovanie záhonu štrkom alebo štrkodrvou hr. vrstvy nad 50 do 100 mm v rovine alebo na svahu do 1:5</t>
  </si>
  <si>
    <t>-1846424336</t>
  </si>
  <si>
    <t>29</t>
  </si>
  <si>
    <t>D 1 p. c. 12</t>
  </si>
  <si>
    <t>Kameninový výsyp DOLOMIT fr. 16-32 mm</t>
  </si>
  <si>
    <t>2001130599</t>
  </si>
  <si>
    <t>30</t>
  </si>
  <si>
    <t>185851111.S</t>
  </si>
  <si>
    <t>Dovoz vody pre zálievku rastlín na vzdialenosť do 6000 m</t>
  </si>
  <si>
    <t>-772192443</t>
  </si>
  <si>
    <t>31</t>
  </si>
  <si>
    <t>998231311.S</t>
  </si>
  <si>
    <t>Presun hmôt pre sadovnícke a krajinárske úpravy do 5000 m vodorovne bez zvislého presunu</t>
  </si>
  <si>
    <t>-1439510710</t>
  </si>
  <si>
    <t>04 - Mestský mobiliár</t>
  </si>
  <si>
    <t xml:space="preserve">    2 - Zakladanie</t>
  </si>
  <si>
    <t>130001101.S</t>
  </si>
  <si>
    <t>Príplatok k cenám za sťaženie výkopu v blízkosti podzemného vedenia alebo výbušbnín - pre všetky triedy</t>
  </si>
  <si>
    <t>382331456</t>
  </si>
  <si>
    <t>130201001.S</t>
  </si>
  <si>
    <t>Výkop jamy a ryhy v obmedzenom priestore horn. tr.3 ručne</t>
  </si>
  <si>
    <t>-726570202</t>
  </si>
  <si>
    <t>162201102.S</t>
  </si>
  <si>
    <t>Vodorovné premiestnenie výkopku z horniny 1-4 nad 20-50m</t>
  </si>
  <si>
    <t>1741943824</t>
  </si>
  <si>
    <t>Zakladanie</t>
  </si>
  <si>
    <t>271573001.S</t>
  </si>
  <si>
    <t>Násyp pod základové konštrukcie so zhutnením zo štrkopiesku fr.0-32 mm</t>
  </si>
  <si>
    <t>1104483865</t>
  </si>
  <si>
    <t>275313612.S</t>
  </si>
  <si>
    <t>Betón základových pätiek, prostý tr. C 20/25</t>
  </si>
  <si>
    <t>-1506903943</t>
  </si>
  <si>
    <t>936104102.S</t>
  </si>
  <si>
    <t>Montáž prvkov drobnej architektúry - stojan na koberce</t>
  </si>
  <si>
    <t>-221049454</t>
  </si>
  <si>
    <t>Stojan na koberce, 2100 x 1400 x 2000 mm, kód SAMF - 1.12.01.00, alebo ekviv.</t>
  </si>
  <si>
    <t>-955336206</t>
  </si>
  <si>
    <t>936104211.S</t>
  </si>
  <si>
    <t>Osadenie odpadkového koša do betonovej pätky - kotvenie do betónovej pätky závitovými tyčami M10 dĺžky 150 mm cez chemickú kotvu</t>
  </si>
  <si>
    <t>1189128417</t>
  </si>
  <si>
    <t>553560003700.S</t>
  </si>
  <si>
    <t>Kôš odpadkový D380x900 mm, 35l, kruhový pôdorys, otvor na odpadky z predu, oceľová kostra pozinkovaná, RAL7016 práškový vypaľovací lak, opláštená drevenými lamelami z dubového dreva, typ KZE12</t>
  </si>
  <si>
    <t>1102965453</t>
  </si>
  <si>
    <t>936124122.S</t>
  </si>
  <si>
    <t>Osadenie parkovej lavičky kotevnými skrutkami bez zabetónovania nôh na pevný podklad - kotvenie do betónovej pätky závitovými tyčami M10 dĺžky 250 mm cez chemickú kotvu</t>
  </si>
  <si>
    <t>232388471</t>
  </si>
  <si>
    <t>553560002400.S</t>
  </si>
  <si>
    <t>Lavička parková s operadlom, r 1800x760x828, oceľová konštrukcia pozinkovaná,  RAL7016 práškový vypaľovací lak, laty sedadla a operadla z dubového dreva, typ LON1</t>
  </si>
  <si>
    <t>-1898945562</t>
  </si>
  <si>
    <t>936942003.S</t>
  </si>
  <si>
    <t>Montáž ochrannej mreže ku stromom v komunikácií kotvenej závitovými tyčami bez zabetónovania na pevný podklad</t>
  </si>
  <si>
    <t>295816580</t>
  </si>
  <si>
    <t>D 9 p. c. 02</t>
  </si>
  <si>
    <t>Modulárna zostava - ochranná mreža okolo stromu so sedákom, D1600 mm, výška 440 mm, oceľová konštrukcia pozinkovaná, RAL7016 práškový vypaľovací lak, laty sedáka z dubového dreva, typ MSE5</t>
  </si>
  <si>
    <t>-341979780</t>
  </si>
  <si>
    <t>-1586392103</t>
  </si>
  <si>
    <t>05 - Kontajnerové stojisko</t>
  </si>
  <si>
    <t>121101111.S</t>
  </si>
  <si>
    <t>Odstránenie ornice s vodor. premiestn. na hromady, so zložením na vzdialenosť do 100 m a do 100m3</t>
  </si>
  <si>
    <t>-2090455573</t>
  </si>
  <si>
    <t>228756781</t>
  </si>
  <si>
    <t>21697955</t>
  </si>
  <si>
    <t>131201101.S</t>
  </si>
  <si>
    <t>Výkop nezapaženej jamy v hornine 3, do 100 m3</t>
  </si>
  <si>
    <t>1268570053</t>
  </si>
  <si>
    <t>-276471660</t>
  </si>
  <si>
    <t>1966117426</t>
  </si>
  <si>
    <t>162501105.S</t>
  </si>
  <si>
    <t>Vodorovné premiestnenie výkopku po spevnenej ceste z horniny tr.1-4, do 100 m3, príplatok k cene za každých ďalšich a začatých 1000 m</t>
  </si>
  <si>
    <t>-68691510</t>
  </si>
  <si>
    <t>33*3 'Prepočítané koeficientom množstva</t>
  </si>
  <si>
    <t>-210172793</t>
  </si>
  <si>
    <t>-278177900</t>
  </si>
  <si>
    <t>275351217.S</t>
  </si>
  <si>
    <t>Debnenie stien základových pätiek, zhotovenie-tradičné</t>
  </si>
  <si>
    <t>825979167</t>
  </si>
  <si>
    <t>275351218.S</t>
  </si>
  <si>
    <t>Debnenie stien základových pätiek, odstránenie-tradičné</t>
  </si>
  <si>
    <t>2146965623</t>
  </si>
  <si>
    <t>383819794</t>
  </si>
  <si>
    <t>-274479225</t>
  </si>
  <si>
    <t>596911141.S</t>
  </si>
  <si>
    <t>Kladenie betónovej zámkovej dlažby komunikácií pre peších hr. 60 mm pre peších do 50 m2 so zriadením lôžka z kameniva hr. 30 mm</t>
  </si>
  <si>
    <t>1366324701</t>
  </si>
  <si>
    <t>592460017300</t>
  </si>
  <si>
    <t>Dlažba betónová SEMMELROCK CITYTOP systémová s fázou, rozmer 100x100 až 300x300x60 mm, sivá</t>
  </si>
  <si>
    <t>1733883745</t>
  </si>
  <si>
    <t>-1256317531</t>
  </si>
  <si>
    <t>592170001500.S</t>
  </si>
  <si>
    <t>Obrubník parkový, lxšxv 1000x50x200 mm, farebný</t>
  </si>
  <si>
    <t>1750916014</t>
  </si>
  <si>
    <t>24,7524752475248*1,01 'Prepočítané koeficientom množstva</t>
  </si>
  <si>
    <t>-1943746816</t>
  </si>
  <si>
    <t>2056202047</t>
  </si>
  <si>
    <t>767995108.S</t>
  </si>
  <si>
    <t>Montáž ostatných atypických kovových stavebných doplnkových konštrukcií nad 500 kg</t>
  </si>
  <si>
    <t>-858893682</t>
  </si>
  <si>
    <t>D 767 p. c. 01</t>
  </si>
  <si>
    <t>Kontajnerové stojisko - r 4,41x5,62x2,3 mm, JAKL profily 40x40x2, 40x20x2, 60x40x3 mm, výplň JAKL 15x15x1,5 mm, strecha trapéz T50, oplechovanie 200 mm, strešný žľab a zvod, oplechovanie do 1,5m lakoplast, posuvné dvere</t>
  </si>
  <si>
    <t>32</t>
  </si>
  <si>
    <t>1335712886</t>
  </si>
  <si>
    <t>06 - Verejné osvetlenie</t>
  </si>
  <si>
    <t>M - Práce a dodávky M</t>
  </si>
  <si>
    <t xml:space="preserve">    21-M - Elektromontáže</t>
  </si>
  <si>
    <t xml:space="preserve">    46-M - Zemné práce vykonávané pri externých montážnych prácach</t>
  </si>
  <si>
    <t xml:space="preserve">    95-M - Revízie</t>
  </si>
  <si>
    <t>273313521.S</t>
  </si>
  <si>
    <t>Betón základových dosiek, prostý tr. C 12/15</t>
  </si>
  <si>
    <t>2134034116</t>
  </si>
  <si>
    <t>Práce a dodávky M</t>
  </si>
  <si>
    <t>21-M</t>
  </si>
  <si>
    <t>Elektromontáže</t>
  </si>
  <si>
    <t>210010090</t>
  </si>
  <si>
    <t>Rúrka ohybná elektroinštalačná z HDPE, D 50 uložená voľne</t>
  </si>
  <si>
    <t>64</t>
  </si>
  <si>
    <t>1420866374</t>
  </si>
  <si>
    <t>286530129700</t>
  </si>
  <si>
    <t>Spojka nasúvacia HDPE DN 50, 02050 FA, čierna, KOPOS</t>
  </si>
  <si>
    <t>128</t>
  </si>
  <si>
    <t>-721969495</t>
  </si>
  <si>
    <t>345710006300</t>
  </si>
  <si>
    <t>Rúrka ohybná HD-PR FXKVR DN 50</t>
  </si>
  <si>
    <t>-693967388</t>
  </si>
  <si>
    <t>210100013</t>
  </si>
  <si>
    <t>Ukončenie vodičov v rozvádzač. vrátane zapojenia a vodičovej koncovky do 16 mm2 pre vonkajšie práce</t>
  </si>
  <si>
    <t>-1879331359</t>
  </si>
  <si>
    <t>210100281.S</t>
  </si>
  <si>
    <t>Ukončenie celoplastových káblov zmrašť. záklopkou alebo páskou do 4 x 10 mm2 pre vonkajšie práce</t>
  </si>
  <si>
    <t>1134819029</t>
  </si>
  <si>
    <t>345810007500</t>
  </si>
  <si>
    <t>Zmršťovacia káblová koncovka VE3512 4x6 - 4x25 mm2</t>
  </si>
  <si>
    <t>2003166000</t>
  </si>
  <si>
    <t>210201810</t>
  </si>
  <si>
    <t>Montáž a zapojenie svietidla 1x svetelný zdroj, uličného, LED</t>
  </si>
  <si>
    <t>-141813580</t>
  </si>
  <si>
    <t>348370001300</t>
  </si>
  <si>
    <t>Svietidlo uličné na stĺp 1x70W typ OCP-70B-PC/II  (STRADER)</t>
  </si>
  <si>
    <t>-1971001874</t>
  </si>
  <si>
    <t>SZV000000025</t>
  </si>
  <si>
    <t>Výbojka sodíková vysokotlaká SON I 70W 5600lm 2000K E27</t>
  </si>
  <si>
    <t>-479672568</t>
  </si>
  <si>
    <t>210204011</t>
  </si>
  <si>
    <t>Osvetľovací stožiar - oceľový do dĺžky 12 m</t>
  </si>
  <si>
    <t>2005818893</t>
  </si>
  <si>
    <t>EXX000006490</t>
  </si>
  <si>
    <t>Stĺp parkový rur.s prírub.hliníkový, H=4m typ S-40SRWAL (STRADER)</t>
  </si>
  <si>
    <t>256</t>
  </si>
  <si>
    <t>239159366</t>
  </si>
  <si>
    <t>210204122.S</t>
  </si>
  <si>
    <t>Stožiarová pätka betónová</t>
  </si>
  <si>
    <t>1818796697</t>
  </si>
  <si>
    <t>592620000100.S</t>
  </si>
  <si>
    <t>Pätka stožiarová betónový prefabrikat F-100/200 (STRADER)</t>
  </si>
  <si>
    <t>2054911262</t>
  </si>
  <si>
    <t>592620000100.P</t>
  </si>
  <si>
    <t>Montážne prvky na F-100/200 so závesom (STRADER)</t>
  </si>
  <si>
    <t>960928325</t>
  </si>
  <si>
    <t>210204201</t>
  </si>
  <si>
    <t>Elektrovýstroj stožiara pre 1 okruh</t>
  </si>
  <si>
    <t>-393008558</t>
  </si>
  <si>
    <t>345210003600</t>
  </si>
  <si>
    <t>Poistka valcová 10X38 D01 10A gL</t>
  </si>
  <si>
    <t>842537679</t>
  </si>
  <si>
    <t>345610004100</t>
  </si>
  <si>
    <t>Svorkovnica ROSA 2-poistková NTB2</t>
  </si>
  <si>
    <t>-1619445827</t>
  </si>
  <si>
    <t>210222021</t>
  </si>
  <si>
    <t>Uzemňovacie vedenie v zemi FeZn vrátane izolácie spojov O 10 mm, pre vonkajšie práce</t>
  </si>
  <si>
    <t>-1543972909</t>
  </si>
  <si>
    <t>354410054800</t>
  </si>
  <si>
    <t>Drôt bleskozvodový FeZn, d 10 mm</t>
  </si>
  <si>
    <t>-253440052</t>
  </si>
  <si>
    <t>220*0,625 'Prepočítané koeficientom množstva</t>
  </si>
  <si>
    <t>210222245</t>
  </si>
  <si>
    <t>Svorka FeZn pripojovacia SP, pre vonkajšie práce</t>
  </si>
  <si>
    <t>2063993251</t>
  </si>
  <si>
    <t>354410004000.S</t>
  </si>
  <si>
    <t>Svorka FeZn pripájaca označenie SP 1</t>
  </si>
  <si>
    <t>-834587881</t>
  </si>
  <si>
    <t>210800107</t>
  </si>
  <si>
    <t>Kábel medený uložený voľne CYKY 450/750 V 3x1,5</t>
  </si>
  <si>
    <t>-1154455887</t>
  </si>
  <si>
    <t>341110000700</t>
  </si>
  <si>
    <t>Kábel medený CYKY 3x1,5 mm2</t>
  </si>
  <si>
    <t>-282431088</t>
  </si>
  <si>
    <t>210801095.S</t>
  </si>
  <si>
    <t>Kábel medený uložený voľne CYKY-J 4x6</t>
  </si>
  <si>
    <t>2002104885</t>
  </si>
  <si>
    <t>341110001600.S</t>
  </si>
  <si>
    <t>Kábel medený CYKY 4x6 mm2</t>
  </si>
  <si>
    <t>1844731351</t>
  </si>
  <si>
    <t>210950101</t>
  </si>
  <si>
    <t>Označovací štítok na kábel hliníkový (naviac proti norme)</t>
  </si>
  <si>
    <t>-1869688368</t>
  </si>
  <si>
    <t>345840003100</t>
  </si>
  <si>
    <t>Označovač káblov 4 - 10 mm2, "A", typ J4A</t>
  </si>
  <si>
    <t>-593142863</t>
  </si>
  <si>
    <t>MD</t>
  </si>
  <si>
    <t>Mimostavenisková doprava</t>
  </si>
  <si>
    <t>%</t>
  </si>
  <si>
    <t>1740929796</t>
  </si>
  <si>
    <t>PM</t>
  </si>
  <si>
    <t>Podružný materiál</t>
  </si>
  <si>
    <t>1513351893</t>
  </si>
  <si>
    <t>PPV</t>
  </si>
  <si>
    <t>Podiel pridružených výkonov</t>
  </si>
  <si>
    <t>119602708</t>
  </si>
  <si>
    <t>46-M</t>
  </si>
  <si>
    <t>Zemné práce vykonávané pri externých montážnych prácach</t>
  </si>
  <si>
    <t>460050602.S</t>
  </si>
  <si>
    <t>Výkop jamy pre stožiar, bet.základ, kotvu, príp. iné zar.,(vč.čerp.vody), ručný ,v zemine tr. 3 - 4</t>
  </si>
  <si>
    <t>150464293</t>
  </si>
  <si>
    <t>33</t>
  </si>
  <si>
    <t>460120002.S</t>
  </si>
  <si>
    <t>Zásyp jamy so zhutnením a s úpravou povrchu, zemina triedy 3 - 4</t>
  </si>
  <si>
    <t>864283218</t>
  </si>
  <si>
    <t>34</t>
  </si>
  <si>
    <t>460200134.S</t>
  </si>
  <si>
    <t>Hĺbenie káblovej ryhy ručne 35 cm širokej a 50 cm hlbokej, v zemine triedy 4</t>
  </si>
  <si>
    <t>2024576301</t>
  </si>
  <si>
    <t>35</t>
  </si>
  <si>
    <t>460420001.S</t>
  </si>
  <si>
    <t>Zriadenie káblového lôžka z preosiatej zeminy v ryhe šírky do 65 cm, hrúbky vrstvy 5 cm.</t>
  </si>
  <si>
    <t>-167834154</t>
  </si>
  <si>
    <t>36</t>
  </si>
  <si>
    <t>460490012.S</t>
  </si>
  <si>
    <t>Rozvinutie a uloženie výstražnej fólie z PE do ryhy, šírka do 33 cm</t>
  </si>
  <si>
    <t>1040246867</t>
  </si>
  <si>
    <t>37</t>
  </si>
  <si>
    <t>283230008000</t>
  </si>
  <si>
    <t>Výstražná fóla PE, šxhr 300x0,08 mm, dĺ. 250 m, farba červená, HAGARD</t>
  </si>
  <si>
    <t>1899949830</t>
  </si>
  <si>
    <t>38</t>
  </si>
  <si>
    <t>460560134.S</t>
  </si>
  <si>
    <t>Ručný zásyp nezap. káblovej ryhy bez zhutn. zeminy, 35 cm širokej, 50 cm hlbokej v zemine tr. 4</t>
  </si>
  <si>
    <t>1579558059</t>
  </si>
  <si>
    <t>39</t>
  </si>
  <si>
    <t>460620014.S</t>
  </si>
  <si>
    <t>Proviz. úprava terénu v zemine tr. 4, aby nerovnosti terénu neboli väčšie ako 2 cm od vodor.hladiny</t>
  </si>
  <si>
    <t>1129307472</t>
  </si>
  <si>
    <t>95-M</t>
  </si>
  <si>
    <t>Revízie</t>
  </si>
  <si>
    <t>40</t>
  </si>
  <si>
    <t>950106009.S</t>
  </si>
  <si>
    <t>Meranie pri revíziách impedancia slučky vypínača na rozvodnom zariadení spotrebičoch alebo prístrojoch</t>
  </si>
  <si>
    <t>mer.</t>
  </si>
  <si>
    <t>-1101360880</t>
  </si>
  <si>
    <t>41</t>
  </si>
  <si>
    <t>950106010</t>
  </si>
  <si>
    <t>Meranie pri revíziách zemného prechodového odporu uzemnenia ochranného alebo pracovného</t>
  </si>
  <si>
    <t>78336620</t>
  </si>
  <si>
    <t>42</t>
  </si>
  <si>
    <t>000300031.S</t>
  </si>
  <si>
    <t>Geodetické práce - vykonávané po výstavbe zameranie skutočného vyhotovenia stavby</t>
  </si>
  <si>
    <t>-1351253755</t>
  </si>
  <si>
    <t>43</t>
  </si>
  <si>
    <t>000400022.S</t>
  </si>
  <si>
    <t>Projektové práce - stavebná časť (stavebné objekty vrátane ich technického vybavenia). náklady na dokumentáciu skutočného zhotovenia stavby</t>
  </si>
  <si>
    <t>-454800588</t>
  </si>
  <si>
    <t>44</t>
  </si>
  <si>
    <t>001000034.S</t>
  </si>
  <si>
    <t>Inžinierska činnosť - skúšky a revízie ostatné skúšky</t>
  </si>
  <si>
    <t>-1977882394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</si>
</sst>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0" fillId="0" borderId="0" xfId="0"/>
    <xf numFmtId="4" fontId="17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>
      <selection activeCell="AI17" sqref="AI1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6</v>
      </c>
    </row>
    <row r="5" spans="1:74" s="1" customFormat="1" ht="12" customHeight="1">
      <c r="B5" s="19"/>
      <c r="C5" s="20"/>
      <c r="D5" s="24" t="s">
        <v>11</v>
      </c>
      <c r="E5" s="20"/>
      <c r="F5" s="20"/>
      <c r="G5" s="20"/>
      <c r="H5" s="20"/>
      <c r="I5" s="20"/>
      <c r="J5" s="20"/>
      <c r="K5" s="249" t="s">
        <v>12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0"/>
      <c r="AL5" s="20"/>
      <c r="AM5" s="20"/>
      <c r="AN5" s="20"/>
      <c r="AO5" s="20"/>
      <c r="AP5" s="20"/>
      <c r="AQ5" s="20"/>
      <c r="AR5" s="18"/>
      <c r="BE5" s="246" t="s">
        <v>13</v>
      </c>
      <c r="BS5" s="15" t="s">
        <v>6</v>
      </c>
    </row>
    <row r="6" spans="1:74" s="1" customFormat="1" ht="36.950000000000003" customHeight="1">
      <c r="B6" s="19"/>
      <c r="C6" s="20"/>
      <c r="D6" s="26" t="s">
        <v>14</v>
      </c>
      <c r="E6" s="20"/>
      <c r="F6" s="20"/>
      <c r="G6" s="20"/>
      <c r="H6" s="20"/>
      <c r="I6" s="20"/>
      <c r="J6" s="20"/>
      <c r="K6" s="251" t="s">
        <v>15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0"/>
      <c r="AL6" s="20"/>
      <c r="AM6" s="20"/>
      <c r="AN6" s="20"/>
      <c r="AO6" s="20"/>
      <c r="AP6" s="20"/>
      <c r="AQ6" s="20"/>
      <c r="AR6" s="18"/>
      <c r="BE6" s="247"/>
      <c r="BS6" s="15" t="s">
        <v>6</v>
      </c>
    </row>
    <row r="7" spans="1:74" s="1" customFormat="1" ht="12" customHeight="1">
      <c r="B7" s="19"/>
      <c r="C7" s="20"/>
      <c r="D7" s="27" t="s">
        <v>16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17</v>
      </c>
      <c r="AL7" s="20"/>
      <c r="AM7" s="20"/>
      <c r="AN7" s="25" t="s">
        <v>1</v>
      </c>
      <c r="AO7" s="20"/>
      <c r="AP7" s="20"/>
      <c r="AQ7" s="20"/>
      <c r="AR7" s="18"/>
      <c r="BE7" s="247"/>
      <c r="BS7" s="15" t="s">
        <v>6</v>
      </c>
    </row>
    <row r="8" spans="1:74" s="1" customFormat="1" ht="12" customHeight="1">
      <c r="B8" s="19"/>
      <c r="C8" s="20"/>
      <c r="D8" s="27" t="s">
        <v>18</v>
      </c>
      <c r="E8" s="20"/>
      <c r="F8" s="20"/>
      <c r="G8" s="20"/>
      <c r="H8" s="20"/>
      <c r="I8" s="20"/>
      <c r="J8" s="20"/>
      <c r="K8" s="25" t="s">
        <v>19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20</v>
      </c>
      <c r="AL8" s="20"/>
      <c r="AM8" s="20"/>
      <c r="AN8" s="289">
        <v>44869</v>
      </c>
      <c r="AO8" s="20"/>
      <c r="AP8" s="20"/>
      <c r="AQ8" s="20"/>
      <c r="AR8" s="18"/>
      <c r="BE8" s="247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47"/>
      <c r="BS9" s="15" t="s">
        <v>6</v>
      </c>
    </row>
    <row r="10" spans="1:74" s="1" customFormat="1" ht="12" customHeight="1">
      <c r="B10" s="19"/>
      <c r="C10" s="20"/>
      <c r="D10" s="27" t="s">
        <v>21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22</v>
      </c>
      <c r="AL10" s="20"/>
      <c r="AM10" s="20"/>
      <c r="AN10" s="25" t="s">
        <v>23</v>
      </c>
      <c r="AO10" s="20"/>
      <c r="AP10" s="20"/>
      <c r="AQ10" s="20"/>
      <c r="AR10" s="18"/>
      <c r="BE10" s="247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24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25</v>
      </c>
      <c r="AL11" s="20"/>
      <c r="AM11" s="20"/>
      <c r="AN11" s="25" t="s">
        <v>1</v>
      </c>
      <c r="AO11" s="20"/>
      <c r="AP11" s="20"/>
      <c r="AQ11" s="20"/>
      <c r="AR11" s="18"/>
      <c r="BE11" s="247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47"/>
      <c r="BS12" s="15" t="s">
        <v>6</v>
      </c>
    </row>
    <row r="13" spans="1:74" s="1" customFormat="1" ht="12" customHeight="1">
      <c r="B13" s="19"/>
      <c r="C13" s="20"/>
      <c r="D13" s="27" t="s">
        <v>26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22</v>
      </c>
      <c r="AL13" s="20"/>
      <c r="AM13" s="20"/>
      <c r="AN13" s="29" t="s">
        <v>27</v>
      </c>
      <c r="AO13" s="20"/>
      <c r="AP13" s="20"/>
      <c r="AQ13" s="20"/>
      <c r="AR13" s="18"/>
      <c r="BE13" s="247"/>
      <c r="BS13" s="15" t="s">
        <v>6</v>
      </c>
    </row>
    <row r="14" spans="1:74" ht="12.75">
      <c r="B14" s="19"/>
      <c r="C14" s="20"/>
      <c r="D14" s="20"/>
      <c r="E14" s="252" t="s">
        <v>27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7" t="s">
        <v>25</v>
      </c>
      <c r="AL14" s="20"/>
      <c r="AM14" s="20"/>
      <c r="AN14" s="29" t="s">
        <v>27</v>
      </c>
      <c r="AO14" s="20"/>
      <c r="AP14" s="20"/>
      <c r="AQ14" s="20"/>
      <c r="AR14" s="18"/>
      <c r="BE14" s="247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47"/>
      <c r="BS15" s="15" t="s">
        <v>4</v>
      </c>
    </row>
    <row r="16" spans="1:74" s="1" customFormat="1" ht="12" customHeight="1">
      <c r="B16" s="19"/>
      <c r="C16" s="20"/>
      <c r="D16" s="27" t="s">
        <v>28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22</v>
      </c>
      <c r="AL16" s="20"/>
      <c r="AM16" s="20"/>
      <c r="AN16" s="25" t="s">
        <v>29</v>
      </c>
      <c r="AO16" s="20"/>
      <c r="AP16" s="20"/>
      <c r="AQ16" s="20"/>
      <c r="AR16" s="18"/>
      <c r="BE16" s="247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25</v>
      </c>
      <c r="AL17" s="20"/>
      <c r="AM17" s="20"/>
      <c r="AN17" s="25" t="s">
        <v>31</v>
      </c>
      <c r="AO17" s="20"/>
      <c r="AP17" s="20"/>
      <c r="AQ17" s="20"/>
      <c r="AR17" s="18"/>
      <c r="BE17" s="247"/>
      <c r="BS17" s="15" t="s">
        <v>32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47"/>
      <c r="BS18" s="15" t="s">
        <v>33</v>
      </c>
    </row>
    <row r="19" spans="1:71" s="1" customFormat="1" ht="12" customHeight="1">
      <c r="B19" s="19"/>
      <c r="C19" s="20"/>
      <c r="D19" s="27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22</v>
      </c>
      <c r="AL19" s="20"/>
      <c r="AM19" s="20"/>
      <c r="AN19" s="25" t="s">
        <v>1</v>
      </c>
      <c r="AO19" s="20"/>
      <c r="AP19" s="20"/>
      <c r="AQ19" s="20"/>
      <c r="AR19" s="18"/>
      <c r="BE19" s="247"/>
      <c r="BS19" s="15" t="s">
        <v>33</v>
      </c>
    </row>
    <row r="20" spans="1:71" s="1" customFormat="1" ht="18.399999999999999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25</v>
      </c>
      <c r="AL20" s="20"/>
      <c r="AM20" s="20"/>
      <c r="AN20" s="25" t="s">
        <v>1</v>
      </c>
      <c r="AO20" s="20"/>
      <c r="AP20" s="20"/>
      <c r="AQ20" s="20"/>
      <c r="AR20" s="18"/>
      <c r="BE20" s="247"/>
      <c r="BS20" s="15" t="s">
        <v>32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47"/>
    </row>
    <row r="22" spans="1:71" s="1" customFormat="1" ht="12" customHeight="1">
      <c r="B22" s="19"/>
      <c r="C22" s="20"/>
      <c r="D22" s="27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47"/>
    </row>
    <row r="23" spans="1:71" s="1" customFormat="1" ht="16.5" customHeight="1">
      <c r="B23" s="19"/>
      <c r="C23" s="20"/>
      <c r="D23" s="20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0"/>
      <c r="AP23" s="20"/>
      <c r="AQ23" s="20"/>
      <c r="AR23" s="18"/>
      <c r="BE23" s="247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47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47"/>
    </row>
    <row r="26" spans="1:71" s="2" customFormat="1" ht="25.9" customHeight="1">
      <c r="A26" s="32"/>
      <c r="B26" s="33"/>
      <c r="C26" s="34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5">
        <f>ROUND(AG94,2)</f>
        <v>0</v>
      </c>
      <c r="AL26" s="256"/>
      <c r="AM26" s="256"/>
      <c r="AN26" s="256"/>
      <c r="AO26" s="256"/>
      <c r="AP26" s="34"/>
      <c r="AQ26" s="34"/>
      <c r="AR26" s="37"/>
      <c r="BE26" s="247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47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57" t="s">
        <v>38</v>
      </c>
      <c r="M28" s="257"/>
      <c r="N28" s="257"/>
      <c r="O28" s="257"/>
      <c r="P28" s="257"/>
      <c r="Q28" s="34"/>
      <c r="R28" s="34"/>
      <c r="S28" s="34"/>
      <c r="T28" s="34"/>
      <c r="U28" s="34"/>
      <c r="V28" s="34"/>
      <c r="W28" s="257" t="s">
        <v>39</v>
      </c>
      <c r="X28" s="257"/>
      <c r="Y28" s="257"/>
      <c r="Z28" s="257"/>
      <c r="AA28" s="257"/>
      <c r="AB28" s="257"/>
      <c r="AC28" s="257"/>
      <c r="AD28" s="257"/>
      <c r="AE28" s="257"/>
      <c r="AF28" s="34"/>
      <c r="AG28" s="34"/>
      <c r="AH28" s="34"/>
      <c r="AI28" s="34"/>
      <c r="AJ28" s="34"/>
      <c r="AK28" s="257" t="s">
        <v>40</v>
      </c>
      <c r="AL28" s="257"/>
      <c r="AM28" s="257"/>
      <c r="AN28" s="257"/>
      <c r="AO28" s="257"/>
      <c r="AP28" s="34"/>
      <c r="AQ28" s="34"/>
      <c r="AR28" s="37"/>
      <c r="BE28" s="247"/>
    </row>
    <row r="29" spans="1:71" s="3" customFormat="1" ht="14.45" customHeight="1">
      <c r="B29" s="38"/>
      <c r="C29" s="39"/>
      <c r="D29" s="27" t="s">
        <v>41</v>
      </c>
      <c r="E29" s="39"/>
      <c r="F29" s="40" t="s">
        <v>42</v>
      </c>
      <c r="G29" s="39"/>
      <c r="H29" s="39"/>
      <c r="I29" s="39"/>
      <c r="J29" s="39"/>
      <c r="K29" s="39"/>
      <c r="L29" s="238">
        <v>0.2</v>
      </c>
      <c r="M29" s="237"/>
      <c r="N29" s="237"/>
      <c r="O29" s="237"/>
      <c r="P29" s="237"/>
      <c r="Q29" s="41"/>
      <c r="R29" s="41"/>
      <c r="S29" s="41"/>
      <c r="T29" s="41"/>
      <c r="U29" s="41"/>
      <c r="V29" s="41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F29" s="41"/>
      <c r="AG29" s="41"/>
      <c r="AH29" s="41"/>
      <c r="AI29" s="41"/>
      <c r="AJ29" s="41"/>
      <c r="AK29" s="236">
        <f>ROUND(AV94, 2)</f>
        <v>0</v>
      </c>
      <c r="AL29" s="237"/>
      <c r="AM29" s="237"/>
      <c r="AN29" s="237"/>
      <c r="AO29" s="237"/>
      <c r="AP29" s="41"/>
      <c r="AQ29" s="41"/>
      <c r="AR29" s="42"/>
      <c r="AS29" s="43"/>
      <c r="AT29" s="43"/>
      <c r="AU29" s="43"/>
      <c r="AV29" s="43"/>
      <c r="AW29" s="43"/>
      <c r="AX29" s="43"/>
      <c r="AY29" s="43"/>
      <c r="AZ29" s="43"/>
      <c r="BE29" s="248"/>
    </row>
    <row r="30" spans="1:71" s="3" customFormat="1" ht="14.45" customHeight="1">
      <c r="B30" s="38"/>
      <c r="C30" s="39"/>
      <c r="D30" s="39"/>
      <c r="E30" s="39"/>
      <c r="F30" s="40" t="s">
        <v>43</v>
      </c>
      <c r="G30" s="39"/>
      <c r="H30" s="39"/>
      <c r="I30" s="39"/>
      <c r="J30" s="39"/>
      <c r="K30" s="39"/>
      <c r="L30" s="238">
        <v>0.2</v>
      </c>
      <c r="M30" s="237"/>
      <c r="N30" s="237"/>
      <c r="O30" s="237"/>
      <c r="P30" s="237"/>
      <c r="Q30" s="41"/>
      <c r="R30" s="41"/>
      <c r="S30" s="41"/>
      <c r="T30" s="41"/>
      <c r="U30" s="41"/>
      <c r="V30" s="41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F30" s="41"/>
      <c r="AG30" s="41"/>
      <c r="AH30" s="41"/>
      <c r="AI30" s="41"/>
      <c r="AJ30" s="41"/>
      <c r="AK30" s="236">
        <f>ROUND(AW94, 2)</f>
        <v>0</v>
      </c>
      <c r="AL30" s="237"/>
      <c r="AM30" s="237"/>
      <c r="AN30" s="237"/>
      <c r="AO30" s="237"/>
      <c r="AP30" s="41"/>
      <c r="AQ30" s="41"/>
      <c r="AR30" s="42"/>
      <c r="AS30" s="43"/>
      <c r="AT30" s="43"/>
      <c r="AU30" s="43"/>
      <c r="AV30" s="43"/>
      <c r="AW30" s="43"/>
      <c r="AX30" s="43"/>
      <c r="AY30" s="43"/>
      <c r="AZ30" s="43"/>
      <c r="BE30" s="248"/>
    </row>
    <row r="31" spans="1:71" s="3" customFormat="1" ht="14.45" hidden="1" customHeight="1">
      <c r="B31" s="38"/>
      <c r="C31" s="39"/>
      <c r="D31" s="39"/>
      <c r="E31" s="39"/>
      <c r="F31" s="27" t="s">
        <v>44</v>
      </c>
      <c r="G31" s="39"/>
      <c r="H31" s="39"/>
      <c r="I31" s="39"/>
      <c r="J31" s="39"/>
      <c r="K31" s="39"/>
      <c r="L31" s="245">
        <v>0.2</v>
      </c>
      <c r="M31" s="244"/>
      <c r="N31" s="244"/>
      <c r="O31" s="244"/>
      <c r="P31" s="244"/>
      <c r="Q31" s="39"/>
      <c r="R31" s="39"/>
      <c r="S31" s="39"/>
      <c r="T31" s="39"/>
      <c r="U31" s="39"/>
      <c r="V31" s="39"/>
      <c r="W31" s="243">
        <f>ROUND(BB94, 2)</f>
        <v>0</v>
      </c>
      <c r="X31" s="244"/>
      <c r="Y31" s="244"/>
      <c r="Z31" s="244"/>
      <c r="AA31" s="244"/>
      <c r="AB31" s="244"/>
      <c r="AC31" s="244"/>
      <c r="AD31" s="244"/>
      <c r="AE31" s="244"/>
      <c r="AF31" s="39"/>
      <c r="AG31" s="39"/>
      <c r="AH31" s="39"/>
      <c r="AI31" s="39"/>
      <c r="AJ31" s="39"/>
      <c r="AK31" s="243">
        <v>0</v>
      </c>
      <c r="AL31" s="244"/>
      <c r="AM31" s="244"/>
      <c r="AN31" s="244"/>
      <c r="AO31" s="244"/>
      <c r="AP31" s="39"/>
      <c r="AQ31" s="39"/>
      <c r="AR31" s="44"/>
      <c r="BE31" s="248"/>
    </row>
    <row r="32" spans="1:71" s="3" customFormat="1" ht="14.45" hidden="1" customHeight="1">
      <c r="B32" s="38"/>
      <c r="C32" s="39"/>
      <c r="D32" s="39"/>
      <c r="E32" s="39"/>
      <c r="F32" s="27" t="s">
        <v>45</v>
      </c>
      <c r="G32" s="39"/>
      <c r="H32" s="39"/>
      <c r="I32" s="39"/>
      <c r="J32" s="39"/>
      <c r="K32" s="39"/>
      <c r="L32" s="245">
        <v>0.2</v>
      </c>
      <c r="M32" s="244"/>
      <c r="N32" s="244"/>
      <c r="O32" s="244"/>
      <c r="P32" s="244"/>
      <c r="Q32" s="39"/>
      <c r="R32" s="39"/>
      <c r="S32" s="39"/>
      <c r="T32" s="39"/>
      <c r="U32" s="39"/>
      <c r="V32" s="39"/>
      <c r="W32" s="243">
        <f>ROUND(BC94, 2)</f>
        <v>0</v>
      </c>
      <c r="X32" s="244"/>
      <c r="Y32" s="244"/>
      <c r="Z32" s="244"/>
      <c r="AA32" s="244"/>
      <c r="AB32" s="244"/>
      <c r="AC32" s="244"/>
      <c r="AD32" s="244"/>
      <c r="AE32" s="244"/>
      <c r="AF32" s="39"/>
      <c r="AG32" s="39"/>
      <c r="AH32" s="39"/>
      <c r="AI32" s="39"/>
      <c r="AJ32" s="39"/>
      <c r="AK32" s="243">
        <v>0</v>
      </c>
      <c r="AL32" s="244"/>
      <c r="AM32" s="244"/>
      <c r="AN32" s="244"/>
      <c r="AO32" s="244"/>
      <c r="AP32" s="39"/>
      <c r="AQ32" s="39"/>
      <c r="AR32" s="44"/>
      <c r="BE32" s="248"/>
    </row>
    <row r="33" spans="1:57" s="3" customFormat="1" ht="14.45" hidden="1" customHeight="1">
      <c r="B33" s="38"/>
      <c r="C33" s="39"/>
      <c r="D33" s="39"/>
      <c r="E33" s="39"/>
      <c r="F33" s="40" t="s">
        <v>46</v>
      </c>
      <c r="G33" s="39"/>
      <c r="H33" s="39"/>
      <c r="I33" s="39"/>
      <c r="J33" s="39"/>
      <c r="K33" s="39"/>
      <c r="L33" s="238">
        <v>0</v>
      </c>
      <c r="M33" s="237"/>
      <c r="N33" s="237"/>
      <c r="O33" s="237"/>
      <c r="P33" s="237"/>
      <c r="Q33" s="41"/>
      <c r="R33" s="41"/>
      <c r="S33" s="41"/>
      <c r="T33" s="41"/>
      <c r="U33" s="41"/>
      <c r="V33" s="41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F33" s="41"/>
      <c r="AG33" s="41"/>
      <c r="AH33" s="41"/>
      <c r="AI33" s="41"/>
      <c r="AJ33" s="41"/>
      <c r="AK33" s="236">
        <v>0</v>
      </c>
      <c r="AL33" s="237"/>
      <c r="AM33" s="237"/>
      <c r="AN33" s="237"/>
      <c r="AO33" s="237"/>
      <c r="AP33" s="41"/>
      <c r="AQ33" s="41"/>
      <c r="AR33" s="42"/>
      <c r="AS33" s="43"/>
      <c r="AT33" s="43"/>
      <c r="AU33" s="43"/>
      <c r="AV33" s="43"/>
      <c r="AW33" s="43"/>
      <c r="AX33" s="43"/>
      <c r="AY33" s="43"/>
      <c r="AZ33" s="43"/>
      <c r="BE33" s="248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47"/>
    </row>
    <row r="35" spans="1:57" s="2" customFormat="1" ht="25.9" customHeight="1">
      <c r="A35" s="32"/>
      <c r="B35" s="33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242" t="s">
        <v>49</v>
      </c>
      <c r="Y35" s="240"/>
      <c r="Z35" s="240"/>
      <c r="AA35" s="240"/>
      <c r="AB35" s="240"/>
      <c r="AC35" s="47"/>
      <c r="AD35" s="47"/>
      <c r="AE35" s="47"/>
      <c r="AF35" s="47"/>
      <c r="AG35" s="47"/>
      <c r="AH35" s="47"/>
      <c r="AI35" s="47"/>
      <c r="AJ35" s="47"/>
      <c r="AK35" s="239">
        <f>SUM(AK26:AK33)</f>
        <v>0</v>
      </c>
      <c r="AL35" s="240"/>
      <c r="AM35" s="240"/>
      <c r="AN35" s="240"/>
      <c r="AO35" s="241"/>
      <c r="AP35" s="45"/>
      <c r="AQ35" s="45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9"/>
      <c r="C49" s="50"/>
      <c r="D49" s="51" t="s">
        <v>50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51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 spans="1:57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4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4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4" t="s">
        <v>52</v>
      </c>
      <c r="AI60" s="36"/>
      <c r="AJ60" s="36"/>
      <c r="AK60" s="36"/>
      <c r="AL60" s="36"/>
      <c r="AM60" s="54" t="s">
        <v>53</v>
      </c>
      <c r="AN60" s="36"/>
      <c r="AO60" s="36"/>
      <c r="AP60" s="34"/>
      <c r="AQ60" s="34"/>
      <c r="AR60" s="37"/>
      <c r="BE60" s="32"/>
    </row>
    <row r="61" spans="1:57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51" t="s">
        <v>54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55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7"/>
      <c r="BE64" s="32"/>
    </row>
    <row r="65" spans="1:57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4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4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4" t="s">
        <v>52</v>
      </c>
      <c r="AI75" s="36"/>
      <c r="AJ75" s="36"/>
      <c r="AK75" s="36"/>
      <c r="AL75" s="36"/>
      <c r="AM75" s="54" t="s">
        <v>53</v>
      </c>
      <c r="AN75" s="36"/>
      <c r="AO75" s="36"/>
      <c r="AP75" s="34"/>
      <c r="AQ75" s="34"/>
      <c r="AR75" s="37"/>
      <c r="BE75" s="32"/>
    </row>
    <row r="76" spans="1:57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7"/>
      <c r="BE77" s="32"/>
    </row>
    <row r="81" spans="1:91" s="2" customFormat="1" ht="6.95" customHeight="1">
      <c r="A81" s="32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7"/>
      <c r="BE81" s="32"/>
    </row>
    <row r="82" spans="1:91" s="2" customFormat="1" ht="24.95" customHeight="1">
      <c r="A82" s="32"/>
      <c r="B82" s="33"/>
      <c r="C82" s="21" t="s">
        <v>56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1" s="4" customFormat="1" ht="12" customHeight="1">
      <c r="B84" s="60"/>
      <c r="C84" s="27" t="s">
        <v>11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2022-09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91" s="5" customFormat="1" ht="36.950000000000003" customHeight="1">
      <c r="B85" s="63"/>
      <c r="C85" s="64" t="s">
        <v>14</v>
      </c>
      <c r="D85" s="65"/>
      <c r="E85" s="65"/>
      <c r="F85" s="65"/>
      <c r="G85" s="65"/>
      <c r="H85" s="65"/>
      <c r="I85" s="65"/>
      <c r="J85" s="65"/>
      <c r="K85" s="65"/>
      <c r="L85" s="268" t="str">
        <f>K6</f>
        <v>Revitalizácia vnútrobloku s agátovým hájom</v>
      </c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65"/>
      <c r="AL85" s="65"/>
      <c r="AM85" s="65"/>
      <c r="AN85" s="65"/>
      <c r="AO85" s="65"/>
      <c r="AP85" s="65"/>
      <c r="AQ85" s="65"/>
      <c r="AR85" s="66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1" s="2" customFormat="1" ht="12" customHeight="1">
      <c r="A87" s="32"/>
      <c r="B87" s="33"/>
      <c r="C87" s="27" t="s">
        <v>18</v>
      </c>
      <c r="D87" s="34"/>
      <c r="E87" s="34"/>
      <c r="F87" s="34"/>
      <c r="G87" s="34"/>
      <c r="H87" s="34"/>
      <c r="I87" s="34"/>
      <c r="J87" s="34"/>
      <c r="K87" s="34"/>
      <c r="L87" s="67" t="str">
        <f>IF(K8="","",K8)</f>
        <v>Svidník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20</v>
      </c>
      <c r="AJ87" s="34"/>
      <c r="AK87" s="34"/>
      <c r="AL87" s="34"/>
      <c r="AM87" s="270">
        <f>IF(AN8= "","",AN8)</f>
        <v>44869</v>
      </c>
      <c r="AN87" s="270"/>
      <c r="AO87" s="34"/>
      <c r="AP87" s="34"/>
      <c r="AQ87" s="34"/>
      <c r="AR87" s="37"/>
      <c r="BE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1" s="2" customFormat="1" ht="15.2" customHeight="1">
      <c r="A89" s="32"/>
      <c r="B89" s="33"/>
      <c r="C89" s="27" t="s">
        <v>21</v>
      </c>
      <c r="D89" s="34"/>
      <c r="E89" s="34"/>
      <c r="F89" s="34"/>
      <c r="G89" s="34"/>
      <c r="H89" s="34"/>
      <c r="I89" s="34"/>
      <c r="J89" s="34"/>
      <c r="K89" s="34"/>
      <c r="L89" s="61" t="str">
        <f>IF(E11= "","",E11)</f>
        <v>Mesto Svidník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28</v>
      </c>
      <c r="AJ89" s="34"/>
      <c r="AK89" s="34"/>
      <c r="AL89" s="34"/>
      <c r="AM89" s="271" t="str">
        <f>IF(E17="","",E17)</f>
        <v>PROJEKTA Svidník s.r.o.</v>
      </c>
      <c r="AN89" s="272"/>
      <c r="AO89" s="272"/>
      <c r="AP89" s="272"/>
      <c r="AQ89" s="34"/>
      <c r="AR89" s="37"/>
      <c r="AS89" s="273" t="s">
        <v>57</v>
      </c>
      <c r="AT89" s="274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2"/>
    </row>
    <row r="90" spans="1:91" s="2" customFormat="1" ht="15.2" customHeight="1">
      <c r="A90" s="32"/>
      <c r="B90" s="33"/>
      <c r="C90" s="27" t="s">
        <v>26</v>
      </c>
      <c r="D90" s="34"/>
      <c r="E90" s="34"/>
      <c r="F90" s="34"/>
      <c r="G90" s="34"/>
      <c r="H90" s="34"/>
      <c r="I90" s="34"/>
      <c r="J90" s="34"/>
      <c r="K90" s="34"/>
      <c r="L90" s="61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34</v>
      </c>
      <c r="AJ90" s="34"/>
      <c r="AK90" s="34"/>
      <c r="AL90" s="34"/>
      <c r="AM90" s="271" t="str">
        <f>IF(E20="","",E20)</f>
        <v>Ing. Miron Mikita</v>
      </c>
      <c r="AN90" s="272"/>
      <c r="AO90" s="272"/>
      <c r="AP90" s="272"/>
      <c r="AQ90" s="34"/>
      <c r="AR90" s="37"/>
      <c r="AS90" s="275"/>
      <c r="AT90" s="276"/>
      <c r="AU90" s="71"/>
      <c r="AV90" s="71"/>
      <c r="AW90" s="71"/>
      <c r="AX90" s="71"/>
      <c r="AY90" s="71"/>
      <c r="AZ90" s="71"/>
      <c r="BA90" s="71"/>
      <c r="BB90" s="71"/>
      <c r="BC90" s="71"/>
      <c r="BD90" s="72"/>
      <c r="BE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77"/>
      <c r="AT91" s="278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2"/>
    </row>
    <row r="92" spans="1:91" s="2" customFormat="1" ht="29.25" customHeight="1">
      <c r="A92" s="32"/>
      <c r="B92" s="33"/>
      <c r="C92" s="263" t="s">
        <v>58</v>
      </c>
      <c r="D92" s="264"/>
      <c r="E92" s="264"/>
      <c r="F92" s="264"/>
      <c r="G92" s="264"/>
      <c r="H92" s="75"/>
      <c r="I92" s="266" t="s">
        <v>59</v>
      </c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5" t="s">
        <v>60</v>
      </c>
      <c r="AH92" s="264"/>
      <c r="AI92" s="264"/>
      <c r="AJ92" s="264"/>
      <c r="AK92" s="264"/>
      <c r="AL92" s="264"/>
      <c r="AM92" s="264"/>
      <c r="AN92" s="266" t="s">
        <v>61</v>
      </c>
      <c r="AO92" s="264"/>
      <c r="AP92" s="267"/>
      <c r="AQ92" s="76" t="s">
        <v>62</v>
      </c>
      <c r="AR92" s="37"/>
      <c r="AS92" s="77" t="s">
        <v>63</v>
      </c>
      <c r="AT92" s="78" t="s">
        <v>64</v>
      </c>
      <c r="AU92" s="78" t="s">
        <v>65</v>
      </c>
      <c r="AV92" s="78" t="s">
        <v>66</v>
      </c>
      <c r="AW92" s="78" t="s">
        <v>67</v>
      </c>
      <c r="AX92" s="78" t="s">
        <v>68</v>
      </c>
      <c r="AY92" s="78" t="s">
        <v>69</v>
      </c>
      <c r="AZ92" s="78" t="s">
        <v>70</v>
      </c>
      <c r="BA92" s="78" t="s">
        <v>71</v>
      </c>
      <c r="BB92" s="78" t="s">
        <v>72</v>
      </c>
      <c r="BC92" s="78" t="s">
        <v>73</v>
      </c>
      <c r="BD92" s="79" t="s">
        <v>74</v>
      </c>
      <c r="BE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2"/>
      <c r="BE93" s="32"/>
    </row>
    <row r="94" spans="1:91" s="6" customFormat="1" ht="32.450000000000003" customHeight="1">
      <c r="B94" s="83"/>
      <c r="C94" s="84" t="s">
        <v>75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261">
        <f>ROUND(SUM(AG95:AG100),2)</f>
        <v>0</v>
      </c>
      <c r="AH94" s="261"/>
      <c r="AI94" s="261"/>
      <c r="AJ94" s="261"/>
      <c r="AK94" s="261"/>
      <c r="AL94" s="261"/>
      <c r="AM94" s="261"/>
      <c r="AN94" s="262">
        <f t="shared" ref="AN94:AN100" si="0">SUM(AG94,AT94)</f>
        <v>0</v>
      </c>
      <c r="AO94" s="262"/>
      <c r="AP94" s="262"/>
      <c r="AQ94" s="87" t="s">
        <v>1</v>
      </c>
      <c r="AR94" s="88"/>
      <c r="AS94" s="89">
        <f>ROUND(SUM(AS95:AS100),2)</f>
        <v>0</v>
      </c>
      <c r="AT94" s="90">
        <f t="shared" ref="AT94:AT100" si="1">ROUND(SUM(AV94:AW94),2)</f>
        <v>0</v>
      </c>
      <c r="AU94" s="91">
        <f>ROUND(SUM(AU95:AU100),5)</f>
        <v>0</v>
      </c>
      <c r="AV94" s="90">
        <f>ROUND(AZ94*L29,2)</f>
        <v>0</v>
      </c>
      <c r="AW94" s="90">
        <f>ROUND(BA94*L30,2)</f>
        <v>0</v>
      </c>
      <c r="AX94" s="90">
        <f>ROUND(BB94*L29,2)</f>
        <v>0</v>
      </c>
      <c r="AY94" s="90">
        <f>ROUND(BC94*L30,2)</f>
        <v>0</v>
      </c>
      <c r="AZ94" s="90">
        <f>ROUND(SUM(AZ95:AZ100),2)</f>
        <v>0</v>
      </c>
      <c r="BA94" s="90">
        <f>ROUND(SUM(BA95:BA100),2)</f>
        <v>0</v>
      </c>
      <c r="BB94" s="90">
        <f>ROUND(SUM(BB95:BB100),2)</f>
        <v>0</v>
      </c>
      <c r="BC94" s="90">
        <f>ROUND(SUM(BC95:BC100),2)</f>
        <v>0</v>
      </c>
      <c r="BD94" s="92">
        <f>ROUND(SUM(BD95:BD100),2)</f>
        <v>0</v>
      </c>
      <c r="BS94" s="93" t="s">
        <v>76</v>
      </c>
      <c r="BT94" s="93" t="s">
        <v>77</v>
      </c>
      <c r="BU94" s="94" t="s">
        <v>78</v>
      </c>
      <c r="BV94" s="93" t="s">
        <v>79</v>
      </c>
      <c r="BW94" s="93" t="s">
        <v>5</v>
      </c>
      <c r="BX94" s="93" t="s">
        <v>80</v>
      </c>
      <c r="CL94" s="93" t="s">
        <v>1</v>
      </c>
    </row>
    <row r="95" spans="1:91" s="7" customFormat="1" ht="16.5" customHeight="1">
      <c r="A95" s="95" t="s">
        <v>81</v>
      </c>
      <c r="B95" s="96"/>
      <c r="C95" s="97"/>
      <c r="D95" s="260" t="s">
        <v>82</v>
      </c>
      <c r="E95" s="260"/>
      <c r="F95" s="260"/>
      <c r="G95" s="260"/>
      <c r="H95" s="260"/>
      <c r="I95" s="98"/>
      <c r="J95" s="260" t="s">
        <v>83</v>
      </c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58">
        <f>'01 - Vlastná stavba'!J30</f>
        <v>0</v>
      </c>
      <c r="AH95" s="259"/>
      <c r="AI95" s="259"/>
      <c r="AJ95" s="259"/>
      <c r="AK95" s="259"/>
      <c r="AL95" s="259"/>
      <c r="AM95" s="259"/>
      <c r="AN95" s="258">
        <f t="shared" si="0"/>
        <v>0</v>
      </c>
      <c r="AO95" s="259"/>
      <c r="AP95" s="259"/>
      <c r="AQ95" s="99" t="s">
        <v>84</v>
      </c>
      <c r="AR95" s="100"/>
      <c r="AS95" s="101">
        <v>0</v>
      </c>
      <c r="AT95" s="102">
        <f t="shared" si="1"/>
        <v>0</v>
      </c>
      <c r="AU95" s="103">
        <f>'01 - Vlastná stavba'!P124</f>
        <v>0</v>
      </c>
      <c r="AV95" s="102">
        <f>'01 - Vlastná stavba'!J33</f>
        <v>0</v>
      </c>
      <c r="AW95" s="102">
        <f>'01 - Vlastná stavba'!J34</f>
        <v>0</v>
      </c>
      <c r="AX95" s="102">
        <f>'01 - Vlastná stavba'!J35</f>
        <v>0</v>
      </c>
      <c r="AY95" s="102">
        <f>'01 - Vlastná stavba'!J36</f>
        <v>0</v>
      </c>
      <c r="AZ95" s="102">
        <f>'01 - Vlastná stavba'!F33</f>
        <v>0</v>
      </c>
      <c r="BA95" s="102">
        <f>'01 - Vlastná stavba'!F34</f>
        <v>0</v>
      </c>
      <c r="BB95" s="102">
        <f>'01 - Vlastná stavba'!F35</f>
        <v>0</v>
      </c>
      <c r="BC95" s="102">
        <f>'01 - Vlastná stavba'!F36</f>
        <v>0</v>
      </c>
      <c r="BD95" s="104">
        <f>'01 - Vlastná stavba'!F37</f>
        <v>0</v>
      </c>
      <c r="BT95" s="105" t="s">
        <v>85</v>
      </c>
      <c r="BV95" s="105" t="s">
        <v>79</v>
      </c>
      <c r="BW95" s="105" t="s">
        <v>86</v>
      </c>
      <c r="BX95" s="105" t="s">
        <v>5</v>
      </c>
      <c r="CL95" s="105" t="s">
        <v>1</v>
      </c>
      <c r="CM95" s="105" t="s">
        <v>77</v>
      </c>
    </row>
    <row r="96" spans="1:91" s="7" customFormat="1" ht="24.75" customHeight="1">
      <c r="A96" s="95" t="s">
        <v>81</v>
      </c>
      <c r="B96" s="96"/>
      <c r="C96" s="97"/>
      <c r="D96" s="260" t="s">
        <v>87</v>
      </c>
      <c r="E96" s="260"/>
      <c r="F96" s="260"/>
      <c r="G96" s="260"/>
      <c r="H96" s="260"/>
      <c r="I96" s="98"/>
      <c r="J96" s="260" t="s">
        <v>88</v>
      </c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58">
        <f>'02 - Agátový hájik - vyba...'!J30</f>
        <v>0</v>
      </c>
      <c r="AH96" s="259"/>
      <c r="AI96" s="259"/>
      <c r="AJ96" s="259"/>
      <c r="AK96" s="259"/>
      <c r="AL96" s="259"/>
      <c r="AM96" s="259"/>
      <c r="AN96" s="258">
        <f t="shared" si="0"/>
        <v>0</v>
      </c>
      <c r="AO96" s="259"/>
      <c r="AP96" s="259"/>
      <c r="AQ96" s="99" t="s">
        <v>84</v>
      </c>
      <c r="AR96" s="100"/>
      <c r="AS96" s="101">
        <v>0</v>
      </c>
      <c r="AT96" s="102">
        <f t="shared" si="1"/>
        <v>0</v>
      </c>
      <c r="AU96" s="103">
        <f>'02 - Agátový hájik - vyba...'!P118</f>
        <v>0</v>
      </c>
      <c r="AV96" s="102">
        <f>'02 - Agátový hájik - vyba...'!J33</f>
        <v>0</v>
      </c>
      <c r="AW96" s="102">
        <f>'02 - Agátový hájik - vyba...'!J34</f>
        <v>0</v>
      </c>
      <c r="AX96" s="102">
        <f>'02 - Agátový hájik - vyba...'!J35</f>
        <v>0</v>
      </c>
      <c r="AY96" s="102">
        <f>'02 - Agátový hájik - vyba...'!J36</f>
        <v>0</v>
      </c>
      <c r="AZ96" s="102">
        <f>'02 - Agátový hájik - vyba...'!F33</f>
        <v>0</v>
      </c>
      <c r="BA96" s="102">
        <f>'02 - Agátový hájik - vyba...'!F34</f>
        <v>0</v>
      </c>
      <c r="BB96" s="102">
        <f>'02 - Agátový hájik - vyba...'!F35</f>
        <v>0</v>
      </c>
      <c r="BC96" s="102">
        <f>'02 - Agátový hájik - vyba...'!F36</f>
        <v>0</v>
      </c>
      <c r="BD96" s="104">
        <f>'02 - Agátový hájik - vyba...'!F37</f>
        <v>0</v>
      </c>
      <c r="BT96" s="105" t="s">
        <v>85</v>
      </c>
      <c r="BV96" s="105" t="s">
        <v>79</v>
      </c>
      <c r="BW96" s="105" t="s">
        <v>89</v>
      </c>
      <c r="BX96" s="105" t="s">
        <v>5</v>
      </c>
      <c r="CL96" s="105" t="s">
        <v>1</v>
      </c>
      <c r="CM96" s="105" t="s">
        <v>77</v>
      </c>
    </row>
    <row r="97" spans="1:91" s="7" customFormat="1" ht="16.5" customHeight="1">
      <c r="A97" s="95" t="s">
        <v>81</v>
      </c>
      <c r="B97" s="96"/>
      <c r="C97" s="97"/>
      <c r="D97" s="260" t="s">
        <v>90</v>
      </c>
      <c r="E97" s="260"/>
      <c r="F97" s="260"/>
      <c r="G97" s="260"/>
      <c r="H97" s="260"/>
      <c r="I97" s="98"/>
      <c r="J97" s="260" t="s">
        <v>91</v>
      </c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58">
        <f>'03 - Sadové úpravy'!J30</f>
        <v>0</v>
      </c>
      <c r="AH97" s="259"/>
      <c r="AI97" s="259"/>
      <c r="AJ97" s="259"/>
      <c r="AK97" s="259"/>
      <c r="AL97" s="259"/>
      <c r="AM97" s="259"/>
      <c r="AN97" s="258">
        <f t="shared" si="0"/>
        <v>0</v>
      </c>
      <c r="AO97" s="259"/>
      <c r="AP97" s="259"/>
      <c r="AQ97" s="99" t="s">
        <v>84</v>
      </c>
      <c r="AR97" s="100"/>
      <c r="AS97" s="101">
        <v>0</v>
      </c>
      <c r="AT97" s="102">
        <f t="shared" si="1"/>
        <v>0</v>
      </c>
      <c r="AU97" s="103">
        <f>'03 - Sadové úpravy'!P119</f>
        <v>0</v>
      </c>
      <c r="AV97" s="102">
        <f>'03 - Sadové úpravy'!J33</f>
        <v>0</v>
      </c>
      <c r="AW97" s="102">
        <f>'03 - Sadové úpravy'!J34</f>
        <v>0</v>
      </c>
      <c r="AX97" s="102">
        <f>'03 - Sadové úpravy'!J35</f>
        <v>0</v>
      </c>
      <c r="AY97" s="102">
        <f>'03 - Sadové úpravy'!J36</f>
        <v>0</v>
      </c>
      <c r="AZ97" s="102">
        <f>'03 - Sadové úpravy'!F33</f>
        <v>0</v>
      </c>
      <c r="BA97" s="102">
        <f>'03 - Sadové úpravy'!F34</f>
        <v>0</v>
      </c>
      <c r="BB97" s="102">
        <f>'03 - Sadové úpravy'!F35</f>
        <v>0</v>
      </c>
      <c r="BC97" s="102">
        <f>'03 - Sadové úpravy'!F36</f>
        <v>0</v>
      </c>
      <c r="BD97" s="104">
        <f>'03 - Sadové úpravy'!F37</f>
        <v>0</v>
      </c>
      <c r="BT97" s="105" t="s">
        <v>85</v>
      </c>
      <c r="BV97" s="105" t="s">
        <v>79</v>
      </c>
      <c r="BW97" s="105" t="s">
        <v>92</v>
      </c>
      <c r="BX97" s="105" t="s">
        <v>5</v>
      </c>
      <c r="CL97" s="105" t="s">
        <v>1</v>
      </c>
      <c r="CM97" s="105" t="s">
        <v>77</v>
      </c>
    </row>
    <row r="98" spans="1:91" s="7" customFormat="1" ht="16.5" customHeight="1">
      <c r="A98" s="95" t="s">
        <v>81</v>
      </c>
      <c r="B98" s="96"/>
      <c r="C98" s="97"/>
      <c r="D98" s="260" t="s">
        <v>93</v>
      </c>
      <c r="E98" s="260"/>
      <c r="F98" s="260"/>
      <c r="G98" s="260"/>
      <c r="H98" s="260"/>
      <c r="I98" s="98"/>
      <c r="J98" s="260" t="s">
        <v>94</v>
      </c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58">
        <f>'04 - Mestský mobiliár'!J30</f>
        <v>0</v>
      </c>
      <c r="AH98" s="259"/>
      <c r="AI98" s="259"/>
      <c r="AJ98" s="259"/>
      <c r="AK98" s="259"/>
      <c r="AL98" s="259"/>
      <c r="AM98" s="259"/>
      <c r="AN98" s="258">
        <f t="shared" si="0"/>
        <v>0</v>
      </c>
      <c r="AO98" s="259"/>
      <c r="AP98" s="259"/>
      <c r="AQ98" s="99" t="s">
        <v>84</v>
      </c>
      <c r="AR98" s="100"/>
      <c r="AS98" s="101">
        <v>0</v>
      </c>
      <c r="AT98" s="102">
        <f t="shared" si="1"/>
        <v>0</v>
      </c>
      <c r="AU98" s="103">
        <f>'04 - Mestský mobiliár'!P121</f>
        <v>0</v>
      </c>
      <c r="AV98" s="102">
        <f>'04 - Mestský mobiliár'!J33</f>
        <v>0</v>
      </c>
      <c r="AW98" s="102">
        <f>'04 - Mestský mobiliár'!J34</f>
        <v>0</v>
      </c>
      <c r="AX98" s="102">
        <f>'04 - Mestský mobiliár'!J35</f>
        <v>0</v>
      </c>
      <c r="AY98" s="102">
        <f>'04 - Mestský mobiliár'!J36</f>
        <v>0</v>
      </c>
      <c r="AZ98" s="102">
        <f>'04 - Mestský mobiliár'!F33</f>
        <v>0</v>
      </c>
      <c r="BA98" s="102">
        <f>'04 - Mestský mobiliár'!F34</f>
        <v>0</v>
      </c>
      <c r="BB98" s="102">
        <f>'04 - Mestský mobiliár'!F35</f>
        <v>0</v>
      </c>
      <c r="BC98" s="102">
        <f>'04 - Mestský mobiliár'!F36</f>
        <v>0</v>
      </c>
      <c r="BD98" s="104">
        <f>'04 - Mestský mobiliár'!F37</f>
        <v>0</v>
      </c>
      <c r="BT98" s="105" t="s">
        <v>85</v>
      </c>
      <c r="BV98" s="105" t="s">
        <v>79</v>
      </c>
      <c r="BW98" s="105" t="s">
        <v>95</v>
      </c>
      <c r="BX98" s="105" t="s">
        <v>5</v>
      </c>
      <c r="CL98" s="105" t="s">
        <v>1</v>
      </c>
      <c r="CM98" s="105" t="s">
        <v>77</v>
      </c>
    </row>
    <row r="99" spans="1:91" s="7" customFormat="1" ht="16.5" customHeight="1">
      <c r="A99" s="95" t="s">
        <v>81</v>
      </c>
      <c r="B99" s="96"/>
      <c r="C99" s="97"/>
      <c r="D99" s="260" t="s">
        <v>96</v>
      </c>
      <c r="E99" s="260"/>
      <c r="F99" s="260"/>
      <c r="G99" s="260"/>
      <c r="H99" s="260"/>
      <c r="I99" s="98"/>
      <c r="J99" s="260" t="s">
        <v>97</v>
      </c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58">
        <f>'05 - Kontajnerové stojisko'!J30</f>
        <v>0</v>
      </c>
      <c r="AH99" s="259"/>
      <c r="AI99" s="259"/>
      <c r="AJ99" s="259"/>
      <c r="AK99" s="259"/>
      <c r="AL99" s="259"/>
      <c r="AM99" s="259"/>
      <c r="AN99" s="258">
        <f t="shared" si="0"/>
        <v>0</v>
      </c>
      <c r="AO99" s="259"/>
      <c r="AP99" s="259"/>
      <c r="AQ99" s="99" t="s">
        <v>84</v>
      </c>
      <c r="AR99" s="100"/>
      <c r="AS99" s="101">
        <v>0</v>
      </c>
      <c r="AT99" s="102">
        <f t="shared" si="1"/>
        <v>0</v>
      </c>
      <c r="AU99" s="103">
        <f>'05 - Kontajnerové stojisko'!P124</f>
        <v>0</v>
      </c>
      <c r="AV99" s="102">
        <f>'05 - Kontajnerové stojisko'!J33</f>
        <v>0</v>
      </c>
      <c r="AW99" s="102">
        <f>'05 - Kontajnerové stojisko'!J34</f>
        <v>0</v>
      </c>
      <c r="AX99" s="102">
        <f>'05 - Kontajnerové stojisko'!J35</f>
        <v>0</v>
      </c>
      <c r="AY99" s="102">
        <f>'05 - Kontajnerové stojisko'!J36</f>
        <v>0</v>
      </c>
      <c r="AZ99" s="102">
        <f>'05 - Kontajnerové stojisko'!F33</f>
        <v>0</v>
      </c>
      <c r="BA99" s="102">
        <f>'05 - Kontajnerové stojisko'!F34</f>
        <v>0</v>
      </c>
      <c r="BB99" s="102">
        <f>'05 - Kontajnerové stojisko'!F35</f>
        <v>0</v>
      </c>
      <c r="BC99" s="102">
        <f>'05 - Kontajnerové stojisko'!F36</f>
        <v>0</v>
      </c>
      <c r="BD99" s="104">
        <f>'05 - Kontajnerové stojisko'!F37</f>
        <v>0</v>
      </c>
      <c r="BT99" s="105" t="s">
        <v>85</v>
      </c>
      <c r="BV99" s="105" t="s">
        <v>79</v>
      </c>
      <c r="BW99" s="105" t="s">
        <v>98</v>
      </c>
      <c r="BX99" s="105" t="s">
        <v>5</v>
      </c>
      <c r="CL99" s="105" t="s">
        <v>1</v>
      </c>
      <c r="CM99" s="105" t="s">
        <v>77</v>
      </c>
    </row>
    <row r="100" spans="1:91" s="7" customFormat="1" ht="16.5" customHeight="1">
      <c r="A100" s="95" t="s">
        <v>81</v>
      </c>
      <c r="B100" s="96"/>
      <c r="C100" s="97"/>
      <c r="D100" s="260" t="s">
        <v>99</v>
      </c>
      <c r="E100" s="260"/>
      <c r="F100" s="260"/>
      <c r="G100" s="260"/>
      <c r="H100" s="260"/>
      <c r="I100" s="98"/>
      <c r="J100" s="260" t="s">
        <v>100</v>
      </c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58">
        <f>'06 - Verejné osvetlenie'!J30</f>
        <v>0</v>
      </c>
      <c r="AH100" s="259"/>
      <c r="AI100" s="259"/>
      <c r="AJ100" s="259"/>
      <c r="AK100" s="259"/>
      <c r="AL100" s="259"/>
      <c r="AM100" s="259"/>
      <c r="AN100" s="258">
        <f t="shared" si="0"/>
        <v>0</v>
      </c>
      <c r="AO100" s="259"/>
      <c r="AP100" s="259"/>
      <c r="AQ100" s="99" t="s">
        <v>84</v>
      </c>
      <c r="AR100" s="100"/>
      <c r="AS100" s="106">
        <v>0</v>
      </c>
      <c r="AT100" s="107">
        <f t="shared" si="1"/>
        <v>0</v>
      </c>
      <c r="AU100" s="108">
        <f>'06 - Verejné osvetlenie'!P123</f>
        <v>0</v>
      </c>
      <c r="AV100" s="107">
        <f>'06 - Verejné osvetlenie'!J33</f>
        <v>0</v>
      </c>
      <c r="AW100" s="107">
        <f>'06 - Verejné osvetlenie'!J34</f>
        <v>0</v>
      </c>
      <c r="AX100" s="107">
        <f>'06 - Verejné osvetlenie'!J35</f>
        <v>0</v>
      </c>
      <c r="AY100" s="107">
        <f>'06 - Verejné osvetlenie'!J36</f>
        <v>0</v>
      </c>
      <c r="AZ100" s="107">
        <f>'06 - Verejné osvetlenie'!F33</f>
        <v>0</v>
      </c>
      <c r="BA100" s="107">
        <f>'06 - Verejné osvetlenie'!F34</f>
        <v>0</v>
      </c>
      <c r="BB100" s="107">
        <f>'06 - Verejné osvetlenie'!F35</f>
        <v>0</v>
      </c>
      <c r="BC100" s="107">
        <f>'06 - Verejné osvetlenie'!F36</f>
        <v>0</v>
      </c>
      <c r="BD100" s="109">
        <f>'06 - Verejné osvetlenie'!F37</f>
        <v>0</v>
      </c>
      <c r="BT100" s="105" t="s">
        <v>85</v>
      </c>
      <c r="BV100" s="105" t="s">
        <v>79</v>
      </c>
      <c r="BW100" s="105" t="s">
        <v>101</v>
      </c>
      <c r="BX100" s="105" t="s">
        <v>5</v>
      </c>
      <c r="CL100" s="105" t="s">
        <v>1</v>
      </c>
      <c r="CM100" s="105" t="s">
        <v>77</v>
      </c>
    </row>
    <row r="101" spans="1:91" s="2" customFormat="1" ht="30" customHeight="1">
      <c r="A101" s="3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7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5" customHeight="1">
      <c r="A102" s="32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37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sheetProtection algorithmName="SHA-512" hashValue="Sbh+sCuUovYazm7MWLaAwQ1GSU7NUFLonicgqIkuxItZZRyEKmuNZDO+ZR4e/eljvVbLK8vyiJsVDwfr/2QLqQ==" saltValue="a/d/nnQhZauWOCXQ07mINhpvdGlrYjxiG9Yvca/ybJ2jsmGqjlhqnAJcKf5hYcM4YndNN9GeSCe7Wr0EPS8U0A==" spinCount="100000" sheet="1" objects="1" scenarios="1" formatColumns="0" formatRows="0"/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01 - Vlastná stavba'!C2" display="/"/>
    <hyperlink ref="A96" location="'02 - Agátový hájik - vyba...'!C2" display="/"/>
    <hyperlink ref="A97" location="'03 - Sadové úpravy'!C2" display="/"/>
    <hyperlink ref="A98" location="'04 - Mestský mobiliár'!C2" display="/"/>
    <hyperlink ref="A99" location="'05 - Kontajnerové stojisko'!C2" display="/"/>
    <hyperlink ref="A100" location="'06 - Verejné osvetle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5" t="s">
        <v>86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77</v>
      </c>
    </row>
    <row r="4" spans="1:46" s="1" customFormat="1" ht="24.95" customHeight="1">
      <c r="B4" s="18"/>
      <c r="D4" s="112" t="s">
        <v>102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16.5" customHeight="1">
      <c r="B7" s="18"/>
      <c r="E7" s="282" t="str">
        <f>'Rekapitulácia stavby'!K6</f>
        <v>Revitalizácia vnútrobloku s agátovým hájom</v>
      </c>
      <c r="F7" s="283"/>
      <c r="G7" s="283"/>
      <c r="H7" s="283"/>
      <c r="L7" s="18"/>
    </row>
    <row r="8" spans="1:46" s="2" customFormat="1" ht="12" customHeight="1">
      <c r="A8" s="32"/>
      <c r="B8" s="37"/>
      <c r="C8" s="32"/>
      <c r="D8" s="114" t="s">
        <v>103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4" t="s">
        <v>104</v>
      </c>
      <c r="F9" s="285"/>
      <c r="G9" s="285"/>
      <c r="H9" s="285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16</v>
      </c>
      <c r="E11" s="32"/>
      <c r="F11" s="115" t="s">
        <v>1</v>
      </c>
      <c r="G11" s="32"/>
      <c r="H11" s="32"/>
      <c r="I11" s="114" t="s">
        <v>17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18</v>
      </c>
      <c r="E12" s="32"/>
      <c r="F12" s="115" t="s">
        <v>19</v>
      </c>
      <c r="G12" s="32"/>
      <c r="H12" s="32"/>
      <c r="I12" s="114" t="s">
        <v>20</v>
      </c>
      <c r="J12" s="116">
        <f>'Rekapitulácia stavby'!AN8</f>
        <v>44869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21</v>
      </c>
      <c r="E14" s="32"/>
      <c r="F14" s="32"/>
      <c r="G14" s="32"/>
      <c r="H14" s="32"/>
      <c r="I14" s="114" t="s">
        <v>22</v>
      </c>
      <c r="J14" s="115" t="s">
        <v>23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24</v>
      </c>
      <c r="F15" s="32"/>
      <c r="G15" s="32"/>
      <c r="H15" s="32"/>
      <c r="I15" s="114" t="s">
        <v>25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26</v>
      </c>
      <c r="E17" s="32"/>
      <c r="F17" s="32"/>
      <c r="G17" s="32"/>
      <c r="H17" s="32"/>
      <c r="I17" s="114" t="s">
        <v>22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6" t="str">
        <f>'Rekapitulácia stavby'!E14</f>
        <v>Vyplň údaj</v>
      </c>
      <c r="F18" s="287"/>
      <c r="G18" s="287"/>
      <c r="H18" s="287"/>
      <c r="I18" s="114" t="s">
        <v>25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28</v>
      </c>
      <c r="E20" s="32"/>
      <c r="F20" s="32"/>
      <c r="G20" s="32"/>
      <c r="H20" s="32"/>
      <c r="I20" s="114" t="s">
        <v>22</v>
      </c>
      <c r="J20" s="115" t="s">
        <v>29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30</v>
      </c>
      <c r="F21" s="32"/>
      <c r="G21" s="32"/>
      <c r="H21" s="32"/>
      <c r="I21" s="114" t="s">
        <v>25</v>
      </c>
      <c r="J21" s="115" t="s">
        <v>31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34</v>
      </c>
      <c r="E23" s="32"/>
      <c r="F23" s="32"/>
      <c r="G23" s="32"/>
      <c r="H23" s="32"/>
      <c r="I23" s="114" t="s">
        <v>22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35</v>
      </c>
      <c r="F24" s="32"/>
      <c r="G24" s="32"/>
      <c r="H24" s="32"/>
      <c r="I24" s="114" t="s">
        <v>25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36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88" t="s">
        <v>1</v>
      </c>
      <c r="F27" s="288"/>
      <c r="G27" s="288"/>
      <c r="H27" s="28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37</v>
      </c>
      <c r="E30" s="32"/>
      <c r="F30" s="32"/>
      <c r="G30" s="32"/>
      <c r="H30" s="32"/>
      <c r="I30" s="32"/>
      <c r="J30" s="122">
        <f>ROUND(J124,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39</v>
      </c>
      <c r="G32" s="32"/>
      <c r="H32" s="32"/>
      <c r="I32" s="123" t="s">
        <v>38</v>
      </c>
      <c r="J32" s="123" t="s">
        <v>40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41</v>
      </c>
      <c r="E33" s="125" t="s">
        <v>42</v>
      </c>
      <c r="F33" s="126">
        <f>ROUND((SUM(BE124:BE161)),  2)</f>
        <v>0</v>
      </c>
      <c r="G33" s="127"/>
      <c r="H33" s="127"/>
      <c r="I33" s="128">
        <v>0.2</v>
      </c>
      <c r="J33" s="126">
        <f>ROUND(((SUM(BE124:BE161))*I33),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43</v>
      </c>
      <c r="F34" s="126">
        <f>ROUND((SUM(BF124:BF161)),  2)</f>
        <v>0</v>
      </c>
      <c r="G34" s="127"/>
      <c r="H34" s="127"/>
      <c r="I34" s="128">
        <v>0.2</v>
      </c>
      <c r="J34" s="126">
        <f>ROUND(((SUM(BF124:BF161))*I34),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44</v>
      </c>
      <c r="F35" s="129">
        <f>ROUND((SUM(BG124:BG161)),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45</v>
      </c>
      <c r="F36" s="129">
        <f>ROUND((SUM(BH124:BH161)),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46</v>
      </c>
      <c r="F37" s="126">
        <f>ROUND((SUM(BI124:BI161)),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47</v>
      </c>
      <c r="E39" s="133"/>
      <c r="F39" s="133"/>
      <c r="G39" s="134" t="s">
        <v>48</v>
      </c>
      <c r="H39" s="135" t="s">
        <v>49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50</v>
      </c>
      <c r="E50" s="139"/>
      <c r="F50" s="139"/>
      <c r="G50" s="138" t="s">
        <v>51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52</v>
      </c>
      <c r="E61" s="141"/>
      <c r="F61" s="142" t="s">
        <v>53</v>
      </c>
      <c r="G61" s="140" t="s">
        <v>52</v>
      </c>
      <c r="H61" s="141"/>
      <c r="I61" s="141"/>
      <c r="J61" s="143" t="s">
        <v>53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54</v>
      </c>
      <c r="E65" s="144"/>
      <c r="F65" s="144"/>
      <c r="G65" s="138" t="s">
        <v>55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52</v>
      </c>
      <c r="E76" s="141"/>
      <c r="F76" s="142" t="s">
        <v>53</v>
      </c>
      <c r="G76" s="140" t="s">
        <v>52</v>
      </c>
      <c r="H76" s="141"/>
      <c r="I76" s="141"/>
      <c r="J76" s="143" t="s">
        <v>53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105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Revitalizácia vnútrobloku s agátovým hájom</v>
      </c>
      <c r="F85" s="281"/>
      <c r="G85" s="281"/>
      <c r="H85" s="281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103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8" t="str">
        <f>E9</f>
        <v>01 - Vlastná stavba</v>
      </c>
      <c r="F87" s="279"/>
      <c r="G87" s="279"/>
      <c r="H87" s="279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4"/>
      <c r="E89" s="34"/>
      <c r="F89" s="25" t="str">
        <f>F12</f>
        <v>Svidník</v>
      </c>
      <c r="G89" s="34"/>
      <c r="H89" s="34"/>
      <c r="I89" s="27" t="s">
        <v>20</v>
      </c>
      <c r="J89" s="68">
        <f>IF(J12="","",J12)</f>
        <v>44869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21</v>
      </c>
      <c r="D91" s="34"/>
      <c r="E91" s="34"/>
      <c r="F91" s="25" t="str">
        <f>E15</f>
        <v>Mesto Svidník</v>
      </c>
      <c r="G91" s="34"/>
      <c r="H91" s="34"/>
      <c r="I91" s="27" t="s">
        <v>28</v>
      </c>
      <c r="J91" s="30" t="str">
        <f>E21</f>
        <v>PROJEKTA Svidník s.r.o.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4"/>
      <c r="E92" s="34"/>
      <c r="F92" s="25" t="str">
        <f>IF(E18="","",E18)</f>
        <v>Vyplň údaj</v>
      </c>
      <c r="G92" s="34"/>
      <c r="H92" s="34"/>
      <c r="I92" s="27" t="s">
        <v>34</v>
      </c>
      <c r="J92" s="30" t="str">
        <f>E24</f>
        <v>Ing. Miron Mikita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9" t="s">
        <v>106</v>
      </c>
      <c r="D94" s="150"/>
      <c r="E94" s="150"/>
      <c r="F94" s="150"/>
      <c r="G94" s="150"/>
      <c r="H94" s="150"/>
      <c r="I94" s="150"/>
      <c r="J94" s="151" t="s">
        <v>107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52" t="s">
        <v>108</v>
      </c>
      <c r="D96" s="34"/>
      <c r="E96" s="34"/>
      <c r="F96" s="34"/>
      <c r="G96" s="34"/>
      <c r="H96" s="34"/>
      <c r="I96" s="34"/>
      <c r="J96" s="86">
        <f>J124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109</v>
      </c>
    </row>
    <row r="97" spans="1:31" s="9" customFormat="1" ht="24.95" customHeight="1">
      <c r="B97" s="153"/>
      <c r="C97" s="154"/>
      <c r="D97" s="155" t="s">
        <v>110</v>
      </c>
      <c r="E97" s="156"/>
      <c r="F97" s="156"/>
      <c r="G97" s="156"/>
      <c r="H97" s="156"/>
      <c r="I97" s="156"/>
      <c r="J97" s="157">
        <f>J125</f>
        <v>0</v>
      </c>
      <c r="K97" s="154"/>
      <c r="L97" s="158"/>
    </row>
    <row r="98" spans="1:31" s="10" customFormat="1" ht="19.899999999999999" customHeight="1">
      <c r="B98" s="159"/>
      <c r="C98" s="160"/>
      <c r="D98" s="161" t="s">
        <v>111</v>
      </c>
      <c r="E98" s="162"/>
      <c r="F98" s="162"/>
      <c r="G98" s="162"/>
      <c r="H98" s="162"/>
      <c r="I98" s="162"/>
      <c r="J98" s="163">
        <f>J126</f>
        <v>0</v>
      </c>
      <c r="K98" s="160"/>
      <c r="L98" s="164"/>
    </row>
    <row r="99" spans="1:31" s="10" customFormat="1" ht="19.899999999999999" customHeight="1">
      <c r="B99" s="159"/>
      <c r="C99" s="160"/>
      <c r="D99" s="161" t="s">
        <v>112</v>
      </c>
      <c r="E99" s="162"/>
      <c r="F99" s="162"/>
      <c r="G99" s="162"/>
      <c r="H99" s="162"/>
      <c r="I99" s="162"/>
      <c r="J99" s="163">
        <f>J136</f>
        <v>0</v>
      </c>
      <c r="K99" s="160"/>
      <c r="L99" s="164"/>
    </row>
    <row r="100" spans="1:31" s="10" customFormat="1" ht="19.899999999999999" customHeight="1">
      <c r="B100" s="159"/>
      <c r="C100" s="160"/>
      <c r="D100" s="161" t="s">
        <v>113</v>
      </c>
      <c r="E100" s="162"/>
      <c r="F100" s="162"/>
      <c r="G100" s="162"/>
      <c r="H100" s="162"/>
      <c r="I100" s="162"/>
      <c r="J100" s="163">
        <f>J142</f>
        <v>0</v>
      </c>
      <c r="K100" s="160"/>
      <c r="L100" s="164"/>
    </row>
    <row r="101" spans="1:31" s="10" customFormat="1" ht="19.899999999999999" customHeight="1">
      <c r="B101" s="159"/>
      <c r="C101" s="160"/>
      <c r="D101" s="161" t="s">
        <v>114</v>
      </c>
      <c r="E101" s="162"/>
      <c r="F101" s="162"/>
      <c r="G101" s="162"/>
      <c r="H101" s="162"/>
      <c r="I101" s="162"/>
      <c r="J101" s="163">
        <f>J154</f>
        <v>0</v>
      </c>
      <c r="K101" s="160"/>
      <c r="L101" s="164"/>
    </row>
    <row r="102" spans="1:31" s="9" customFormat="1" ht="24.95" customHeight="1">
      <c r="B102" s="153"/>
      <c r="C102" s="154"/>
      <c r="D102" s="155" t="s">
        <v>115</v>
      </c>
      <c r="E102" s="156"/>
      <c r="F102" s="156"/>
      <c r="G102" s="156"/>
      <c r="H102" s="156"/>
      <c r="I102" s="156"/>
      <c r="J102" s="157">
        <f>J156</f>
        <v>0</v>
      </c>
      <c r="K102" s="154"/>
      <c r="L102" s="158"/>
    </row>
    <row r="103" spans="1:31" s="10" customFormat="1" ht="19.899999999999999" customHeight="1">
      <c r="B103" s="159"/>
      <c r="C103" s="160"/>
      <c r="D103" s="161" t="s">
        <v>116</v>
      </c>
      <c r="E103" s="162"/>
      <c r="F103" s="162"/>
      <c r="G103" s="162"/>
      <c r="H103" s="162"/>
      <c r="I103" s="162"/>
      <c r="J103" s="163">
        <f>J157</f>
        <v>0</v>
      </c>
      <c r="K103" s="160"/>
      <c r="L103" s="164"/>
    </row>
    <row r="104" spans="1:31" s="9" customFormat="1" ht="24.95" customHeight="1">
      <c r="B104" s="153"/>
      <c r="C104" s="154"/>
      <c r="D104" s="155" t="s">
        <v>117</v>
      </c>
      <c r="E104" s="156"/>
      <c r="F104" s="156"/>
      <c r="G104" s="156"/>
      <c r="H104" s="156"/>
      <c r="I104" s="156"/>
      <c r="J104" s="157">
        <f>J159</f>
        <v>0</v>
      </c>
      <c r="K104" s="154"/>
      <c r="L104" s="158"/>
    </row>
    <row r="105" spans="1:31" s="2" customFormat="1" ht="21.75" customHeight="1">
      <c r="A105" s="32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53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3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5" customHeight="1">
      <c r="A110" s="32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5" customHeight="1">
      <c r="A111" s="32"/>
      <c r="B111" s="33"/>
      <c r="C111" s="21" t="s">
        <v>118</v>
      </c>
      <c r="D111" s="34"/>
      <c r="E111" s="34"/>
      <c r="F111" s="34"/>
      <c r="G111" s="34"/>
      <c r="H111" s="34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14</v>
      </c>
      <c r="D113" s="34"/>
      <c r="E113" s="34"/>
      <c r="F113" s="34"/>
      <c r="G113" s="34"/>
      <c r="H113" s="34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80" t="str">
        <f>E7</f>
        <v>Revitalizácia vnútrobloku s agátovým hájom</v>
      </c>
      <c r="F114" s="281"/>
      <c r="G114" s="281"/>
      <c r="H114" s="281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103</v>
      </c>
      <c r="D115" s="34"/>
      <c r="E115" s="34"/>
      <c r="F115" s="34"/>
      <c r="G115" s="34"/>
      <c r="H115" s="34"/>
      <c r="I115" s="34"/>
      <c r="J115" s="34"/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4"/>
      <c r="D116" s="34"/>
      <c r="E116" s="268" t="str">
        <f>E9</f>
        <v>01 - Vlastná stavba</v>
      </c>
      <c r="F116" s="279"/>
      <c r="G116" s="279"/>
      <c r="H116" s="279"/>
      <c r="I116" s="34"/>
      <c r="J116" s="34"/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18</v>
      </c>
      <c r="D118" s="34"/>
      <c r="E118" s="34"/>
      <c r="F118" s="25" t="str">
        <f>F12</f>
        <v>Svidník</v>
      </c>
      <c r="G118" s="34"/>
      <c r="H118" s="34"/>
      <c r="I118" s="27" t="s">
        <v>20</v>
      </c>
      <c r="J118" s="68">
        <f>IF(J12="","",J12)</f>
        <v>44869</v>
      </c>
      <c r="K118" s="34"/>
      <c r="L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" customHeight="1">
      <c r="A120" s="32"/>
      <c r="B120" s="33"/>
      <c r="C120" s="27" t="s">
        <v>21</v>
      </c>
      <c r="D120" s="34"/>
      <c r="E120" s="34"/>
      <c r="F120" s="25" t="str">
        <f>E15</f>
        <v>Mesto Svidník</v>
      </c>
      <c r="G120" s="34"/>
      <c r="H120" s="34"/>
      <c r="I120" s="27" t="s">
        <v>28</v>
      </c>
      <c r="J120" s="30" t="str">
        <f>E21</f>
        <v>PROJEKTA Svidník s.r.o.</v>
      </c>
      <c r="K120" s="34"/>
      <c r="L120" s="53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26</v>
      </c>
      <c r="D121" s="34"/>
      <c r="E121" s="34"/>
      <c r="F121" s="25" t="str">
        <f>IF(E18="","",E18)</f>
        <v>Vyplň údaj</v>
      </c>
      <c r="G121" s="34"/>
      <c r="H121" s="34"/>
      <c r="I121" s="27" t="s">
        <v>34</v>
      </c>
      <c r="J121" s="30" t="str">
        <f>E24</f>
        <v>Ing. Miron Mikita</v>
      </c>
      <c r="K121" s="34"/>
      <c r="L121" s="53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53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65"/>
      <c r="B123" s="166"/>
      <c r="C123" s="167" t="s">
        <v>119</v>
      </c>
      <c r="D123" s="168" t="s">
        <v>62</v>
      </c>
      <c r="E123" s="168" t="s">
        <v>58</v>
      </c>
      <c r="F123" s="168" t="s">
        <v>59</v>
      </c>
      <c r="G123" s="168" t="s">
        <v>120</v>
      </c>
      <c r="H123" s="168" t="s">
        <v>121</v>
      </c>
      <c r="I123" s="168" t="s">
        <v>122</v>
      </c>
      <c r="J123" s="169" t="s">
        <v>107</v>
      </c>
      <c r="K123" s="170" t="s">
        <v>123</v>
      </c>
      <c r="L123" s="171"/>
      <c r="M123" s="77" t="s">
        <v>1</v>
      </c>
      <c r="N123" s="78" t="s">
        <v>41</v>
      </c>
      <c r="O123" s="78" t="s">
        <v>124</v>
      </c>
      <c r="P123" s="78" t="s">
        <v>125</v>
      </c>
      <c r="Q123" s="78" t="s">
        <v>126</v>
      </c>
      <c r="R123" s="78" t="s">
        <v>127</v>
      </c>
      <c r="S123" s="78" t="s">
        <v>128</v>
      </c>
      <c r="T123" s="79" t="s">
        <v>129</v>
      </c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</row>
    <row r="124" spans="1:65" s="2" customFormat="1" ht="22.9" customHeight="1">
      <c r="A124" s="32"/>
      <c r="B124" s="33"/>
      <c r="C124" s="84" t="s">
        <v>108</v>
      </c>
      <c r="D124" s="34"/>
      <c r="E124" s="34"/>
      <c r="F124" s="34"/>
      <c r="G124" s="34"/>
      <c r="H124" s="34"/>
      <c r="I124" s="34"/>
      <c r="J124" s="172">
        <f>BK124</f>
        <v>0</v>
      </c>
      <c r="K124" s="34"/>
      <c r="L124" s="37"/>
      <c r="M124" s="80"/>
      <c r="N124" s="173"/>
      <c r="O124" s="81"/>
      <c r="P124" s="174">
        <f>P125+P156+P159</f>
        <v>0</v>
      </c>
      <c r="Q124" s="81"/>
      <c r="R124" s="174">
        <f>R125+R156+R159</f>
        <v>829.24565000000007</v>
      </c>
      <c r="S124" s="81"/>
      <c r="T124" s="175">
        <f>T125+T156+T159</f>
        <v>217.95244000000002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5" t="s">
        <v>76</v>
      </c>
      <c r="AU124" s="15" t="s">
        <v>109</v>
      </c>
      <c r="BK124" s="176">
        <f>BK125+BK156+BK159</f>
        <v>0</v>
      </c>
    </row>
    <row r="125" spans="1:65" s="12" customFormat="1" ht="25.9" customHeight="1">
      <c r="B125" s="177"/>
      <c r="C125" s="178"/>
      <c r="D125" s="179" t="s">
        <v>76</v>
      </c>
      <c r="E125" s="180" t="s">
        <v>130</v>
      </c>
      <c r="F125" s="180" t="s">
        <v>131</v>
      </c>
      <c r="G125" s="178"/>
      <c r="H125" s="178"/>
      <c r="I125" s="181"/>
      <c r="J125" s="182">
        <f>BK125</f>
        <v>0</v>
      </c>
      <c r="K125" s="178"/>
      <c r="L125" s="183"/>
      <c r="M125" s="184"/>
      <c r="N125" s="185"/>
      <c r="O125" s="185"/>
      <c r="P125" s="186">
        <f>P126+P136+P142+P154</f>
        <v>0</v>
      </c>
      <c r="Q125" s="185"/>
      <c r="R125" s="186">
        <f>R126+R136+R142+R154</f>
        <v>829.23315000000002</v>
      </c>
      <c r="S125" s="185"/>
      <c r="T125" s="187">
        <f>T126+T136+T142+T154</f>
        <v>217.70244000000002</v>
      </c>
      <c r="AR125" s="188" t="s">
        <v>85</v>
      </c>
      <c r="AT125" s="189" t="s">
        <v>76</v>
      </c>
      <c r="AU125" s="189" t="s">
        <v>77</v>
      </c>
      <c r="AY125" s="188" t="s">
        <v>132</v>
      </c>
      <c r="BK125" s="190">
        <f>BK126+BK136+BK142+BK154</f>
        <v>0</v>
      </c>
    </row>
    <row r="126" spans="1:65" s="12" customFormat="1" ht="22.9" customHeight="1">
      <c r="B126" s="177"/>
      <c r="C126" s="178"/>
      <c r="D126" s="179" t="s">
        <v>76</v>
      </c>
      <c r="E126" s="191" t="s">
        <v>85</v>
      </c>
      <c r="F126" s="191" t="s">
        <v>133</v>
      </c>
      <c r="G126" s="178"/>
      <c r="H126" s="178"/>
      <c r="I126" s="181"/>
      <c r="J126" s="192">
        <f>BK126</f>
        <v>0</v>
      </c>
      <c r="K126" s="178"/>
      <c r="L126" s="183"/>
      <c r="M126" s="184"/>
      <c r="N126" s="185"/>
      <c r="O126" s="185"/>
      <c r="P126" s="186">
        <f>SUM(P127:P135)</f>
        <v>0</v>
      </c>
      <c r="Q126" s="185"/>
      <c r="R126" s="186">
        <f>SUM(R127:R135)</f>
        <v>57.75</v>
      </c>
      <c r="S126" s="185"/>
      <c r="T126" s="187">
        <f>SUM(T127:T135)</f>
        <v>193.24844000000002</v>
      </c>
      <c r="AR126" s="188" t="s">
        <v>85</v>
      </c>
      <c r="AT126" s="189" t="s">
        <v>76</v>
      </c>
      <c r="AU126" s="189" t="s">
        <v>85</v>
      </c>
      <c r="AY126" s="188" t="s">
        <v>132</v>
      </c>
      <c r="BK126" s="190">
        <f>SUM(BK127:BK135)</f>
        <v>0</v>
      </c>
    </row>
    <row r="127" spans="1:65" s="2" customFormat="1" ht="33" customHeight="1">
      <c r="A127" s="32"/>
      <c r="B127" s="33"/>
      <c r="C127" s="193" t="s">
        <v>85</v>
      </c>
      <c r="D127" s="193" t="s">
        <v>134</v>
      </c>
      <c r="E127" s="194" t="s">
        <v>135</v>
      </c>
      <c r="F127" s="195" t="s">
        <v>136</v>
      </c>
      <c r="G127" s="196" t="s">
        <v>137</v>
      </c>
      <c r="H127" s="197">
        <v>475.98</v>
      </c>
      <c r="I127" s="198"/>
      <c r="J127" s="197">
        <f t="shared" ref="J127:J135" si="0">ROUND(I127*H127,3)</f>
        <v>0</v>
      </c>
      <c r="K127" s="199"/>
      <c r="L127" s="37"/>
      <c r="M127" s="200" t="s">
        <v>1</v>
      </c>
      <c r="N127" s="201" t="s">
        <v>43</v>
      </c>
      <c r="O127" s="73"/>
      <c r="P127" s="202">
        <f t="shared" ref="P127:P135" si="1">O127*H127</f>
        <v>0</v>
      </c>
      <c r="Q127" s="202">
        <v>0</v>
      </c>
      <c r="R127" s="202">
        <f t="shared" ref="R127:R135" si="2">Q127*H127</f>
        <v>0</v>
      </c>
      <c r="S127" s="202">
        <v>0.13800000000000001</v>
      </c>
      <c r="T127" s="203">
        <f t="shared" ref="T127:T135" si="3">S127*H127</f>
        <v>65.685240000000007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204" t="s">
        <v>138</v>
      </c>
      <c r="AT127" s="204" t="s">
        <v>134</v>
      </c>
      <c r="AU127" s="204" t="s">
        <v>139</v>
      </c>
      <c r="AY127" s="15" t="s">
        <v>132</v>
      </c>
      <c r="BE127" s="205">
        <f t="shared" ref="BE127:BE135" si="4">IF(N127="základná",J127,0)</f>
        <v>0</v>
      </c>
      <c r="BF127" s="205">
        <f t="shared" ref="BF127:BF135" si="5">IF(N127="znížená",J127,0)</f>
        <v>0</v>
      </c>
      <c r="BG127" s="205">
        <f t="shared" ref="BG127:BG135" si="6">IF(N127="zákl. prenesená",J127,0)</f>
        <v>0</v>
      </c>
      <c r="BH127" s="205">
        <f t="shared" ref="BH127:BH135" si="7">IF(N127="zníž. prenesená",J127,0)</f>
        <v>0</v>
      </c>
      <c r="BI127" s="205">
        <f t="shared" ref="BI127:BI135" si="8">IF(N127="nulová",J127,0)</f>
        <v>0</v>
      </c>
      <c r="BJ127" s="15" t="s">
        <v>139</v>
      </c>
      <c r="BK127" s="206">
        <f t="shared" ref="BK127:BK135" si="9">ROUND(I127*H127,3)</f>
        <v>0</v>
      </c>
      <c r="BL127" s="15" t="s">
        <v>138</v>
      </c>
      <c r="BM127" s="204" t="s">
        <v>140</v>
      </c>
    </row>
    <row r="128" spans="1:65" s="2" customFormat="1" ht="24.2" customHeight="1">
      <c r="A128" s="32"/>
      <c r="B128" s="33"/>
      <c r="C128" s="193" t="s">
        <v>139</v>
      </c>
      <c r="D128" s="193" t="s">
        <v>134</v>
      </c>
      <c r="E128" s="194" t="s">
        <v>141</v>
      </c>
      <c r="F128" s="195" t="s">
        <v>142</v>
      </c>
      <c r="G128" s="196" t="s">
        <v>137</v>
      </c>
      <c r="H128" s="197">
        <v>136</v>
      </c>
      <c r="I128" s="198"/>
      <c r="J128" s="197">
        <f t="shared" si="0"/>
        <v>0</v>
      </c>
      <c r="K128" s="199"/>
      <c r="L128" s="37"/>
      <c r="M128" s="200" t="s">
        <v>1</v>
      </c>
      <c r="N128" s="201" t="s">
        <v>43</v>
      </c>
      <c r="O128" s="73"/>
      <c r="P128" s="202">
        <f t="shared" si="1"/>
        <v>0</v>
      </c>
      <c r="Q128" s="202">
        <v>0</v>
      </c>
      <c r="R128" s="202">
        <f t="shared" si="2"/>
        <v>0</v>
      </c>
      <c r="S128" s="202">
        <v>9.8000000000000004E-2</v>
      </c>
      <c r="T128" s="203">
        <f t="shared" si="3"/>
        <v>13.328000000000001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4" t="s">
        <v>138</v>
      </c>
      <c r="AT128" s="204" t="s">
        <v>134</v>
      </c>
      <c r="AU128" s="204" t="s">
        <v>139</v>
      </c>
      <c r="AY128" s="15" t="s">
        <v>132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5" t="s">
        <v>139</v>
      </c>
      <c r="BK128" s="206">
        <f t="shared" si="9"/>
        <v>0</v>
      </c>
      <c r="BL128" s="15" t="s">
        <v>138</v>
      </c>
      <c r="BM128" s="204" t="s">
        <v>143</v>
      </c>
    </row>
    <row r="129" spans="1:65" s="2" customFormat="1" ht="24.2" customHeight="1">
      <c r="A129" s="32"/>
      <c r="B129" s="33"/>
      <c r="C129" s="193" t="s">
        <v>144</v>
      </c>
      <c r="D129" s="193" t="s">
        <v>134</v>
      </c>
      <c r="E129" s="194" t="s">
        <v>145</v>
      </c>
      <c r="F129" s="195" t="s">
        <v>146</v>
      </c>
      <c r="G129" s="196" t="s">
        <v>137</v>
      </c>
      <c r="H129" s="197">
        <v>475.98</v>
      </c>
      <c r="I129" s="198"/>
      <c r="J129" s="197">
        <f t="shared" si="0"/>
        <v>0</v>
      </c>
      <c r="K129" s="199"/>
      <c r="L129" s="37"/>
      <c r="M129" s="200" t="s">
        <v>1</v>
      </c>
      <c r="N129" s="201" t="s">
        <v>43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0.24</v>
      </c>
      <c r="T129" s="203">
        <f t="shared" si="3"/>
        <v>114.23520000000001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204" t="s">
        <v>138</v>
      </c>
      <c r="AT129" s="204" t="s">
        <v>134</v>
      </c>
      <c r="AU129" s="204" t="s">
        <v>139</v>
      </c>
      <c r="AY129" s="15" t="s">
        <v>132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5" t="s">
        <v>139</v>
      </c>
      <c r="BK129" s="206">
        <f t="shared" si="9"/>
        <v>0</v>
      </c>
      <c r="BL129" s="15" t="s">
        <v>138</v>
      </c>
      <c r="BM129" s="204" t="s">
        <v>147</v>
      </c>
    </row>
    <row r="130" spans="1:65" s="2" customFormat="1" ht="24.2" customHeight="1">
      <c r="A130" s="32"/>
      <c r="B130" s="33"/>
      <c r="C130" s="193" t="s">
        <v>138</v>
      </c>
      <c r="D130" s="193" t="s">
        <v>134</v>
      </c>
      <c r="E130" s="194" t="s">
        <v>148</v>
      </c>
      <c r="F130" s="195" t="s">
        <v>149</v>
      </c>
      <c r="G130" s="196" t="s">
        <v>150</v>
      </c>
      <c r="H130" s="197">
        <v>450</v>
      </c>
      <c r="I130" s="198"/>
      <c r="J130" s="197">
        <f t="shared" si="0"/>
        <v>0</v>
      </c>
      <c r="K130" s="199"/>
      <c r="L130" s="37"/>
      <c r="M130" s="200" t="s">
        <v>1</v>
      </c>
      <c r="N130" s="201" t="s">
        <v>43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4" t="s">
        <v>138</v>
      </c>
      <c r="AT130" s="204" t="s">
        <v>134</v>
      </c>
      <c r="AU130" s="204" t="s">
        <v>139</v>
      </c>
      <c r="AY130" s="15" t="s">
        <v>132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5" t="s">
        <v>139</v>
      </c>
      <c r="BK130" s="206">
        <f t="shared" si="9"/>
        <v>0</v>
      </c>
      <c r="BL130" s="15" t="s">
        <v>138</v>
      </c>
      <c r="BM130" s="204" t="s">
        <v>151</v>
      </c>
    </row>
    <row r="131" spans="1:65" s="2" customFormat="1" ht="24.2" customHeight="1">
      <c r="A131" s="32"/>
      <c r="B131" s="33"/>
      <c r="C131" s="193" t="s">
        <v>152</v>
      </c>
      <c r="D131" s="193" t="s">
        <v>134</v>
      </c>
      <c r="E131" s="194" t="s">
        <v>153</v>
      </c>
      <c r="F131" s="195" t="s">
        <v>154</v>
      </c>
      <c r="G131" s="196" t="s">
        <v>150</v>
      </c>
      <c r="H131" s="197">
        <v>450</v>
      </c>
      <c r="I131" s="198"/>
      <c r="J131" s="197">
        <f t="shared" si="0"/>
        <v>0</v>
      </c>
      <c r="K131" s="199"/>
      <c r="L131" s="37"/>
      <c r="M131" s="200" t="s">
        <v>1</v>
      </c>
      <c r="N131" s="201" t="s">
        <v>43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204" t="s">
        <v>138</v>
      </c>
      <c r="AT131" s="204" t="s">
        <v>134</v>
      </c>
      <c r="AU131" s="204" t="s">
        <v>139</v>
      </c>
      <c r="AY131" s="15" t="s">
        <v>132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5" t="s">
        <v>139</v>
      </c>
      <c r="BK131" s="206">
        <f t="shared" si="9"/>
        <v>0</v>
      </c>
      <c r="BL131" s="15" t="s">
        <v>138</v>
      </c>
      <c r="BM131" s="204" t="s">
        <v>155</v>
      </c>
    </row>
    <row r="132" spans="1:65" s="2" customFormat="1" ht="33" customHeight="1">
      <c r="A132" s="32"/>
      <c r="B132" s="33"/>
      <c r="C132" s="193" t="s">
        <v>156</v>
      </c>
      <c r="D132" s="193" t="s">
        <v>134</v>
      </c>
      <c r="E132" s="194" t="s">
        <v>157</v>
      </c>
      <c r="F132" s="195" t="s">
        <v>158</v>
      </c>
      <c r="G132" s="196" t="s">
        <v>150</v>
      </c>
      <c r="H132" s="197">
        <v>450</v>
      </c>
      <c r="I132" s="198"/>
      <c r="J132" s="197">
        <f t="shared" si="0"/>
        <v>0</v>
      </c>
      <c r="K132" s="199"/>
      <c r="L132" s="37"/>
      <c r="M132" s="200" t="s">
        <v>1</v>
      </c>
      <c r="N132" s="201" t="s">
        <v>43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4" t="s">
        <v>138</v>
      </c>
      <c r="AT132" s="204" t="s">
        <v>134</v>
      </c>
      <c r="AU132" s="204" t="s">
        <v>139</v>
      </c>
      <c r="AY132" s="15" t="s">
        <v>132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5" t="s">
        <v>139</v>
      </c>
      <c r="BK132" s="206">
        <f t="shared" si="9"/>
        <v>0</v>
      </c>
      <c r="BL132" s="15" t="s">
        <v>138</v>
      </c>
      <c r="BM132" s="204" t="s">
        <v>159</v>
      </c>
    </row>
    <row r="133" spans="1:65" s="2" customFormat="1" ht="24.2" customHeight="1">
      <c r="A133" s="32"/>
      <c r="B133" s="33"/>
      <c r="C133" s="193" t="s">
        <v>160</v>
      </c>
      <c r="D133" s="193" t="s">
        <v>134</v>
      </c>
      <c r="E133" s="194" t="s">
        <v>161</v>
      </c>
      <c r="F133" s="195" t="s">
        <v>162</v>
      </c>
      <c r="G133" s="196" t="s">
        <v>163</v>
      </c>
      <c r="H133" s="197">
        <v>675</v>
      </c>
      <c r="I133" s="198"/>
      <c r="J133" s="197">
        <f t="shared" si="0"/>
        <v>0</v>
      </c>
      <c r="K133" s="199"/>
      <c r="L133" s="37"/>
      <c r="M133" s="200" t="s">
        <v>1</v>
      </c>
      <c r="N133" s="201" t="s">
        <v>43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04" t="s">
        <v>138</v>
      </c>
      <c r="AT133" s="204" t="s">
        <v>134</v>
      </c>
      <c r="AU133" s="204" t="s">
        <v>139</v>
      </c>
      <c r="AY133" s="15" t="s">
        <v>132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5" t="s">
        <v>139</v>
      </c>
      <c r="BK133" s="206">
        <f t="shared" si="9"/>
        <v>0</v>
      </c>
      <c r="BL133" s="15" t="s">
        <v>138</v>
      </c>
      <c r="BM133" s="204" t="s">
        <v>164</v>
      </c>
    </row>
    <row r="134" spans="1:65" s="2" customFormat="1" ht="24.2" customHeight="1">
      <c r="A134" s="32"/>
      <c r="B134" s="33"/>
      <c r="C134" s="193" t="s">
        <v>165</v>
      </c>
      <c r="D134" s="193" t="s">
        <v>134</v>
      </c>
      <c r="E134" s="194" t="s">
        <v>166</v>
      </c>
      <c r="F134" s="195" t="s">
        <v>167</v>
      </c>
      <c r="G134" s="196" t="s">
        <v>150</v>
      </c>
      <c r="H134" s="197">
        <v>38.5</v>
      </c>
      <c r="I134" s="198"/>
      <c r="J134" s="197">
        <f t="shared" si="0"/>
        <v>0</v>
      </c>
      <c r="K134" s="199"/>
      <c r="L134" s="37"/>
      <c r="M134" s="200" t="s">
        <v>1</v>
      </c>
      <c r="N134" s="201" t="s">
        <v>43</v>
      </c>
      <c r="O134" s="73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4" t="s">
        <v>138</v>
      </c>
      <c r="AT134" s="204" t="s">
        <v>134</v>
      </c>
      <c r="AU134" s="204" t="s">
        <v>139</v>
      </c>
      <c r="AY134" s="15" t="s">
        <v>132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5" t="s">
        <v>139</v>
      </c>
      <c r="BK134" s="206">
        <f t="shared" si="9"/>
        <v>0</v>
      </c>
      <c r="BL134" s="15" t="s">
        <v>138</v>
      </c>
      <c r="BM134" s="204" t="s">
        <v>168</v>
      </c>
    </row>
    <row r="135" spans="1:65" s="2" customFormat="1" ht="16.5" customHeight="1">
      <c r="A135" s="32"/>
      <c r="B135" s="33"/>
      <c r="C135" s="207" t="s">
        <v>169</v>
      </c>
      <c r="D135" s="207" t="s">
        <v>170</v>
      </c>
      <c r="E135" s="208" t="s">
        <v>171</v>
      </c>
      <c r="F135" s="209" t="s">
        <v>172</v>
      </c>
      <c r="G135" s="210" t="s">
        <v>150</v>
      </c>
      <c r="H135" s="211">
        <v>38.5</v>
      </c>
      <c r="I135" s="212"/>
      <c r="J135" s="211">
        <f t="shared" si="0"/>
        <v>0</v>
      </c>
      <c r="K135" s="213"/>
      <c r="L135" s="214"/>
      <c r="M135" s="215" t="s">
        <v>1</v>
      </c>
      <c r="N135" s="216" t="s">
        <v>43</v>
      </c>
      <c r="O135" s="73"/>
      <c r="P135" s="202">
        <f t="shared" si="1"/>
        <v>0</v>
      </c>
      <c r="Q135" s="202">
        <v>1.5</v>
      </c>
      <c r="R135" s="202">
        <f t="shared" si="2"/>
        <v>57.75</v>
      </c>
      <c r="S135" s="202">
        <v>0</v>
      </c>
      <c r="T135" s="203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04" t="s">
        <v>165</v>
      </c>
      <c r="AT135" s="204" t="s">
        <v>170</v>
      </c>
      <c r="AU135" s="204" t="s">
        <v>139</v>
      </c>
      <c r="AY135" s="15" t="s">
        <v>132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5" t="s">
        <v>139</v>
      </c>
      <c r="BK135" s="206">
        <f t="shared" si="9"/>
        <v>0</v>
      </c>
      <c r="BL135" s="15" t="s">
        <v>138</v>
      </c>
      <c r="BM135" s="204" t="s">
        <v>173</v>
      </c>
    </row>
    <row r="136" spans="1:65" s="12" customFormat="1" ht="22.9" customHeight="1">
      <c r="B136" s="177"/>
      <c r="C136" s="178"/>
      <c r="D136" s="179" t="s">
        <v>76</v>
      </c>
      <c r="E136" s="191" t="s">
        <v>152</v>
      </c>
      <c r="F136" s="191" t="s">
        <v>174</v>
      </c>
      <c r="G136" s="178"/>
      <c r="H136" s="178"/>
      <c r="I136" s="181"/>
      <c r="J136" s="192">
        <f>BK136</f>
        <v>0</v>
      </c>
      <c r="K136" s="178"/>
      <c r="L136" s="183"/>
      <c r="M136" s="184"/>
      <c r="N136" s="185"/>
      <c r="O136" s="185"/>
      <c r="P136" s="186">
        <f>SUM(P137:P141)</f>
        <v>0</v>
      </c>
      <c r="Q136" s="185"/>
      <c r="R136" s="186">
        <f>SUM(R137:R141)</f>
        <v>598.43714999999997</v>
      </c>
      <c r="S136" s="185"/>
      <c r="T136" s="187">
        <f>SUM(T137:T141)</f>
        <v>0</v>
      </c>
      <c r="AR136" s="188" t="s">
        <v>85</v>
      </c>
      <c r="AT136" s="189" t="s">
        <v>76</v>
      </c>
      <c r="AU136" s="189" t="s">
        <v>85</v>
      </c>
      <c r="AY136" s="188" t="s">
        <v>132</v>
      </c>
      <c r="BK136" s="190">
        <f>SUM(BK137:BK141)</f>
        <v>0</v>
      </c>
    </row>
    <row r="137" spans="1:65" s="2" customFormat="1" ht="33" customHeight="1">
      <c r="A137" s="32"/>
      <c r="B137" s="33"/>
      <c r="C137" s="193" t="s">
        <v>175</v>
      </c>
      <c r="D137" s="193" t="s">
        <v>134</v>
      </c>
      <c r="E137" s="194" t="s">
        <v>176</v>
      </c>
      <c r="F137" s="195" t="s">
        <v>177</v>
      </c>
      <c r="G137" s="196" t="s">
        <v>137</v>
      </c>
      <c r="H137" s="197">
        <v>554.6</v>
      </c>
      <c r="I137" s="198"/>
      <c r="J137" s="197">
        <f>ROUND(I137*H137,3)</f>
        <v>0</v>
      </c>
      <c r="K137" s="199"/>
      <c r="L137" s="37"/>
      <c r="M137" s="200" t="s">
        <v>1</v>
      </c>
      <c r="N137" s="201" t="s">
        <v>43</v>
      </c>
      <c r="O137" s="73"/>
      <c r="P137" s="202">
        <f>O137*H137</f>
        <v>0</v>
      </c>
      <c r="Q137" s="202">
        <v>0.29899999999999999</v>
      </c>
      <c r="R137" s="202">
        <f>Q137*H137</f>
        <v>165.8254</v>
      </c>
      <c r="S137" s="202">
        <v>0</v>
      </c>
      <c r="T137" s="203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4" t="s">
        <v>138</v>
      </c>
      <c r="AT137" s="204" t="s">
        <v>134</v>
      </c>
      <c r="AU137" s="204" t="s">
        <v>139</v>
      </c>
      <c r="AY137" s="15" t="s">
        <v>132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5" t="s">
        <v>139</v>
      </c>
      <c r="BK137" s="206">
        <f>ROUND(I137*H137,3)</f>
        <v>0</v>
      </c>
      <c r="BL137" s="15" t="s">
        <v>138</v>
      </c>
      <c r="BM137" s="204" t="s">
        <v>178</v>
      </c>
    </row>
    <row r="138" spans="1:65" s="2" customFormat="1" ht="33" customHeight="1">
      <c r="A138" s="32"/>
      <c r="B138" s="33"/>
      <c r="C138" s="193" t="s">
        <v>179</v>
      </c>
      <c r="D138" s="193" t="s">
        <v>134</v>
      </c>
      <c r="E138" s="194" t="s">
        <v>180</v>
      </c>
      <c r="F138" s="195" t="s">
        <v>181</v>
      </c>
      <c r="G138" s="196" t="s">
        <v>137</v>
      </c>
      <c r="H138" s="197">
        <v>781</v>
      </c>
      <c r="I138" s="198"/>
      <c r="J138" s="197">
        <f>ROUND(I138*H138,3)</f>
        <v>0</v>
      </c>
      <c r="K138" s="199"/>
      <c r="L138" s="37"/>
      <c r="M138" s="200" t="s">
        <v>1</v>
      </c>
      <c r="N138" s="201" t="s">
        <v>43</v>
      </c>
      <c r="O138" s="73"/>
      <c r="P138" s="202">
        <f>O138*H138</f>
        <v>0</v>
      </c>
      <c r="Q138" s="202">
        <v>0.38624999999999998</v>
      </c>
      <c r="R138" s="202">
        <f>Q138*H138</f>
        <v>301.66125</v>
      </c>
      <c r="S138" s="202">
        <v>0</v>
      </c>
      <c r="T138" s="20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4" t="s">
        <v>138</v>
      </c>
      <c r="AT138" s="204" t="s">
        <v>134</v>
      </c>
      <c r="AU138" s="204" t="s">
        <v>139</v>
      </c>
      <c r="AY138" s="15" t="s">
        <v>132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5" t="s">
        <v>139</v>
      </c>
      <c r="BK138" s="206">
        <f>ROUND(I138*H138,3)</f>
        <v>0</v>
      </c>
      <c r="BL138" s="15" t="s">
        <v>138</v>
      </c>
      <c r="BM138" s="204" t="s">
        <v>182</v>
      </c>
    </row>
    <row r="139" spans="1:65" s="2" customFormat="1" ht="37.9" customHeight="1">
      <c r="A139" s="32"/>
      <c r="B139" s="33"/>
      <c r="C139" s="193" t="s">
        <v>183</v>
      </c>
      <c r="D139" s="193" t="s">
        <v>134</v>
      </c>
      <c r="E139" s="194" t="s">
        <v>184</v>
      </c>
      <c r="F139" s="195" t="s">
        <v>185</v>
      </c>
      <c r="G139" s="196" t="s">
        <v>137</v>
      </c>
      <c r="H139" s="197">
        <v>554.6</v>
      </c>
      <c r="I139" s="198"/>
      <c r="J139" s="197">
        <f>ROUND(I139*H139,3)</f>
        <v>0</v>
      </c>
      <c r="K139" s="199"/>
      <c r="L139" s="37"/>
      <c r="M139" s="200" t="s">
        <v>1</v>
      </c>
      <c r="N139" s="201" t="s">
        <v>43</v>
      </c>
      <c r="O139" s="73"/>
      <c r="P139" s="202">
        <f>O139*H139</f>
        <v>0</v>
      </c>
      <c r="Q139" s="202">
        <v>9.2499999999999999E-2</v>
      </c>
      <c r="R139" s="202">
        <f>Q139*H139</f>
        <v>51.3005</v>
      </c>
      <c r="S139" s="202">
        <v>0</v>
      </c>
      <c r="T139" s="203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4" t="s">
        <v>138</v>
      </c>
      <c r="AT139" s="204" t="s">
        <v>134</v>
      </c>
      <c r="AU139" s="204" t="s">
        <v>139</v>
      </c>
      <c r="AY139" s="15" t="s">
        <v>132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5" t="s">
        <v>139</v>
      </c>
      <c r="BK139" s="206">
        <f>ROUND(I139*H139,3)</f>
        <v>0</v>
      </c>
      <c r="BL139" s="15" t="s">
        <v>138</v>
      </c>
      <c r="BM139" s="204" t="s">
        <v>186</v>
      </c>
    </row>
    <row r="140" spans="1:65" s="2" customFormat="1" ht="44.25" customHeight="1">
      <c r="A140" s="32"/>
      <c r="B140" s="33"/>
      <c r="C140" s="207" t="s">
        <v>187</v>
      </c>
      <c r="D140" s="207" t="s">
        <v>170</v>
      </c>
      <c r="E140" s="208" t="s">
        <v>188</v>
      </c>
      <c r="F140" s="209" t="s">
        <v>189</v>
      </c>
      <c r="G140" s="210" t="s">
        <v>137</v>
      </c>
      <c r="H140" s="211">
        <v>590</v>
      </c>
      <c r="I140" s="212"/>
      <c r="J140" s="211">
        <f>ROUND(I140*H140,3)</f>
        <v>0</v>
      </c>
      <c r="K140" s="213"/>
      <c r="L140" s="214"/>
      <c r="M140" s="215" t="s">
        <v>1</v>
      </c>
      <c r="N140" s="216" t="s">
        <v>43</v>
      </c>
      <c r="O140" s="73"/>
      <c r="P140" s="202">
        <f>O140*H140</f>
        <v>0</v>
      </c>
      <c r="Q140" s="202">
        <v>0.13500000000000001</v>
      </c>
      <c r="R140" s="202">
        <f>Q140*H140</f>
        <v>79.650000000000006</v>
      </c>
      <c r="S140" s="202">
        <v>0</v>
      </c>
      <c r="T140" s="203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4" t="s">
        <v>165</v>
      </c>
      <c r="AT140" s="204" t="s">
        <v>170</v>
      </c>
      <c r="AU140" s="204" t="s">
        <v>139</v>
      </c>
      <c r="AY140" s="15" t="s">
        <v>132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5" t="s">
        <v>139</v>
      </c>
      <c r="BK140" s="206">
        <f>ROUND(I140*H140,3)</f>
        <v>0</v>
      </c>
      <c r="BL140" s="15" t="s">
        <v>138</v>
      </c>
      <c r="BM140" s="204" t="s">
        <v>190</v>
      </c>
    </row>
    <row r="141" spans="1:65" s="13" customFormat="1">
      <c r="B141" s="217"/>
      <c r="C141" s="218"/>
      <c r="D141" s="219" t="s">
        <v>191</v>
      </c>
      <c r="E141" s="218"/>
      <c r="F141" s="220" t="s">
        <v>192</v>
      </c>
      <c r="G141" s="218"/>
      <c r="H141" s="221">
        <v>590</v>
      </c>
      <c r="I141" s="222"/>
      <c r="J141" s="218"/>
      <c r="K141" s="218"/>
      <c r="L141" s="223"/>
      <c r="M141" s="224"/>
      <c r="N141" s="225"/>
      <c r="O141" s="225"/>
      <c r="P141" s="225"/>
      <c r="Q141" s="225"/>
      <c r="R141" s="225"/>
      <c r="S141" s="225"/>
      <c r="T141" s="226"/>
      <c r="AT141" s="227" t="s">
        <v>191</v>
      </c>
      <c r="AU141" s="227" t="s">
        <v>139</v>
      </c>
      <c r="AV141" s="13" t="s">
        <v>139</v>
      </c>
      <c r="AW141" s="13" t="s">
        <v>4</v>
      </c>
      <c r="AX141" s="13" t="s">
        <v>85</v>
      </c>
      <c r="AY141" s="227" t="s">
        <v>132</v>
      </c>
    </row>
    <row r="142" spans="1:65" s="12" customFormat="1" ht="22.9" customHeight="1">
      <c r="B142" s="177"/>
      <c r="C142" s="178"/>
      <c r="D142" s="179" t="s">
        <v>76</v>
      </c>
      <c r="E142" s="191" t="s">
        <v>169</v>
      </c>
      <c r="F142" s="191" t="s">
        <v>193</v>
      </c>
      <c r="G142" s="178"/>
      <c r="H142" s="178"/>
      <c r="I142" s="181"/>
      <c r="J142" s="192">
        <f>BK142</f>
        <v>0</v>
      </c>
      <c r="K142" s="178"/>
      <c r="L142" s="183"/>
      <c r="M142" s="184"/>
      <c r="N142" s="185"/>
      <c r="O142" s="185"/>
      <c r="P142" s="186">
        <f>SUM(P143:P153)</f>
        <v>0</v>
      </c>
      <c r="Q142" s="185"/>
      <c r="R142" s="186">
        <f>SUM(R143:R153)</f>
        <v>173.04599999999999</v>
      </c>
      <c r="S142" s="185"/>
      <c r="T142" s="187">
        <f>SUM(T143:T153)</f>
        <v>24.454000000000001</v>
      </c>
      <c r="AR142" s="188" t="s">
        <v>85</v>
      </c>
      <c r="AT142" s="189" t="s">
        <v>76</v>
      </c>
      <c r="AU142" s="189" t="s">
        <v>85</v>
      </c>
      <c r="AY142" s="188" t="s">
        <v>132</v>
      </c>
      <c r="BK142" s="190">
        <f>SUM(BK143:BK153)</f>
        <v>0</v>
      </c>
    </row>
    <row r="143" spans="1:65" s="2" customFormat="1" ht="37.9" customHeight="1">
      <c r="A143" s="32"/>
      <c r="B143" s="33"/>
      <c r="C143" s="193" t="s">
        <v>194</v>
      </c>
      <c r="D143" s="193" t="s">
        <v>134</v>
      </c>
      <c r="E143" s="194" t="s">
        <v>195</v>
      </c>
      <c r="F143" s="195" t="s">
        <v>196</v>
      </c>
      <c r="G143" s="196" t="s">
        <v>197</v>
      </c>
      <c r="H143" s="197">
        <v>757.2</v>
      </c>
      <c r="I143" s="198"/>
      <c r="J143" s="197">
        <f t="shared" ref="J143:J150" si="10">ROUND(I143*H143,3)</f>
        <v>0</v>
      </c>
      <c r="K143" s="199"/>
      <c r="L143" s="37"/>
      <c r="M143" s="200" t="s">
        <v>1</v>
      </c>
      <c r="N143" s="201" t="s">
        <v>43</v>
      </c>
      <c r="O143" s="73"/>
      <c r="P143" s="202">
        <f t="shared" ref="P143:P150" si="11">O143*H143</f>
        <v>0</v>
      </c>
      <c r="Q143" s="202">
        <v>9.9250000000000005E-2</v>
      </c>
      <c r="R143" s="202">
        <f t="shared" ref="R143:R150" si="12">Q143*H143</f>
        <v>75.152100000000004</v>
      </c>
      <c r="S143" s="202">
        <v>0</v>
      </c>
      <c r="T143" s="203">
        <f t="shared" ref="T143:T150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4" t="s">
        <v>138</v>
      </c>
      <c r="AT143" s="204" t="s">
        <v>134</v>
      </c>
      <c r="AU143" s="204" t="s">
        <v>139</v>
      </c>
      <c r="AY143" s="15" t="s">
        <v>132</v>
      </c>
      <c r="BE143" s="205">
        <f t="shared" ref="BE143:BE150" si="14">IF(N143="základná",J143,0)</f>
        <v>0</v>
      </c>
      <c r="BF143" s="205">
        <f t="shared" ref="BF143:BF150" si="15">IF(N143="znížená",J143,0)</f>
        <v>0</v>
      </c>
      <c r="BG143" s="205">
        <f t="shared" ref="BG143:BG150" si="16">IF(N143="zákl. prenesená",J143,0)</f>
        <v>0</v>
      </c>
      <c r="BH143" s="205">
        <f t="shared" ref="BH143:BH150" si="17">IF(N143="zníž. prenesená",J143,0)</f>
        <v>0</v>
      </c>
      <c r="BI143" s="205">
        <f t="shared" ref="BI143:BI150" si="18">IF(N143="nulová",J143,0)</f>
        <v>0</v>
      </c>
      <c r="BJ143" s="15" t="s">
        <v>139</v>
      </c>
      <c r="BK143" s="206">
        <f t="shared" ref="BK143:BK150" si="19">ROUND(I143*H143,3)</f>
        <v>0</v>
      </c>
      <c r="BL143" s="15" t="s">
        <v>138</v>
      </c>
      <c r="BM143" s="204" t="s">
        <v>198</v>
      </c>
    </row>
    <row r="144" spans="1:65" s="2" customFormat="1" ht="37.9" customHeight="1">
      <c r="A144" s="32"/>
      <c r="B144" s="33"/>
      <c r="C144" s="207" t="s">
        <v>199</v>
      </c>
      <c r="D144" s="207" t="s">
        <v>170</v>
      </c>
      <c r="E144" s="208" t="s">
        <v>200</v>
      </c>
      <c r="F144" s="209" t="s">
        <v>201</v>
      </c>
      <c r="G144" s="210" t="s">
        <v>202</v>
      </c>
      <c r="H144" s="211">
        <v>2310</v>
      </c>
      <c r="I144" s="212"/>
      <c r="J144" s="211">
        <f t="shared" si="10"/>
        <v>0</v>
      </c>
      <c r="K144" s="213"/>
      <c r="L144" s="214"/>
      <c r="M144" s="215" t="s">
        <v>1</v>
      </c>
      <c r="N144" s="216" t="s">
        <v>43</v>
      </c>
      <c r="O144" s="73"/>
      <c r="P144" s="202">
        <f t="shared" si="11"/>
        <v>0</v>
      </c>
      <c r="Q144" s="202">
        <v>1.3390000000000001E-2</v>
      </c>
      <c r="R144" s="202">
        <f t="shared" si="12"/>
        <v>30.930900000000001</v>
      </c>
      <c r="S144" s="202">
        <v>0</v>
      </c>
      <c r="T144" s="203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04" t="s">
        <v>165</v>
      </c>
      <c r="AT144" s="204" t="s">
        <v>170</v>
      </c>
      <c r="AU144" s="204" t="s">
        <v>139</v>
      </c>
      <c r="AY144" s="15" t="s">
        <v>132</v>
      </c>
      <c r="BE144" s="205">
        <f t="shared" si="14"/>
        <v>0</v>
      </c>
      <c r="BF144" s="205">
        <f t="shared" si="15"/>
        <v>0</v>
      </c>
      <c r="BG144" s="205">
        <f t="shared" si="16"/>
        <v>0</v>
      </c>
      <c r="BH144" s="205">
        <f t="shared" si="17"/>
        <v>0</v>
      </c>
      <c r="BI144" s="205">
        <f t="shared" si="18"/>
        <v>0</v>
      </c>
      <c r="BJ144" s="15" t="s">
        <v>139</v>
      </c>
      <c r="BK144" s="206">
        <f t="shared" si="19"/>
        <v>0</v>
      </c>
      <c r="BL144" s="15" t="s">
        <v>138</v>
      </c>
      <c r="BM144" s="204" t="s">
        <v>203</v>
      </c>
    </row>
    <row r="145" spans="1:65" s="2" customFormat="1" ht="33" customHeight="1">
      <c r="A145" s="32"/>
      <c r="B145" s="33"/>
      <c r="C145" s="193" t="s">
        <v>204</v>
      </c>
      <c r="D145" s="193" t="s">
        <v>134</v>
      </c>
      <c r="E145" s="194" t="s">
        <v>205</v>
      </c>
      <c r="F145" s="195" t="s">
        <v>206</v>
      </c>
      <c r="G145" s="196" t="s">
        <v>150</v>
      </c>
      <c r="H145" s="197">
        <v>30</v>
      </c>
      <c r="I145" s="198"/>
      <c r="J145" s="197">
        <f t="shared" si="10"/>
        <v>0</v>
      </c>
      <c r="K145" s="199"/>
      <c r="L145" s="37"/>
      <c r="M145" s="200" t="s">
        <v>1</v>
      </c>
      <c r="N145" s="201" t="s">
        <v>43</v>
      </c>
      <c r="O145" s="73"/>
      <c r="P145" s="202">
        <f t="shared" si="11"/>
        <v>0</v>
      </c>
      <c r="Q145" s="202">
        <v>2.2321</v>
      </c>
      <c r="R145" s="202">
        <f t="shared" si="12"/>
        <v>66.962999999999994</v>
      </c>
      <c r="S145" s="202">
        <v>0</v>
      </c>
      <c r="T145" s="203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04" t="s">
        <v>138</v>
      </c>
      <c r="AT145" s="204" t="s">
        <v>134</v>
      </c>
      <c r="AU145" s="204" t="s">
        <v>139</v>
      </c>
      <c r="AY145" s="15" t="s">
        <v>132</v>
      </c>
      <c r="BE145" s="205">
        <f t="shared" si="14"/>
        <v>0</v>
      </c>
      <c r="BF145" s="205">
        <f t="shared" si="15"/>
        <v>0</v>
      </c>
      <c r="BG145" s="205">
        <f t="shared" si="16"/>
        <v>0</v>
      </c>
      <c r="BH145" s="205">
        <f t="shared" si="17"/>
        <v>0</v>
      </c>
      <c r="BI145" s="205">
        <f t="shared" si="18"/>
        <v>0</v>
      </c>
      <c r="BJ145" s="15" t="s">
        <v>139</v>
      </c>
      <c r="BK145" s="206">
        <f t="shared" si="19"/>
        <v>0</v>
      </c>
      <c r="BL145" s="15" t="s">
        <v>138</v>
      </c>
      <c r="BM145" s="204" t="s">
        <v>207</v>
      </c>
    </row>
    <row r="146" spans="1:65" s="2" customFormat="1" ht="24.2" customHeight="1">
      <c r="A146" s="32"/>
      <c r="B146" s="33"/>
      <c r="C146" s="193" t="s">
        <v>208</v>
      </c>
      <c r="D146" s="193" t="s">
        <v>134</v>
      </c>
      <c r="E146" s="194" t="s">
        <v>209</v>
      </c>
      <c r="F146" s="195" t="s">
        <v>210</v>
      </c>
      <c r="G146" s="196" t="s">
        <v>197</v>
      </c>
      <c r="H146" s="197">
        <v>4</v>
      </c>
      <c r="I146" s="198"/>
      <c r="J146" s="197">
        <f t="shared" si="10"/>
        <v>0</v>
      </c>
      <c r="K146" s="199"/>
      <c r="L146" s="37"/>
      <c r="M146" s="200" t="s">
        <v>1</v>
      </c>
      <c r="N146" s="201" t="s">
        <v>43</v>
      </c>
      <c r="O146" s="73"/>
      <c r="P146" s="202">
        <f t="shared" si="11"/>
        <v>0</v>
      </c>
      <c r="Q146" s="202">
        <v>0</v>
      </c>
      <c r="R146" s="202">
        <f t="shared" si="12"/>
        <v>0</v>
      </c>
      <c r="S146" s="202">
        <v>0</v>
      </c>
      <c r="T146" s="203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4" t="s">
        <v>138</v>
      </c>
      <c r="AT146" s="204" t="s">
        <v>134</v>
      </c>
      <c r="AU146" s="204" t="s">
        <v>139</v>
      </c>
      <c r="AY146" s="15" t="s">
        <v>132</v>
      </c>
      <c r="BE146" s="205">
        <f t="shared" si="14"/>
        <v>0</v>
      </c>
      <c r="BF146" s="205">
        <f t="shared" si="15"/>
        <v>0</v>
      </c>
      <c r="BG146" s="205">
        <f t="shared" si="16"/>
        <v>0</v>
      </c>
      <c r="BH146" s="205">
        <f t="shared" si="17"/>
        <v>0</v>
      </c>
      <c r="BI146" s="205">
        <f t="shared" si="18"/>
        <v>0</v>
      </c>
      <c r="BJ146" s="15" t="s">
        <v>139</v>
      </c>
      <c r="BK146" s="206">
        <f t="shared" si="19"/>
        <v>0</v>
      </c>
      <c r="BL146" s="15" t="s">
        <v>138</v>
      </c>
      <c r="BM146" s="204" t="s">
        <v>211</v>
      </c>
    </row>
    <row r="147" spans="1:65" s="2" customFormat="1" ht="37.9" customHeight="1">
      <c r="A147" s="32"/>
      <c r="B147" s="33"/>
      <c r="C147" s="193" t="s">
        <v>212</v>
      </c>
      <c r="D147" s="193" t="s">
        <v>134</v>
      </c>
      <c r="E147" s="194" t="s">
        <v>213</v>
      </c>
      <c r="F147" s="195" t="s">
        <v>214</v>
      </c>
      <c r="G147" s="196" t="s">
        <v>150</v>
      </c>
      <c r="H147" s="197">
        <v>11.1</v>
      </c>
      <c r="I147" s="198"/>
      <c r="J147" s="197">
        <f t="shared" si="10"/>
        <v>0</v>
      </c>
      <c r="K147" s="199"/>
      <c r="L147" s="37"/>
      <c r="M147" s="200" t="s">
        <v>1</v>
      </c>
      <c r="N147" s="201" t="s">
        <v>43</v>
      </c>
      <c r="O147" s="73"/>
      <c r="P147" s="202">
        <f t="shared" si="11"/>
        <v>0</v>
      </c>
      <c r="Q147" s="202">
        <v>0</v>
      </c>
      <c r="R147" s="202">
        <f t="shared" si="12"/>
        <v>0</v>
      </c>
      <c r="S147" s="202">
        <v>2.2000000000000002</v>
      </c>
      <c r="T147" s="203">
        <f t="shared" si="13"/>
        <v>24.42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04" t="s">
        <v>138</v>
      </c>
      <c r="AT147" s="204" t="s">
        <v>134</v>
      </c>
      <c r="AU147" s="204" t="s">
        <v>139</v>
      </c>
      <c r="AY147" s="15" t="s">
        <v>132</v>
      </c>
      <c r="BE147" s="205">
        <f t="shared" si="14"/>
        <v>0</v>
      </c>
      <c r="BF147" s="205">
        <f t="shared" si="15"/>
        <v>0</v>
      </c>
      <c r="BG147" s="205">
        <f t="shared" si="16"/>
        <v>0</v>
      </c>
      <c r="BH147" s="205">
        <f t="shared" si="17"/>
        <v>0</v>
      </c>
      <c r="BI147" s="205">
        <f t="shared" si="18"/>
        <v>0</v>
      </c>
      <c r="BJ147" s="15" t="s">
        <v>139</v>
      </c>
      <c r="BK147" s="206">
        <f t="shared" si="19"/>
        <v>0</v>
      </c>
      <c r="BL147" s="15" t="s">
        <v>138</v>
      </c>
      <c r="BM147" s="204" t="s">
        <v>215</v>
      </c>
    </row>
    <row r="148" spans="1:65" s="2" customFormat="1" ht="24.2" customHeight="1">
      <c r="A148" s="32"/>
      <c r="B148" s="33"/>
      <c r="C148" s="193" t="s">
        <v>216</v>
      </c>
      <c r="D148" s="193" t="s">
        <v>134</v>
      </c>
      <c r="E148" s="194" t="s">
        <v>217</v>
      </c>
      <c r="F148" s="195" t="s">
        <v>218</v>
      </c>
      <c r="G148" s="196" t="s">
        <v>202</v>
      </c>
      <c r="H148" s="197">
        <v>1</v>
      </c>
      <c r="I148" s="198"/>
      <c r="J148" s="197">
        <f t="shared" si="10"/>
        <v>0</v>
      </c>
      <c r="K148" s="199"/>
      <c r="L148" s="37"/>
      <c r="M148" s="200" t="s">
        <v>1</v>
      </c>
      <c r="N148" s="201" t="s">
        <v>43</v>
      </c>
      <c r="O148" s="73"/>
      <c r="P148" s="202">
        <f t="shared" si="11"/>
        <v>0</v>
      </c>
      <c r="Q148" s="202">
        <v>0</v>
      </c>
      <c r="R148" s="202">
        <f t="shared" si="12"/>
        <v>0</v>
      </c>
      <c r="S148" s="202">
        <v>3.4000000000000002E-2</v>
      </c>
      <c r="T148" s="203">
        <f t="shared" si="13"/>
        <v>3.4000000000000002E-2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04" t="s">
        <v>138</v>
      </c>
      <c r="AT148" s="204" t="s">
        <v>134</v>
      </c>
      <c r="AU148" s="204" t="s">
        <v>139</v>
      </c>
      <c r="AY148" s="15" t="s">
        <v>132</v>
      </c>
      <c r="BE148" s="205">
        <f t="shared" si="14"/>
        <v>0</v>
      </c>
      <c r="BF148" s="205">
        <f t="shared" si="15"/>
        <v>0</v>
      </c>
      <c r="BG148" s="205">
        <f t="shared" si="16"/>
        <v>0</v>
      </c>
      <c r="BH148" s="205">
        <f t="shared" si="17"/>
        <v>0</v>
      </c>
      <c r="BI148" s="205">
        <f t="shared" si="18"/>
        <v>0</v>
      </c>
      <c r="BJ148" s="15" t="s">
        <v>139</v>
      </c>
      <c r="BK148" s="206">
        <f t="shared" si="19"/>
        <v>0</v>
      </c>
      <c r="BL148" s="15" t="s">
        <v>138</v>
      </c>
      <c r="BM148" s="204" t="s">
        <v>219</v>
      </c>
    </row>
    <row r="149" spans="1:65" s="2" customFormat="1" ht="21.75" customHeight="1">
      <c r="A149" s="32"/>
      <c r="B149" s="33"/>
      <c r="C149" s="193" t="s">
        <v>7</v>
      </c>
      <c r="D149" s="193" t="s">
        <v>134</v>
      </c>
      <c r="E149" s="194" t="s">
        <v>220</v>
      </c>
      <c r="F149" s="195" t="s">
        <v>221</v>
      </c>
      <c r="G149" s="196" t="s">
        <v>163</v>
      </c>
      <c r="H149" s="197">
        <v>217.952</v>
      </c>
      <c r="I149" s="198"/>
      <c r="J149" s="197">
        <f t="shared" si="10"/>
        <v>0</v>
      </c>
      <c r="K149" s="199"/>
      <c r="L149" s="37"/>
      <c r="M149" s="200" t="s">
        <v>1</v>
      </c>
      <c r="N149" s="201" t="s">
        <v>43</v>
      </c>
      <c r="O149" s="73"/>
      <c r="P149" s="202">
        <f t="shared" si="11"/>
        <v>0</v>
      </c>
      <c r="Q149" s="202">
        <v>0</v>
      </c>
      <c r="R149" s="202">
        <f t="shared" si="12"/>
        <v>0</v>
      </c>
      <c r="S149" s="202">
        <v>0</v>
      </c>
      <c r="T149" s="203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4" t="s">
        <v>138</v>
      </c>
      <c r="AT149" s="204" t="s">
        <v>134</v>
      </c>
      <c r="AU149" s="204" t="s">
        <v>139</v>
      </c>
      <c r="AY149" s="15" t="s">
        <v>132</v>
      </c>
      <c r="BE149" s="205">
        <f t="shared" si="14"/>
        <v>0</v>
      </c>
      <c r="BF149" s="205">
        <f t="shared" si="15"/>
        <v>0</v>
      </c>
      <c r="BG149" s="205">
        <f t="shared" si="16"/>
        <v>0</v>
      </c>
      <c r="BH149" s="205">
        <f t="shared" si="17"/>
        <v>0</v>
      </c>
      <c r="BI149" s="205">
        <f t="shared" si="18"/>
        <v>0</v>
      </c>
      <c r="BJ149" s="15" t="s">
        <v>139</v>
      </c>
      <c r="BK149" s="206">
        <f t="shared" si="19"/>
        <v>0</v>
      </c>
      <c r="BL149" s="15" t="s">
        <v>138</v>
      </c>
      <c r="BM149" s="204" t="s">
        <v>222</v>
      </c>
    </row>
    <row r="150" spans="1:65" s="2" customFormat="1" ht="24.2" customHeight="1">
      <c r="A150" s="32"/>
      <c r="B150" s="33"/>
      <c r="C150" s="193" t="s">
        <v>223</v>
      </c>
      <c r="D150" s="193" t="s">
        <v>134</v>
      </c>
      <c r="E150" s="194" t="s">
        <v>224</v>
      </c>
      <c r="F150" s="195" t="s">
        <v>225</v>
      </c>
      <c r="G150" s="196" t="s">
        <v>163</v>
      </c>
      <c r="H150" s="197">
        <v>435.904</v>
      </c>
      <c r="I150" s="198"/>
      <c r="J150" s="197">
        <f t="shared" si="10"/>
        <v>0</v>
      </c>
      <c r="K150" s="199"/>
      <c r="L150" s="37"/>
      <c r="M150" s="200" t="s">
        <v>1</v>
      </c>
      <c r="N150" s="201" t="s">
        <v>43</v>
      </c>
      <c r="O150" s="73"/>
      <c r="P150" s="202">
        <f t="shared" si="11"/>
        <v>0</v>
      </c>
      <c r="Q150" s="202">
        <v>0</v>
      </c>
      <c r="R150" s="202">
        <f t="shared" si="12"/>
        <v>0</v>
      </c>
      <c r="S150" s="202">
        <v>0</v>
      </c>
      <c r="T150" s="203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204" t="s">
        <v>138</v>
      </c>
      <c r="AT150" s="204" t="s">
        <v>134</v>
      </c>
      <c r="AU150" s="204" t="s">
        <v>139</v>
      </c>
      <c r="AY150" s="15" t="s">
        <v>132</v>
      </c>
      <c r="BE150" s="205">
        <f t="shared" si="14"/>
        <v>0</v>
      </c>
      <c r="BF150" s="205">
        <f t="shared" si="15"/>
        <v>0</v>
      </c>
      <c r="BG150" s="205">
        <f t="shared" si="16"/>
        <v>0</v>
      </c>
      <c r="BH150" s="205">
        <f t="shared" si="17"/>
        <v>0</v>
      </c>
      <c r="BI150" s="205">
        <f t="shared" si="18"/>
        <v>0</v>
      </c>
      <c r="BJ150" s="15" t="s">
        <v>139</v>
      </c>
      <c r="BK150" s="206">
        <f t="shared" si="19"/>
        <v>0</v>
      </c>
      <c r="BL150" s="15" t="s">
        <v>138</v>
      </c>
      <c r="BM150" s="204" t="s">
        <v>226</v>
      </c>
    </row>
    <row r="151" spans="1:65" s="13" customFormat="1">
      <c r="B151" s="217"/>
      <c r="C151" s="218"/>
      <c r="D151" s="219" t="s">
        <v>191</v>
      </c>
      <c r="E151" s="218"/>
      <c r="F151" s="220" t="s">
        <v>227</v>
      </c>
      <c r="G151" s="218"/>
      <c r="H151" s="221">
        <v>435.904</v>
      </c>
      <c r="I151" s="222"/>
      <c r="J151" s="218"/>
      <c r="K151" s="218"/>
      <c r="L151" s="223"/>
      <c r="M151" s="224"/>
      <c r="N151" s="225"/>
      <c r="O151" s="225"/>
      <c r="P151" s="225"/>
      <c r="Q151" s="225"/>
      <c r="R151" s="225"/>
      <c r="S151" s="225"/>
      <c r="T151" s="226"/>
      <c r="AT151" s="227" t="s">
        <v>191</v>
      </c>
      <c r="AU151" s="227" t="s">
        <v>139</v>
      </c>
      <c r="AV151" s="13" t="s">
        <v>139</v>
      </c>
      <c r="AW151" s="13" t="s">
        <v>4</v>
      </c>
      <c r="AX151" s="13" t="s">
        <v>85</v>
      </c>
      <c r="AY151" s="227" t="s">
        <v>132</v>
      </c>
    </row>
    <row r="152" spans="1:65" s="2" customFormat="1" ht="24.2" customHeight="1">
      <c r="A152" s="32"/>
      <c r="B152" s="33"/>
      <c r="C152" s="193" t="s">
        <v>228</v>
      </c>
      <c r="D152" s="193" t="s">
        <v>134</v>
      </c>
      <c r="E152" s="194" t="s">
        <v>229</v>
      </c>
      <c r="F152" s="195" t="s">
        <v>230</v>
      </c>
      <c r="G152" s="196" t="s">
        <v>163</v>
      </c>
      <c r="H152" s="197">
        <v>217.952</v>
      </c>
      <c r="I152" s="198"/>
      <c r="J152" s="197">
        <f>ROUND(I152*H152,3)</f>
        <v>0</v>
      </c>
      <c r="K152" s="199"/>
      <c r="L152" s="37"/>
      <c r="M152" s="200" t="s">
        <v>1</v>
      </c>
      <c r="N152" s="201" t="s">
        <v>43</v>
      </c>
      <c r="O152" s="73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204" t="s">
        <v>138</v>
      </c>
      <c r="AT152" s="204" t="s">
        <v>134</v>
      </c>
      <c r="AU152" s="204" t="s">
        <v>139</v>
      </c>
      <c r="AY152" s="15" t="s">
        <v>132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5" t="s">
        <v>139</v>
      </c>
      <c r="BK152" s="206">
        <f>ROUND(I152*H152,3)</f>
        <v>0</v>
      </c>
      <c r="BL152" s="15" t="s">
        <v>138</v>
      </c>
      <c r="BM152" s="204" t="s">
        <v>231</v>
      </c>
    </row>
    <row r="153" spans="1:65" s="2" customFormat="1" ht="33" customHeight="1">
      <c r="A153" s="32"/>
      <c r="B153" s="33"/>
      <c r="C153" s="193" t="s">
        <v>232</v>
      </c>
      <c r="D153" s="193" t="s">
        <v>134</v>
      </c>
      <c r="E153" s="194" t="s">
        <v>233</v>
      </c>
      <c r="F153" s="195" t="s">
        <v>234</v>
      </c>
      <c r="G153" s="196" t="s">
        <v>163</v>
      </c>
      <c r="H153" s="197">
        <v>13.327999999999999</v>
      </c>
      <c r="I153" s="198"/>
      <c r="J153" s="197">
        <f>ROUND(I153*H153,3)</f>
        <v>0</v>
      </c>
      <c r="K153" s="199"/>
      <c r="L153" s="37"/>
      <c r="M153" s="200" t="s">
        <v>1</v>
      </c>
      <c r="N153" s="201" t="s">
        <v>43</v>
      </c>
      <c r="O153" s="73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04" t="s">
        <v>138</v>
      </c>
      <c r="AT153" s="204" t="s">
        <v>134</v>
      </c>
      <c r="AU153" s="204" t="s">
        <v>139</v>
      </c>
      <c r="AY153" s="15" t="s">
        <v>132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5" t="s">
        <v>139</v>
      </c>
      <c r="BK153" s="206">
        <f>ROUND(I153*H153,3)</f>
        <v>0</v>
      </c>
      <c r="BL153" s="15" t="s">
        <v>138</v>
      </c>
      <c r="BM153" s="204" t="s">
        <v>235</v>
      </c>
    </row>
    <row r="154" spans="1:65" s="12" customFormat="1" ht="22.9" customHeight="1">
      <c r="B154" s="177"/>
      <c r="C154" s="178"/>
      <c r="D154" s="179" t="s">
        <v>76</v>
      </c>
      <c r="E154" s="191" t="s">
        <v>236</v>
      </c>
      <c r="F154" s="191" t="s">
        <v>237</v>
      </c>
      <c r="G154" s="178"/>
      <c r="H154" s="178"/>
      <c r="I154" s="181"/>
      <c r="J154" s="192">
        <f>BK154</f>
        <v>0</v>
      </c>
      <c r="K154" s="178"/>
      <c r="L154" s="183"/>
      <c r="M154" s="184"/>
      <c r="N154" s="185"/>
      <c r="O154" s="185"/>
      <c r="P154" s="186">
        <f>P155</f>
        <v>0</v>
      </c>
      <c r="Q154" s="185"/>
      <c r="R154" s="186">
        <f>R155</f>
        <v>0</v>
      </c>
      <c r="S154" s="185"/>
      <c r="T154" s="187">
        <f>T155</f>
        <v>0</v>
      </c>
      <c r="AR154" s="188" t="s">
        <v>85</v>
      </c>
      <c r="AT154" s="189" t="s">
        <v>76</v>
      </c>
      <c r="AU154" s="189" t="s">
        <v>85</v>
      </c>
      <c r="AY154" s="188" t="s">
        <v>132</v>
      </c>
      <c r="BK154" s="190">
        <f>BK155</f>
        <v>0</v>
      </c>
    </row>
    <row r="155" spans="1:65" s="2" customFormat="1" ht="33" customHeight="1">
      <c r="A155" s="32"/>
      <c r="B155" s="33"/>
      <c r="C155" s="193" t="s">
        <v>238</v>
      </c>
      <c r="D155" s="193" t="s">
        <v>134</v>
      </c>
      <c r="E155" s="194" t="s">
        <v>239</v>
      </c>
      <c r="F155" s="195" t="s">
        <v>240</v>
      </c>
      <c r="G155" s="196" t="s">
        <v>163</v>
      </c>
      <c r="H155" s="197">
        <v>829.23299999999995</v>
      </c>
      <c r="I155" s="198"/>
      <c r="J155" s="197">
        <f>ROUND(I155*H155,3)</f>
        <v>0</v>
      </c>
      <c r="K155" s="199"/>
      <c r="L155" s="37"/>
      <c r="M155" s="200" t="s">
        <v>1</v>
      </c>
      <c r="N155" s="201" t="s">
        <v>43</v>
      </c>
      <c r="O155" s="73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04" t="s">
        <v>138</v>
      </c>
      <c r="AT155" s="204" t="s">
        <v>134</v>
      </c>
      <c r="AU155" s="204" t="s">
        <v>139</v>
      </c>
      <c r="AY155" s="15" t="s">
        <v>132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5" t="s">
        <v>139</v>
      </c>
      <c r="BK155" s="206">
        <f>ROUND(I155*H155,3)</f>
        <v>0</v>
      </c>
      <c r="BL155" s="15" t="s">
        <v>138</v>
      </c>
      <c r="BM155" s="204" t="s">
        <v>241</v>
      </c>
    </row>
    <row r="156" spans="1:65" s="12" customFormat="1" ht="25.9" customHeight="1">
      <c r="B156" s="177"/>
      <c r="C156" s="178"/>
      <c r="D156" s="179" t="s">
        <v>76</v>
      </c>
      <c r="E156" s="180" t="s">
        <v>242</v>
      </c>
      <c r="F156" s="180" t="s">
        <v>243</v>
      </c>
      <c r="G156" s="178"/>
      <c r="H156" s="178"/>
      <c r="I156" s="181"/>
      <c r="J156" s="182">
        <f>BK156</f>
        <v>0</v>
      </c>
      <c r="K156" s="178"/>
      <c r="L156" s="183"/>
      <c r="M156" s="184"/>
      <c r="N156" s="185"/>
      <c r="O156" s="185"/>
      <c r="P156" s="186">
        <f>P157</f>
        <v>0</v>
      </c>
      <c r="Q156" s="185"/>
      <c r="R156" s="186">
        <f>R157</f>
        <v>1.2500000000000001E-2</v>
      </c>
      <c r="S156" s="185"/>
      <c r="T156" s="187">
        <f>T157</f>
        <v>0.25</v>
      </c>
      <c r="AR156" s="188" t="s">
        <v>139</v>
      </c>
      <c r="AT156" s="189" t="s">
        <v>76</v>
      </c>
      <c r="AU156" s="189" t="s">
        <v>77</v>
      </c>
      <c r="AY156" s="188" t="s">
        <v>132</v>
      </c>
      <c r="BK156" s="190">
        <f>BK157</f>
        <v>0</v>
      </c>
    </row>
    <row r="157" spans="1:65" s="12" customFormat="1" ht="22.9" customHeight="1">
      <c r="B157" s="177"/>
      <c r="C157" s="178"/>
      <c r="D157" s="179" t="s">
        <v>76</v>
      </c>
      <c r="E157" s="191" t="s">
        <v>244</v>
      </c>
      <c r="F157" s="191" t="s">
        <v>245</v>
      </c>
      <c r="G157" s="178"/>
      <c r="H157" s="178"/>
      <c r="I157" s="181"/>
      <c r="J157" s="192">
        <f>BK157</f>
        <v>0</v>
      </c>
      <c r="K157" s="178"/>
      <c r="L157" s="183"/>
      <c r="M157" s="184"/>
      <c r="N157" s="185"/>
      <c r="O157" s="185"/>
      <c r="P157" s="186">
        <f>P158</f>
        <v>0</v>
      </c>
      <c r="Q157" s="185"/>
      <c r="R157" s="186">
        <f>R158</f>
        <v>1.2500000000000001E-2</v>
      </c>
      <c r="S157" s="185"/>
      <c r="T157" s="187">
        <f>T158</f>
        <v>0.25</v>
      </c>
      <c r="AR157" s="188" t="s">
        <v>139</v>
      </c>
      <c r="AT157" s="189" t="s">
        <v>76</v>
      </c>
      <c r="AU157" s="189" t="s">
        <v>85</v>
      </c>
      <c r="AY157" s="188" t="s">
        <v>132</v>
      </c>
      <c r="BK157" s="190">
        <f>BK158</f>
        <v>0</v>
      </c>
    </row>
    <row r="158" spans="1:65" s="2" customFormat="1" ht="37.9" customHeight="1">
      <c r="A158" s="32"/>
      <c r="B158" s="33"/>
      <c r="C158" s="193" t="s">
        <v>246</v>
      </c>
      <c r="D158" s="193" t="s">
        <v>134</v>
      </c>
      <c r="E158" s="194" t="s">
        <v>247</v>
      </c>
      <c r="F158" s="195" t="s">
        <v>248</v>
      </c>
      <c r="G158" s="196" t="s">
        <v>249</v>
      </c>
      <c r="H158" s="197">
        <v>250</v>
      </c>
      <c r="I158" s="198"/>
      <c r="J158" s="197">
        <f>ROUND(I158*H158,3)</f>
        <v>0</v>
      </c>
      <c r="K158" s="199"/>
      <c r="L158" s="37"/>
      <c r="M158" s="200" t="s">
        <v>1</v>
      </c>
      <c r="N158" s="201" t="s">
        <v>43</v>
      </c>
      <c r="O158" s="73"/>
      <c r="P158" s="202">
        <f>O158*H158</f>
        <v>0</v>
      </c>
      <c r="Q158" s="202">
        <v>5.0000000000000002E-5</v>
      </c>
      <c r="R158" s="202">
        <f>Q158*H158</f>
        <v>1.2500000000000001E-2</v>
      </c>
      <c r="S158" s="202">
        <v>1E-3</v>
      </c>
      <c r="T158" s="203">
        <f>S158*H158</f>
        <v>0.25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204" t="s">
        <v>204</v>
      </c>
      <c r="AT158" s="204" t="s">
        <v>134</v>
      </c>
      <c r="AU158" s="204" t="s">
        <v>139</v>
      </c>
      <c r="AY158" s="15" t="s">
        <v>132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5" t="s">
        <v>139</v>
      </c>
      <c r="BK158" s="206">
        <f>ROUND(I158*H158,3)</f>
        <v>0</v>
      </c>
      <c r="BL158" s="15" t="s">
        <v>204</v>
      </c>
      <c r="BM158" s="204" t="s">
        <v>250</v>
      </c>
    </row>
    <row r="159" spans="1:65" s="12" customFormat="1" ht="25.9" customHeight="1">
      <c r="B159" s="177"/>
      <c r="C159" s="178"/>
      <c r="D159" s="179" t="s">
        <v>76</v>
      </c>
      <c r="E159" s="180" t="s">
        <v>251</v>
      </c>
      <c r="F159" s="180" t="s">
        <v>252</v>
      </c>
      <c r="G159" s="178"/>
      <c r="H159" s="178"/>
      <c r="I159" s="181"/>
      <c r="J159" s="182">
        <f>BK159</f>
        <v>0</v>
      </c>
      <c r="K159" s="178"/>
      <c r="L159" s="183"/>
      <c r="M159" s="184"/>
      <c r="N159" s="185"/>
      <c r="O159" s="185"/>
      <c r="P159" s="186">
        <f>SUM(P160:P161)</f>
        <v>0</v>
      </c>
      <c r="Q159" s="185"/>
      <c r="R159" s="186">
        <f>SUM(R160:R161)</f>
        <v>0</v>
      </c>
      <c r="S159" s="185"/>
      <c r="T159" s="187">
        <f>SUM(T160:T161)</f>
        <v>0</v>
      </c>
      <c r="AR159" s="188" t="s">
        <v>152</v>
      </c>
      <c r="AT159" s="189" t="s">
        <v>76</v>
      </c>
      <c r="AU159" s="189" t="s">
        <v>77</v>
      </c>
      <c r="AY159" s="188" t="s">
        <v>132</v>
      </c>
      <c r="BK159" s="190">
        <f>SUM(BK160:BK161)</f>
        <v>0</v>
      </c>
    </row>
    <row r="160" spans="1:65" s="2" customFormat="1" ht="44.25" customHeight="1">
      <c r="A160" s="32"/>
      <c r="B160" s="33"/>
      <c r="C160" s="193" t="s">
        <v>253</v>
      </c>
      <c r="D160" s="193" t="s">
        <v>134</v>
      </c>
      <c r="E160" s="194" t="s">
        <v>254</v>
      </c>
      <c r="F160" s="195" t="s">
        <v>255</v>
      </c>
      <c r="G160" s="196" t="s">
        <v>256</v>
      </c>
      <c r="H160" s="197">
        <v>1</v>
      </c>
      <c r="I160" s="198"/>
      <c r="J160" s="197">
        <f>ROUND(I160*H160,3)</f>
        <v>0</v>
      </c>
      <c r="K160" s="199"/>
      <c r="L160" s="37"/>
      <c r="M160" s="200" t="s">
        <v>1</v>
      </c>
      <c r="N160" s="201" t="s">
        <v>43</v>
      </c>
      <c r="O160" s="73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204" t="s">
        <v>257</v>
      </c>
      <c r="AT160" s="204" t="s">
        <v>134</v>
      </c>
      <c r="AU160" s="204" t="s">
        <v>85</v>
      </c>
      <c r="AY160" s="15" t="s">
        <v>132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5" t="s">
        <v>139</v>
      </c>
      <c r="BK160" s="206">
        <f>ROUND(I160*H160,3)</f>
        <v>0</v>
      </c>
      <c r="BL160" s="15" t="s">
        <v>257</v>
      </c>
      <c r="BM160" s="204" t="s">
        <v>258</v>
      </c>
    </row>
    <row r="161" spans="1:65" s="2" customFormat="1" ht="24.2" customHeight="1">
      <c r="A161" s="32"/>
      <c r="B161" s="33"/>
      <c r="C161" s="193" t="s">
        <v>259</v>
      </c>
      <c r="D161" s="193" t="s">
        <v>134</v>
      </c>
      <c r="E161" s="194" t="s">
        <v>260</v>
      </c>
      <c r="F161" s="195" t="s">
        <v>261</v>
      </c>
      <c r="G161" s="196" t="s">
        <v>256</v>
      </c>
      <c r="H161" s="197">
        <v>1</v>
      </c>
      <c r="I161" s="198"/>
      <c r="J161" s="197">
        <f>ROUND(I161*H161,3)</f>
        <v>0</v>
      </c>
      <c r="K161" s="199"/>
      <c r="L161" s="37"/>
      <c r="M161" s="228" t="s">
        <v>1</v>
      </c>
      <c r="N161" s="229" t="s">
        <v>43</v>
      </c>
      <c r="O161" s="230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204" t="s">
        <v>257</v>
      </c>
      <c r="AT161" s="204" t="s">
        <v>134</v>
      </c>
      <c r="AU161" s="204" t="s">
        <v>85</v>
      </c>
      <c r="AY161" s="15" t="s">
        <v>132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5" t="s">
        <v>139</v>
      </c>
      <c r="BK161" s="206">
        <f>ROUND(I161*H161,3)</f>
        <v>0</v>
      </c>
      <c r="BL161" s="15" t="s">
        <v>257</v>
      </c>
      <c r="BM161" s="204" t="s">
        <v>262</v>
      </c>
    </row>
    <row r="162" spans="1:65" s="2" customFormat="1" ht="6.95" customHeight="1">
      <c r="A162" s="32"/>
      <c r="B162" s="56"/>
      <c r="C162" s="57"/>
      <c r="D162" s="57"/>
      <c r="E162" s="57"/>
      <c r="F162" s="57"/>
      <c r="G162" s="57"/>
      <c r="H162" s="57"/>
      <c r="I162" s="57"/>
      <c r="J162" s="57"/>
      <c r="K162" s="57"/>
      <c r="L162" s="37"/>
      <c r="M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</sheetData>
  <sheetProtection algorithmName="SHA-512" hashValue="K0Nia41RQT5CPqjK5oB5YLl4RdoDHBM2niY8uZbVi48RNm7upNgWiUpikH1r45Ef9j1JqK5Hr1PC42a7L9EEhQ==" saltValue="H5HkAQiM1Q8DeDeCO6Ax1dOBSF1Su+ySWuag5UWLWPePwefM7jRNbs0vB6nqtqrAIa498TvrJ6tRwStmYIQCdQ==" spinCount="100000" sheet="1" objects="1" scenarios="1" formatColumns="0" formatRows="0" autoFilter="0"/>
  <autoFilter ref="C123:K16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5" t="s">
        <v>89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77</v>
      </c>
    </row>
    <row r="4" spans="1:46" s="1" customFormat="1" ht="24.95" customHeight="1">
      <c r="B4" s="18"/>
      <c r="D4" s="112" t="s">
        <v>102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16.5" customHeight="1">
      <c r="B7" s="18"/>
      <c r="E7" s="282" t="str">
        <f>'Rekapitulácia stavby'!K6</f>
        <v>Revitalizácia vnútrobloku s agátovým hájom</v>
      </c>
      <c r="F7" s="283"/>
      <c r="G7" s="283"/>
      <c r="H7" s="283"/>
      <c r="L7" s="18"/>
    </row>
    <row r="8" spans="1:46" s="2" customFormat="1" ht="12" customHeight="1">
      <c r="A8" s="32"/>
      <c r="B8" s="37"/>
      <c r="C8" s="32"/>
      <c r="D8" s="114" t="s">
        <v>103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4" t="s">
        <v>263</v>
      </c>
      <c r="F9" s="285"/>
      <c r="G9" s="285"/>
      <c r="H9" s="285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16</v>
      </c>
      <c r="E11" s="32"/>
      <c r="F11" s="115" t="s">
        <v>1</v>
      </c>
      <c r="G11" s="32"/>
      <c r="H11" s="32"/>
      <c r="I11" s="114" t="s">
        <v>17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18</v>
      </c>
      <c r="E12" s="32"/>
      <c r="F12" s="115" t="s">
        <v>19</v>
      </c>
      <c r="G12" s="32"/>
      <c r="H12" s="32"/>
      <c r="I12" s="114" t="s">
        <v>20</v>
      </c>
      <c r="J12" s="116">
        <f>'Rekapitulácia stavby'!AN8</f>
        <v>44869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21</v>
      </c>
      <c r="E14" s="32"/>
      <c r="F14" s="32"/>
      <c r="G14" s="32"/>
      <c r="H14" s="32"/>
      <c r="I14" s="114" t="s">
        <v>22</v>
      </c>
      <c r="J14" s="115" t="s">
        <v>23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24</v>
      </c>
      <c r="F15" s="32"/>
      <c r="G15" s="32"/>
      <c r="H15" s="32"/>
      <c r="I15" s="114" t="s">
        <v>25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26</v>
      </c>
      <c r="E17" s="32"/>
      <c r="F17" s="32"/>
      <c r="G17" s="32"/>
      <c r="H17" s="32"/>
      <c r="I17" s="114" t="s">
        <v>22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6" t="str">
        <f>'Rekapitulácia stavby'!E14</f>
        <v>Vyplň údaj</v>
      </c>
      <c r="F18" s="287"/>
      <c r="G18" s="287"/>
      <c r="H18" s="287"/>
      <c r="I18" s="114" t="s">
        <v>25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28</v>
      </c>
      <c r="E20" s="32"/>
      <c r="F20" s="32"/>
      <c r="G20" s="32"/>
      <c r="H20" s="32"/>
      <c r="I20" s="114" t="s">
        <v>22</v>
      </c>
      <c r="J20" s="115" t="s">
        <v>29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30</v>
      </c>
      <c r="F21" s="32"/>
      <c r="G21" s="32"/>
      <c r="H21" s="32"/>
      <c r="I21" s="114" t="s">
        <v>25</v>
      </c>
      <c r="J21" s="115" t="s">
        <v>31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34</v>
      </c>
      <c r="E23" s="32"/>
      <c r="F23" s="32"/>
      <c r="G23" s="32"/>
      <c r="H23" s="32"/>
      <c r="I23" s="114" t="s">
        <v>22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35</v>
      </c>
      <c r="F24" s="32"/>
      <c r="G24" s="32"/>
      <c r="H24" s="32"/>
      <c r="I24" s="114" t="s">
        <v>25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36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88" t="s">
        <v>1</v>
      </c>
      <c r="F27" s="288"/>
      <c r="G27" s="288"/>
      <c r="H27" s="28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37</v>
      </c>
      <c r="E30" s="32"/>
      <c r="F30" s="32"/>
      <c r="G30" s="32"/>
      <c r="H30" s="32"/>
      <c r="I30" s="32"/>
      <c r="J30" s="122">
        <f>ROUND(J118,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39</v>
      </c>
      <c r="G32" s="32"/>
      <c r="H32" s="32"/>
      <c r="I32" s="123" t="s">
        <v>38</v>
      </c>
      <c r="J32" s="123" t="s">
        <v>40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41</v>
      </c>
      <c r="E33" s="125" t="s">
        <v>42</v>
      </c>
      <c r="F33" s="126">
        <f>ROUND((SUM(BE118:BE148)),  2)</f>
        <v>0</v>
      </c>
      <c r="G33" s="127"/>
      <c r="H33" s="127"/>
      <c r="I33" s="128">
        <v>0.2</v>
      </c>
      <c r="J33" s="126">
        <f>ROUND(((SUM(BE118:BE148))*I33),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43</v>
      </c>
      <c r="F34" s="126">
        <f>ROUND((SUM(BF118:BF148)),  2)</f>
        <v>0</v>
      </c>
      <c r="G34" s="127"/>
      <c r="H34" s="127"/>
      <c r="I34" s="128">
        <v>0.2</v>
      </c>
      <c r="J34" s="126">
        <f>ROUND(((SUM(BF118:BF148))*I34),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44</v>
      </c>
      <c r="F35" s="129">
        <f>ROUND((SUM(BG118:BG148)),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45</v>
      </c>
      <c r="F36" s="129">
        <f>ROUND((SUM(BH118:BH148)),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46</v>
      </c>
      <c r="F37" s="126">
        <f>ROUND((SUM(BI118:BI148)),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47</v>
      </c>
      <c r="E39" s="133"/>
      <c r="F39" s="133"/>
      <c r="G39" s="134" t="s">
        <v>48</v>
      </c>
      <c r="H39" s="135" t="s">
        <v>49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50</v>
      </c>
      <c r="E50" s="139"/>
      <c r="F50" s="139"/>
      <c r="G50" s="138" t="s">
        <v>51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52</v>
      </c>
      <c r="E61" s="141"/>
      <c r="F61" s="142" t="s">
        <v>53</v>
      </c>
      <c r="G61" s="140" t="s">
        <v>52</v>
      </c>
      <c r="H61" s="141"/>
      <c r="I61" s="141"/>
      <c r="J61" s="143" t="s">
        <v>53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54</v>
      </c>
      <c r="E65" s="144"/>
      <c r="F65" s="144"/>
      <c r="G65" s="138" t="s">
        <v>55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52</v>
      </c>
      <c r="E76" s="141"/>
      <c r="F76" s="142" t="s">
        <v>53</v>
      </c>
      <c r="G76" s="140" t="s">
        <v>52</v>
      </c>
      <c r="H76" s="141"/>
      <c r="I76" s="141"/>
      <c r="J76" s="143" t="s">
        <v>53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105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Revitalizácia vnútrobloku s agátovým hájom</v>
      </c>
      <c r="F85" s="281"/>
      <c r="G85" s="281"/>
      <c r="H85" s="281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103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8" t="str">
        <f>E9</f>
        <v>02 - Agátový hájik - vybavenie detského ihriska</v>
      </c>
      <c r="F87" s="279"/>
      <c r="G87" s="279"/>
      <c r="H87" s="279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4"/>
      <c r="E89" s="34"/>
      <c r="F89" s="25" t="str">
        <f>F12</f>
        <v>Svidník</v>
      </c>
      <c r="G89" s="34"/>
      <c r="H89" s="34"/>
      <c r="I89" s="27" t="s">
        <v>20</v>
      </c>
      <c r="J89" s="68">
        <f>IF(J12="","",J12)</f>
        <v>44869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21</v>
      </c>
      <c r="D91" s="34"/>
      <c r="E91" s="34"/>
      <c r="F91" s="25" t="str">
        <f>E15</f>
        <v>Mesto Svidník</v>
      </c>
      <c r="G91" s="34"/>
      <c r="H91" s="34"/>
      <c r="I91" s="27" t="s">
        <v>28</v>
      </c>
      <c r="J91" s="30" t="str">
        <f>E21</f>
        <v>PROJEKTA Svidník s.r.o.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4"/>
      <c r="E92" s="34"/>
      <c r="F92" s="25" t="str">
        <f>IF(E18="","",E18)</f>
        <v>Vyplň údaj</v>
      </c>
      <c r="G92" s="34"/>
      <c r="H92" s="34"/>
      <c r="I92" s="27" t="s">
        <v>34</v>
      </c>
      <c r="J92" s="30" t="str">
        <f>E24</f>
        <v>Ing. Miron Mikita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9" t="s">
        <v>106</v>
      </c>
      <c r="D94" s="150"/>
      <c r="E94" s="150"/>
      <c r="F94" s="150"/>
      <c r="G94" s="150"/>
      <c r="H94" s="150"/>
      <c r="I94" s="150"/>
      <c r="J94" s="151" t="s">
        <v>107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52" t="s">
        <v>108</v>
      </c>
      <c r="D96" s="34"/>
      <c r="E96" s="34"/>
      <c r="F96" s="34"/>
      <c r="G96" s="34"/>
      <c r="H96" s="34"/>
      <c r="I96" s="34"/>
      <c r="J96" s="86">
        <f>J118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109</v>
      </c>
    </row>
    <row r="97" spans="1:31" s="9" customFormat="1" ht="24.95" customHeight="1">
      <c r="B97" s="153"/>
      <c r="C97" s="154"/>
      <c r="D97" s="155" t="s">
        <v>110</v>
      </c>
      <c r="E97" s="156"/>
      <c r="F97" s="156"/>
      <c r="G97" s="156"/>
      <c r="H97" s="156"/>
      <c r="I97" s="156"/>
      <c r="J97" s="157">
        <f>J119</f>
        <v>0</v>
      </c>
      <c r="K97" s="154"/>
      <c r="L97" s="158"/>
    </row>
    <row r="98" spans="1:31" s="10" customFormat="1" ht="19.899999999999999" customHeight="1">
      <c r="B98" s="159"/>
      <c r="C98" s="160"/>
      <c r="D98" s="161" t="s">
        <v>113</v>
      </c>
      <c r="E98" s="162"/>
      <c r="F98" s="162"/>
      <c r="G98" s="162"/>
      <c r="H98" s="162"/>
      <c r="I98" s="162"/>
      <c r="J98" s="163">
        <f>J120</f>
        <v>0</v>
      </c>
      <c r="K98" s="160"/>
      <c r="L98" s="164"/>
    </row>
    <row r="99" spans="1:31" s="2" customFormat="1" ht="21.75" customHeight="1">
      <c r="A99" s="32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53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3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3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118</v>
      </c>
      <c r="D105" s="34"/>
      <c r="E105" s="34"/>
      <c r="F105" s="34"/>
      <c r="G105" s="34"/>
      <c r="H105" s="34"/>
      <c r="I105" s="34"/>
      <c r="J105" s="34"/>
      <c r="K105" s="34"/>
      <c r="L105" s="53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53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14</v>
      </c>
      <c r="D107" s="34"/>
      <c r="E107" s="34"/>
      <c r="F107" s="34"/>
      <c r="G107" s="34"/>
      <c r="H107" s="34"/>
      <c r="I107" s="34"/>
      <c r="J107" s="34"/>
      <c r="K107" s="34"/>
      <c r="L107" s="53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4"/>
      <c r="D108" s="34"/>
      <c r="E108" s="280" t="str">
        <f>E7</f>
        <v>Revitalizácia vnútrobloku s agátovým hájom</v>
      </c>
      <c r="F108" s="281"/>
      <c r="G108" s="281"/>
      <c r="H108" s="281"/>
      <c r="I108" s="34"/>
      <c r="J108" s="34"/>
      <c r="K108" s="34"/>
      <c r="L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103</v>
      </c>
      <c r="D109" s="34"/>
      <c r="E109" s="34"/>
      <c r="F109" s="34"/>
      <c r="G109" s="34"/>
      <c r="H109" s="34"/>
      <c r="I109" s="34"/>
      <c r="J109" s="34"/>
      <c r="K109" s="34"/>
      <c r="L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4"/>
      <c r="D110" s="34"/>
      <c r="E110" s="268" t="str">
        <f>E9</f>
        <v>02 - Agátový hájik - vybavenie detského ihriska</v>
      </c>
      <c r="F110" s="279"/>
      <c r="G110" s="279"/>
      <c r="H110" s="279"/>
      <c r="I110" s="34"/>
      <c r="J110" s="34"/>
      <c r="K110" s="34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18</v>
      </c>
      <c r="D112" s="34"/>
      <c r="E112" s="34"/>
      <c r="F112" s="25" t="str">
        <f>F12</f>
        <v>Svidník</v>
      </c>
      <c r="G112" s="34"/>
      <c r="H112" s="34"/>
      <c r="I112" s="27" t="s">
        <v>20</v>
      </c>
      <c r="J112" s="68">
        <f>IF(J12="","",J12)</f>
        <v>44869</v>
      </c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25.7" customHeight="1">
      <c r="A114" s="32"/>
      <c r="B114" s="33"/>
      <c r="C114" s="27" t="s">
        <v>21</v>
      </c>
      <c r="D114" s="34"/>
      <c r="E114" s="34"/>
      <c r="F114" s="25" t="str">
        <f>E15</f>
        <v>Mesto Svidník</v>
      </c>
      <c r="G114" s="34"/>
      <c r="H114" s="34"/>
      <c r="I114" s="27" t="s">
        <v>28</v>
      </c>
      <c r="J114" s="30" t="str">
        <f>E21</f>
        <v>PROJEKTA Svidník s.r.o.</v>
      </c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26</v>
      </c>
      <c r="D115" s="34"/>
      <c r="E115" s="34"/>
      <c r="F115" s="25" t="str">
        <f>IF(E18="","",E18)</f>
        <v>Vyplň údaj</v>
      </c>
      <c r="G115" s="34"/>
      <c r="H115" s="34"/>
      <c r="I115" s="27" t="s">
        <v>34</v>
      </c>
      <c r="J115" s="30" t="str">
        <f>E24</f>
        <v>Ing. Miron Mikita</v>
      </c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65"/>
      <c r="B117" s="166"/>
      <c r="C117" s="167" t="s">
        <v>119</v>
      </c>
      <c r="D117" s="168" t="s">
        <v>62</v>
      </c>
      <c r="E117" s="168" t="s">
        <v>58</v>
      </c>
      <c r="F117" s="168" t="s">
        <v>59</v>
      </c>
      <c r="G117" s="168" t="s">
        <v>120</v>
      </c>
      <c r="H117" s="168" t="s">
        <v>121</v>
      </c>
      <c r="I117" s="168" t="s">
        <v>122</v>
      </c>
      <c r="J117" s="169" t="s">
        <v>107</v>
      </c>
      <c r="K117" s="170" t="s">
        <v>123</v>
      </c>
      <c r="L117" s="171"/>
      <c r="M117" s="77" t="s">
        <v>1</v>
      </c>
      <c r="N117" s="78" t="s">
        <v>41</v>
      </c>
      <c r="O117" s="78" t="s">
        <v>124</v>
      </c>
      <c r="P117" s="78" t="s">
        <v>125</v>
      </c>
      <c r="Q117" s="78" t="s">
        <v>126</v>
      </c>
      <c r="R117" s="78" t="s">
        <v>127</v>
      </c>
      <c r="S117" s="78" t="s">
        <v>128</v>
      </c>
      <c r="T117" s="79" t="s">
        <v>129</v>
      </c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</row>
    <row r="118" spans="1:65" s="2" customFormat="1" ht="22.9" customHeight="1">
      <c r="A118" s="32"/>
      <c r="B118" s="33"/>
      <c r="C118" s="84" t="s">
        <v>108</v>
      </c>
      <c r="D118" s="34"/>
      <c r="E118" s="34"/>
      <c r="F118" s="34"/>
      <c r="G118" s="34"/>
      <c r="H118" s="34"/>
      <c r="I118" s="34"/>
      <c r="J118" s="172">
        <f>BK118</f>
        <v>0</v>
      </c>
      <c r="K118" s="34"/>
      <c r="L118" s="37"/>
      <c r="M118" s="80"/>
      <c r="N118" s="173"/>
      <c r="O118" s="81"/>
      <c r="P118" s="174">
        <f>P119</f>
        <v>0</v>
      </c>
      <c r="Q118" s="81"/>
      <c r="R118" s="174">
        <f>R119</f>
        <v>0</v>
      </c>
      <c r="S118" s="81"/>
      <c r="T118" s="175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5" t="s">
        <v>76</v>
      </c>
      <c r="AU118" s="15" t="s">
        <v>109</v>
      </c>
      <c r="BK118" s="176">
        <f>BK119</f>
        <v>0</v>
      </c>
    </row>
    <row r="119" spans="1:65" s="12" customFormat="1" ht="25.9" customHeight="1">
      <c r="B119" s="177"/>
      <c r="C119" s="178"/>
      <c r="D119" s="179" t="s">
        <v>76</v>
      </c>
      <c r="E119" s="180" t="s">
        <v>130</v>
      </c>
      <c r="F119" s="180" t="s">
        <v>131</v>
      </c>
      <c r="G119" s="178"/>
      <c r="H119" s="178"/>
      <c r="I119" s="181"/>
      <c r="J119" s="182">
        <f>BK119</f>
        <v>0</v>
      </c>
      <c r="K119" s="178"/>
      <c r="L119" s="183"/>
      <c r="M119" s="184"/>
      <c r="N119" s="185"/>
      <c r="O119" s="185"/>
      <c r="P119" s="186">
        <f>P120</f>
        <v>0</v>
      </c>
      <c r="Q119" s="185"/>
      <c r="R119" s="186">
        <f>R120</f>
        <v>0</v>
      </c>
      <c r="S119" s="185"/>
      <c r="T119" s="187">
        <f>T120</f>
        <v>0</v>
      </c>
      <c r="AR119" s="188" t="s">
        <v>85</v>
      </c>
      <c r="AT119" s="189" t="s">
        <v>76</v>
      </c>
      <c r="AU119" s="189" t="s">
        <v>77</v>
      </c>
      <c r="AY119" s="188" t="s">
        <v>132</v>
      </c>
      <c r="BK119" s="190">
        <f>BK120</f>
        <v>0</v>
      </c>
    </row>
    <row r="120" spans="1:65" s="12" customFormat="1" ht="22.9" customHeight="1">
      <c r="B120" s="177"/>
      <c r="C120" s="178"/>
      <c r="D120" s="179" t="s">
        <v>76</v>
      </c>
      <c r="E120" s="191" t="s">
        <v>169</v>
      </c>
      <c r="F120" s="191" t="s">
        <v>193</v>
      </c>
      <c r="G120" s="178"/>
      <c r="H120" s="178"/>
      <c r="I120" s="181"/>
      <c r="J120" s="192">
        <f>BK120</f>
        <v>0</v>
      </c>
      <c r="K120" s="178"/>
      <c r="L120" s="183"/>
      <c r="M120" s="184"/>
      <c r="N120" s="185"/>
      <c r="O120" s="185"/>
      <c r="P120" s="186">
        <f>SUM(P121:P148)</f>
        <v>0</v>
      </c>
      <c r="Q120" s="185"/>
      <c r="R120" s="186">
        <f>SUM(R121:R148)</f>
        <v>0</v>
      </c>
      <c r="S120" s="185"/>
      <c r="T120" s="187">
        <f>SUM(T121:T148)</f>
        <v>0</v>
      </c>
      <c r="AR120" s="188" t="s">
        <v>85</v>
      </c>
      <c r="AT120" s="189" t="s">
        <v>76</v>
      </c>
      <c r="AU120" s="189" t="s">
        <v>85</v>
      </c>
      <c r="AY120" s="188" t="s">
        <v>132</v>
      </c>
      <c r="BK120" s="190">
        <f>SUM(BK121:BK148)</f>
        <v>0</v>
      </c>
    </row>
    <row r="121" spans="1:65" s="2" customFormat="1" ht="16.5" customHeight="1">
      <c r="A121" s="32"/>
      <c r="B121" s="33"/>
      <c r="C121" s="193" t="s">
        <v>85</v>
      </c>
      <c r="D121" s="193" t="s">
        <v>134</v>
      </c>
      <c r="E121" s="194" t="s">
        <v>264</v>
      </c>
      <c r="F121" s="195" t="s">
        <v>265</v>
      </c>
      <c r="G121" s="196" t="s">
        <v>202</v>
      </c>
      <c r="H121" s="197">
        <v>1</v>
      </c>
      <c r="I121" s="198"/>
      <c r="J121" s="197">
        <f t="shared" ref="J121:J148" si="0">ROUND(I121*H121,3)</f>
        <v>0</v>
      </c>
      <c r="K121" s="199"/>
      <c r="L121" s="37"/>
      <c r="M121" s="200" t="s">
        <v>1</v>
      </c>
      <c r="N121" s="201" t="s">
        <v>43</v>
      </c>
      <c r="O121" s="73"/>
      <c r="P121" s="202">
        <f t="shared" ref="P121:P148" si="1">O121*H121</f>
        <v>0</v>
      </c>
      <c r="Q121" s="202">
        <v>0</v>
      </c>
      <c r="R121" s="202">
        <f t="shared" ref="R121:R148" si="2">Q121*H121</f>
        <v>0</v>
      </c>
      <c r="S121" s="202">
        <v>0</v>
      </c>
      <c r="T121" s="203">
        <f t="shared" ref="T121:T148" si="3"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204" t="s">
        <v>138</v>
      </c>
      <c r="AT121" s="204" t="s">
        <v>134</v>
      </c>
      <c r="AU121" s="204" t="s">
        <v>139</v>
      </c>
      <c r="AY121" s="15" t="s">
        <v>132</v>
      </c>
      <c r="BE121" s="205">
        <f t="shared" ref="BE121:BE148" si="4">IF(N121="základná",J121,0)</f>
        <v>0</v>
      </c>
      <c r="BF121" s="205">
        <f t="shared" ref="BF121:BF148" si="5">IF(N121="znížená",J121,0)</f>
        <v>0</v>
      </c>
      <c r="BG121" s="205">
        <f t="shared" ref="BG121:BG148" si="6">IF(N121="zákl. prenesená",J121,0)</f>
        <v>0</v>
      </c>
      <c r="BH121" s="205">
        <f t="shared" ref="BH121:BH148" si="7">IF(N121="zníž. prenesená",J121,0)</f>
        <v>0</v>
      </c>
      <c r="BI121" s="205">
        <f t="shared" ref="BI121:BI148" si="8">IF(N121="nulová",J121,0)</f>
        <v>0</v>
      </c>
      <c r="BJ121" s="15" t="s">
        <v>139</v>
      </c>
      <c r="BK121" s="206">
        <f t="shared" ref="BK121:BK148" si="9">ROUND(I121*H121,3)</f>
        <v>0</v>
      </c>
      <c r="BL121" s="15" t="s">
        <v>138</v>
      </c>
      <c r="BM121" s="204" t="s">
        <v>266</v>
      </c>
    </row>
    <row r="122" spans="1:65" s="2" customFormat="1" ht="49.15" customHeight="1">
      <c r="A122" s="32"/>
      <c r="B122" s="33"/>
      <c r="C122" s="207" t="s">
        <v>139</v>
      </c>
      <c r="D122" s="207" t="s">
        <v>170</v>
      </c>
      <c r="E122" s="208" t="s">
        <v>267</v>
      </c>
      <c r="F122" s="209" t="s">
        <v>268</v>
      </c>
      <c r="G122" s="210" t="s">
        <v>202</v>
      </c>
      <c r="H122" s="211">
        <v>1</v>
      </c>
      <c r="I122" s="212"/>
      <c r="J122" s="211">
        <f t="shared" si="0"/>
        <v>0</v>
      </c>
      <c r="K122" s="213"/>
      <c r="L122" s="214"/>
      <c r="M122" s="215" t="s">
        <v>1</v>
      </c>
      <c r="N122" s="216" t="s">
        <v>43</v>
      </c>
      <c r="O122" s="73"/>
      <c r="P122" s="202">
        <f t="shared" si="1"/>
        <v>0</v>
      </c>
      <c r="Q122" s="202">
        <v>0</v>
      </c>
      <c r="R122" s="202">
        <f t="shared" si="2"/>
        <v>0</v>
      </c>
      <c r="S122" s="202">
        <v>0</v>
      </c>
      <c r="T122" s="203">
        <f t="shared" si="3"/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204" t="s">
        <v>165</v>
      </c>
      <c r="AT122" s="204" t="s">
        <v>170</v>
      </c>
      <c r="AU122" s="204" t="s">
        <v>139</v>
      </c>
      <c r="AY122" s="15" t="s">
        <v>132</v>
      </c>
      <c r="BE122" s="205">
        <f t="shared" si="4"/>
        <v>0</v>
      </c>
      <c r="BF122" s="205">
        <f t="shared" si="5"/>
        <v>0</v>
      </c>
      <c r="BG122" s="205">
        <f t="shared" si="6"/>
        <v>0</v>
      </c>
      <c r="BH122" s="205">
        <f t="shared" si="7"/>
        <v>0</v>
      </c>
      <c r="BI122" s="205">
        <f t="shared" si="8"/>
        <v>0</v>
      </c>
      <c r="BJ122" s="15" t="s">
        <v>139</v>
      </c>
      <c r="BK122" s="206">
        <f t="shared" si="9"/>
        <v>0</v>
      </c>
      <c r="BL122" s="15" t="s">
        <v>138</v>
      </c>
      <c r="BM122" s="204" t="s">
        <v>269</v>
      </c>
    </row>
    <row r="123" spans="1:65" s="2" customFormat="1" ht="24.2" customHeight="1">
      <c r="A123" s="32"/>
      <c r="B123" s="33"/>
      <c r="C123" s="193" t="s">
        <v>144</v>
      </c>
      <c r="D123" s="193" t="s">
        <v>134</v>
      </c>
      <c r="E123" s="194" t="s">
        <v>270</v>
      </c>
      <c r="F123" s="195" t="s">
        <v>271</v>
      </c>
      <c r="G123" s="196" t="s">
        <v>197</v>
      </c>
      <c r="H123" s="197">
        <v>20</v>
      </c>
      <c r="I123" s="198"/>
      <c r="J123" s="197">
        <f t="shared" si="0"/>
        <v>0</v>
      </c>
      <c r="K123" s="199"/>
      <c r="L123" s="37"/>
      <c r="M123" s="200" t="s">
        <v>1</v>
      </c>
      <c r="N123" s="201" t="s">
        <v>43</v>
      </c>
      <c r="O123" s="73"/>
      <c r="P123" s="202">
        <f t="shared" si="1"/>
        <v>0</v>
      </c>
      <c r="Q123" s="202">
        <v>0</v>
      </c>
      <c r="R123" s="202">
        <f t="shared" si="2"/>
        <v>0</v>
      </c>
      <c r="S123" s="202">
        <v>0</v>
      </c>
      <c r="T123" s="203">
        <f t="shared" si="3"/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204" t="s">
        <v>138</v>
      </c>
      <c r="AT123" s="204" t="s">
        <v>134</v>
      </c>
      <c r="AU123" s="204" t="s">
        <v>139</v>
      </c>
      <c r="AY123" s="15" t="s">
        <v>132</v>
      </c>
      <c r="BE123" s="205">
        <f t="shared" si="4"/>
        <v>0</v>
      </c>
      <c r="BF123" s="205">
        <f t="shared" si="5"/>
        <v>0</v>
      </c>
      <c r="BG123" s="205">
        <f t="shared" si="6"/>
        <v>0</v>
      </c>
      <c r="BH123" s="205">
        <f t="shared" si="7"/>
        <v>0</v>
      </c>
      <c r="BI123" s="205">
        <f t="shared" si="8"/>
        <v>0</v>
      </c>
      <c r="BJ123" s="15" t="s">
        <v>139</v>
      </c>
      <c r="BK123" s="206">
        <f t="shared" si="9"/>
        <v>0</v>
      </c>
      <c r="BL123" s="15" t="s">
        <v>138</v>
      </c>
      <c r="BM123" s="204" t="s">
        <v>272</v>
      </c>
    </row>
    <row r="124" spans="1:65" s="2" customFormat="1" ht="16.5" customHeight="1">
      <c r="A124" s="32"/>
      <c r="B124" s="33"/>
      <c r="C124" s="193" t="s">
        <v>138</v>
      </c>
      <c r="D124" s="193" t="s">
        <v>134</v>
      </c>
      <c r="E124" s="194" t="s">
        <v>273</v>
      </c>
      <c r="F124" s="195" t="s">
        <v>274</v>
      </c>
      <c r="G124" s="196" t="s">
        <v>202</v>
      </c>
      <c r="H124" s="197">
        <v>1</v>
      </c>
      <c r="I124" s="198"/>
      <c r="J124" s="197">
        <f t="shared" si="0"/>
        <v>0</v>
      </c>
      <c r="K124" s="199"/>
      <c r="L124" s="37"/>
      <c r="M124" s="200" t="s">
        <v>1</v>
      </c>
      <c r="N124" s="201" t="s">
        <v>43</v>
      </c>
      <c r="O124" s="73"/>
      <c r="P124" s="202">
        <f t="shared" si="1"/>
        <v>0</v>
      </c>
      <c r="Q124" s="202">
        <v>0</v>
      </c>
      <c r="R124" s="202">
        <f t="shared" si="2"/>
        <v>0</v>
      </c>
      <c r="S124" s="202">
        <v>0</v>
      </c>
      <c r="T124" s="203">
        <f t="shared" si="3"/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204" t="s">
        <v>138</v>
      </c>
      <c r="AT124" s="204" t="s">
        <v>134</v>
      </c>
      <c r="AU124" s="204" t="s">
        <v>139</v>
      </c>
      <c r="AY124" s="15" t="s">
        <v>132</v>
      </c>
      <c r="BE124" s="205">
        <f t="shared" si="4"/>
        <v>0</v>
      </c>
      <c r="BF124" s="205">
        <f t="shared" si="5"/>
        <v>0</v>
      </c>
      <c r="BG124" s="205">
        <f t="shared" si="6"/>
        <v>0</v>
      </c>
      <c r="BH124" s="205">
        <f t="shared" si="7"/>
        <v>0</v>
      </c>
      <c r="BI124" s="205">
        <f t="shared" si="8"/>
        <v>0</v>
      </c>
      <c r="BJ124" s="15" t="s">
        <v>139</v>
      </c>
      <c r="BK124" s="206">
        <f t="shared" si="9"/>
        <v>0</v>
      </c>
      <c r="BL124" s="15" t="s">
        <v>138</v>
      </c>
      <c r="BM124" s="204" t="s">
        <v>275</v>
      </c>
    </row>
    <row r="125" spans="1:65" s="2" customFormat="1" ht="37.9" customHeight="1">
      <c r="A125" s="32"/>
      <c r="B125" s="33"/>
      <c r="C125" s="207" t="s">
        <v>152</v>
      </c>
      <c r="D125" s="207" t="s">
        <v>170</v>
      </c>
      <c r="E125" s="208" t="s">
        <v>276</v>
      </c>
      <c r="F125" s="209" t="s">
        <v>277</v>
      </c>
      <c r="G125" s="210" t="s">
        <v>202</v>
      </c>
      <c r="H125" s="211">
        <v>1</v>
      </c>
      <c r="I125" s="212"/>
      <c r="J125" s="211">
        <f t="shared" si="0"/>
        <v>0</v>
      </c>
      <c r="K125" s="213"/>
      <c r="L125" s="214"/>
      <c r="M125" s="215" t="s">
        <v>1</v>
      </c>
      <c r="N125" s="216" t="s">
        <v>43</v>
      </c>
      <c r="O125" s="73"/>
      <c r="P125" s="202">
        <f t="shared" si="1"/>
        <v>0</v>
      </c>
      <c r="Q125" s="202">
        <v>0</v>
      </c>
      <c r="R125" s="202">
        <f t="shared" si="2"/>
        <v>0</v>
      </c>
      <c r="S125" s="202">
        <v>0</v>
      </c>
      <c r="T125" s="203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204" t="s">
        <v>165</v>
      </c>
      <c r="AT125" s="204" t="s">
        <v>170</v>
      </c>
      <c r="AU125" s="204" t="s">
        <v>139</v>
      </c>
      <c r="AY125" s="15" t="s">
        <v>132</v>
      </c>
      <c r="BE125" s="205">
        <f t="shared" si="4"/>
        <v>0</v>
      </c>
      <c r="BF125" s="205">
        <f t="shared" si="5"/>
        <v>0</v>
      </c>
      <c r="BG125" s="205">
        <f t="shared" si="6"/>
        <v>0</v>
      </c>
      <c r="BH125" s="205">
        <f t="shared" si="7"/>
        <v>0</v>
      </c>
      <c r="BI125" s="205">
        <f t="shared" si="8"/>
        <v>0</v>
      </c>
      <c r="BJ125" s="15" t="s">
        <v>139</v>
      </c>
      <c r="BK125" s="206">
        <f t="shared" si="9"/>
        <v>0</v>
      </c>
      <c r="BL125" s="15" t="s">
        <v>138</v>
      </c>
      <c r="BM125" s="204" t="s">
        <v>278</v>
      </c>
    </row>
    <row r="126" spans="1:65" s="2" customFormat="1" ht="16.5" customHeight="1">
      <c r="A126" s="32"/>
      <c r="B126" s="33"/>
      <c r="C126" s="193" t="s">
        <v>156</v>
      </c>
      <c r="D126" s="193" t="s">
        <v>134</v>
      </c>
      <c r="E126" s="194" t="s">
        <v>279</v>
      </c>
      <c r="F126" s="195" t="s">
        <v>280</v>
      </c>
      <c r="G126" s="196" t="s">
        <v>202</v>
      </c>
      <c r="H126" s="197">
        <v>1</v>
      </c>
      <c r="I126" s="198"/>
      <c r="J126" s="197">
        <f t="shared" si="0"/>
        <v>0</v>
      </c>
      <c r="K126" s="199"/>
      <c r="L126" s="37"/>
      <c r="M126" s="200" t="s">
        <v>1</v>
      </c>
      <c r="N126" s="201" t="s">
        <v>43</v>
      </c>
      <c r="O126" s="73"/>
      <c r="P126" s="202">
        <f t="shared" si="1"/>
        <v>0</v>
      </c>
      <c r="Q126" s="202">
        <v>0</v>
      </c>
      <c r="R126" s="202">
        <f t="shared" si="2"/>
        <v>0</v>
      </c>
      <c r="S126" s="202">
        <v>0</v>
      </c>
      <c r="T126" s="203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204" t="s">
        <v>138</v>
      </c>
      <c r="AT126" s="204" t="s">
        <v>134</v>
      </c>
      <c r="AU126" s="204" t="s">
        <v>139</v>
      </c>
      <c r="AY126" s="15" t="s">
        <v>132</v>
      </c>
      <c r="BE126" s="205">
        <f t="shared" si="4"/>
        <v>0</v>
      </c>
      <c r="BF126" s="205">
        <f t="shared" si="5"/>
        <v>0</v>
      </c>
      <c r="BG126" s="205">
        <f t="shared" si="6"/>
        <v>0</v>
      </c>
      <c r="BH126" s="205">
        <f t="shared" si="7"/>
        <v>0</v>
      </c>
      <c r="BI126" s="205">
        <f t="shared" si="8"/>
        <v>0</v>
      </c>
      <c r="BJ126" s="15" t="s">
        <v>139</v>
      </c>
      <c r="BK126" s="206">
        <f t="shared" si="9"/>
        <v>0</v>
      </c>
      <c r="BL126" s="15" t="s">
        <v>138</v>
      </c>
      <c r="BM126" s="204" t="s">
        <v>281</v>
      </c>
    </row>
    <row r="127" spans="1:65" s="2" customFormat="1" ht="24.2" customHeight="1">
      <c r="A127" s="32"/>
      <c r="B127" s="33"/>
      <c r="C127" s="207" t="s">
        <v>160</v>
      </c>
      <c r="D127" s="207" t="s">
        <v>170</v>
      </c>
      <c r="E127" s="208" t="s">
        <v>282</v>
      </c>
      <c r="F127" s="209" t="s">
        <v>283</v>
      </c>
      <c r="G127" s="210" t="s">
        <v>202</v>
      </c>
      <c r="H127" s="211">
        <v>1</v>
      </c>
      <c r="I127" s="212"/>
      <c r="J127" s="211">
        <f t="shared" si="0"/>
        <v>0</v>
      </c>
      <c r="K127" s="213"/>
      <c r="L127" s="214"/>
      <c r="M127" s="215" t="s">
        <v>1</v>
      </c>
      <c r="N127" s="216" t="s">
        <v>43</v>
      </c>
      <c r="O127" s="73"/>
      <c r="P127" s="202">
        <f t="shared" si="1"/>
        <v>0</v>
      </c>
      <c r="Q127" s="202">
        <v>0</v>
      </c>
      <c r="R127" s="202">
        <f t="shared" si="2"/>
        <v>0</v>
      </c>
      <c r="S127" s="202">
        <v>0</v>
      </c>
      <c r="T127" s="203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204" t="s">
        <v>165</v>
      </c>
      <c r="AT127" s="204" t="s">
        <v>170</v>
      </c>
      <c r="AU127" s="204" t="s">
        <v>139</v>
      </c>
      <c r="AY127" s="15" t="s">
        <v>132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5" t="s">
        <v>139</v>
      </c>
      <c r="BK127" s="206">
        <f t="shared" si="9"/>
        <v>0</v>
      </c>
      <c r="BL127" s="15" t="s">
        <v>138</v>
      </c>
      <c r="BM127" s="204" t="s">
        <v>284</v>
      </c>
    </row>
    <row r="128" spans="1:65" s="2" customFormat="1" ht="16.5" customHeight="1">
      <c r="A128" s="32"/>
      <c r="B128" s="33"/>
      <c r="C128" s="193" t="s">
        <v>165</v>
      </c>
      <c r="D128" s="193" t="s">
        <v>134</v>
      </c>
      <c r="E128" s="194" t="s">
        <v>285</v>
      </c>
      <c r="F128" s="195" t="s">
        <v>286</v>
      </c>
      <c r="G128" s="196" t="s">
        <v>202</v>
      </c>
      <c r="H128" s="197">
        <v>1</v>
      </c>
      <c r="I128" s="198"/>
      <c r="J128" s="197">
        <f t="shared" si="0"/>
        <v>0</v>
      </c>
      <c r="K128" s="199"/>
      <c r="L128" s="37"/>
      <c r="M128" s="200" t="s">
        <v>1</v>
      </c>
      <c r="N128" s="201" t="s">
        <v>43</v>
      </c>
      <c r="O128" s="73"/>
      <c r="P128" s="202">
        <f t="shared" si="1"/>
        <v>0</v>
      </c>
      <c r="Q128" s="202">
        <v>0</v>
      </c>
      <c r="R128" s="202">
        <f t="shared" si="2"/>
        <v>0</v>
      </c>
      <c r="S128" s="202">
        <v>0</v>
      </c>
      <c r="T128" s="20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4" t="s">
        <v>138</v>
      </c>
      <c r="AT128" s="204" t="s">
        <v>134</v>
      </c>
      <c r="AU128" s="204" t="s">
        <v>139</v>
      </c>
      <c r="AY128" s="15" t="s">
        <v>132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5" t="s">
        <v>139</v>
      </c>
      <c r="BK128" s="206">
        <f t="shared" si="9"/>
        <v>0</v>
      </c>
      <c r="BL128" s="15" t="s">
        <v>138</v>
      </c>
      <c r="BM128" s="204" t="s">
        <v>287</v>
      </c>
    </row>
    <row r="129" spans="1:65" s="2" customFormat="1" ht="24.2" customHeight="1">
      <c r="A129" s="32"/>
      <c r="B129" s="33"/>
      <c r="C129" s="207" t="s">
        <v>169</v>
      </c>
      <c r="D129" s="207" t="s">
        <v>170</v>
      </c>
      <c r="E129" s="208" t="s">
        <v>288</v>
      </c>
      <c r="F129" s="209" t="s">
        <v>289</v>
      </c>
      <c r="G129" s="210" t="s">
        <v>202</v>
      </c>
      <c r="H129" s="211">
        <v>1</v>
      </c>
      <c r="I129" s="212"/>
      <c r="J129" s="211">
        <f t="shared" si="0"/>
        <v>0</v>
      </c>
      <c r="K129" s="213"/>
      <c r="L129" s="214"/>
      <c r="M129" s="215" t="s">
        <v>1</v>
      </c>
      <c r="N129" s="216" t="s">
        <v>43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204" t="s">
        <v>165</v>
      </c>
      <c r="AT129" s="204" t="s">
        <v>170</v>
      </c>
      <c r="AU129" s="204" t="s">
        <v>139</v>
      </c>
      <c r="AY129" s="15" t="s">
        <v>132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5" t="s">
        <v>139</v>
      </c>
      <c r="BK129" s="206">
        <f t="shared" si="9"/>
        <v>0</v>
      </c>
      <c r="BL129" s="15" t="s">
        <v>138</v>
      </c>
      <c r="BM129" s="204" t="s">
        <v>290</v>
      </c>
    </row>
    <row r="130" spans="1:65" s="2" customFormat="1" ht="16.5" customHeight="1">
      <c r="A130" s="32"/>
      <c r="B130" s="33"/>
      <c r="C130" s="193" t="s">
        <v>175</v>
      </c>
      <c r="D130" s="193" t="s">
        <v>134</v>
      </c>
      <c r="E130" s="194" t="s">
        <v>291</v>
      </c>
      <c r="F130" s="195" t="s">
        <v>292</v>
      </c>
      <c r="G130" s="196" t="s">
        <v>202</v>
      </c>
      <c r="H130" s="197">
        <v>1</v>
      </c>
      <c r="I130" s="198"/>
      <c r="J130" s="197">
        <f t="shared" si="0"/>
        <v>0</v>
      </c>
      <c r="K130" s="199"/>
      <c r="L130" s="37"/>
      <c r="M130" s="200" t="s">
        <v>1</v>
      </c>
      <c r="N130" s="201" t="s">
        <v>43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4" t="s">
        <v>138</v>
      </c>
      <c r="AT130" s="204" t="s">
        <v>134</v>
      </c>
      <c r="AU130" s="204" t="s">
        <v>139</v>
      </c>
      <c r="AY130" s="15" t="s">
        <v>132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5" t="s">
        <v>139</v>
      </c>
      <c r="BK130" s="206">
        <f t="shared" si="9"/>
        <v>0</v>
      </c>
      <c r="BL130" s="15" t="s">
        <v>138</v>
      </c>
      <c r="BM130" s="204" t="s">
        <v>293</v>
      </c>
    </row>
    <row r="131" spans="1:65" s="2" customFormat="1" ht="24.2" customHeight="1">
      <c r="A131" s="32"/>
      <c r="B131" s="33"/>
      <c r="C131" s="207" t="s">
        <v>179</v>
      </c>
      <c r="D131" s="207" t="s">
        <v>170</v>
      </c>
      <c r="E131" s="208" t="s">
        <v>294</v>
      </c>
      <c r="F131" s="209" t="s">
        <v>295</v>
      </c>
      <c r="G131" s="210" t="s">
        <v>202</v>
      </c>
      <c r="H131" s="211">
        <v>1</v>
      </c>
      <c r="I131" s="212"/>
      <c r="J131" s="211">
        <f t="shared" si="0"/>
        <v>0</v>
      </c>
      <c r="K131" s="213"/>
      <c r="L131" s="214"/>
      <c r="M131" s="215" t="s">
        <v>1</v>
      </c>
      <c r="N131" s="216" t="s">
        <v>43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204" t="s">
        <v>165</v>
      </c>
      <c r="AT131" s="204" t="s">
        <v>170</v>
      </c>
      <c r="AU131" s="204" t="s">
        <v>139</v>
      </c>
      <c r="AY131" s="15" t="s">
        <v>132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5" t="s">
        <v>139</v>
      </c>
      <c r="BK131" s="206">
        <f t="shared" si="9"/>
        <v>0</v>
      </c>
      <c r="BL131" s="15" t="s">
        <v>138</v>
      </c>
      <c r="BM131" s="204" t="s">
        <v>296</v>
      </c>
    </row>
    <row r="132" spans="1:65" s="2" customFormat="1" ht="16.5" customHeight="1">
      <c r="A132" s="32"/>
      <c r="B132" s="33"/>
      <c r="C132" s="193" t="s">
        <v>183</v>
      </c>
      <c r="D132" s="193" t="s">
        <v>134</v>
      </c>
      <c r="E132" s="194" t="s">
        <v>297</v>
      </c>
      <c r="F132" s="195" t="s">
        <v>298</v>
      </c>
      <c r="G132" s="196" t="s">
        <v>202</v>
      </c>
      <c r="H132" s="197">
        <v>1</v>
      </c>
      <c r="I132" s="198"/>
      <c r="J132" s="197">
        <f t="shared" si="0"/>
        <v>0</v>
      </c>
      <c r="K132" s="199"/>
      <c r="L132" s="37"/>
      <c r="M132" s="200" t="s">
        <v>1</v>
      </c>
      <c r="N132" s="201" t="s">
        <v>43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4" t="s">
        <v>138</v>
      </c>
      <c r="AT132" s="204" t="s">
        <v>134</v>
      </c>
      <c r="AU132" s="204" t="s">
        <v>139</v>
      </c>
      <c r="AY132" s="15" t="s">
        <v>132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5" t="s">
        <v>139</v>
      </c>
      <c r="BK132" s="206">
        <f t="shared" si="9"/>
        <v>0</v>
      </c>
      <c r="BL132" s="15" t="s">
        <v>138</v>
      </c>
      <c r="BM132" s="204" t="s">
        <v>299</v>
      </c>
    </row>
    <row r="133" spans="1:65" s="2" customFormat="1" ht="24.2" customHeight="1">
      <c r="A133" s="32"/>
      <c r="B133" s="33"/>
      <c r="C133" s="207" t="s">
        <v>187</v>
      </c>
      <c r="D133" s="207" t="s">
        <v>170</v>
      </c>
      <c r="E133" s="208" t="s">
        <v>300</v>
      </c>
      <c r="F133" s="209" t="s">
        <v>301</v>
      </c>
      <c r="G133" s="210" t="s">
        <v>202</v>
      </c>
      <c r="H133" s="211">
        <v>1</v>
      </c>
      <c r="I133" s="212"/>
      <c r="J133" s="211">
        <f t="shared" si="0"/>
        <v>0</v>
      </c>
      <c r="K133" s="213"/>
      <c r="L133" s="214"/>
      <c r="M133" s="215" t="s">
        <v>1</v>
      </c>
      <c r="N133" s="216" t="s">
        <v>43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04" t="s">
        <v>165</v>
      </c>
      <c r="AT133" s="204" t="s">
        <v>170</v>
      </c>
      <c r="AU133" s="204" t="s">
        <v>139</v>
      </c>
      <c r="AY133" s="15" t="s">
        <v>132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5" t="s">
        <v>139</v>
      </c>
      <c r="BK133" s="206">
        <f t="shared" si="9"/>
        <v>0</v>
      </c>
      <c r="BL133" s="15" t="s">
        <v>138</v>
      </c>
      <c r="BM133" s="204" t="s">
        <v>302</v>
      </c>
    </row>
    <row r="134" spans="1:65" s="2" customFormat="1" ht="16.5" customHeight="1">
      <c r="A134" s="32"/>
      <c r="B134" s="33"/>
      <c r="C134" s="193" t="s">
        <v>194</v>
      </c>
      <c r="D134" s="193" t="s">
        <v>134</v>
      </c>
      <c r="E134" s="194" t="s">
        <v>303</v>
      </c>
      <c r="F134" s="195" t="s">
        <v>304</v>
      </c>
      <c r="G134" s="196" t="s">
        <v>202</v>
      </c>
      <c r="H134" s="197">
        <v>1</v>
      </c>
      <c r="I134" s="198"/>
      <c r="J134" s="197">
        <f t="shared" si="0"/>
        <v>0</v>
      </c>
      <c r="K134" s="199"/>
      <c r="L134" s="37"/>
      <c r="M134" s="200" t="s">
        <v>1</v>
      </c>
      <c r="N134" s="201" t="s">
        <v>43</v>
      </c>
      <c r="O134" s="73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4" t="s">
        <v>138</v>
      </c>
      <c r="AT134" s="204" t="s">
        <v>134</v>
      </c>
      <c r="AU134" s="204" t="s">
        <v>139</v>
      </c>
      <c r="AY134" s="15" t="s">
        <v>132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5" t="s">
        <v>139</v>
      </c>
      <c r="BK134" s="206">
        <f t="shared" si="9"/>
        <v>0</v>
      </c>
      <c r="BL134" s="15" t="s">
        <v>138</v>
      </c>
      <c r="BM134" s="204" t="s">
        <v>305</v>
      </c>
    </row>
    <row r="135" spans="1:65" s="2" customFormat="1" ht="24.2" customHeight="1">
      <c r="A135" s="32"/>
      <c r="B135" s="33"/>
      <c r="C135" s="207" t="s">
        <v>199</v>
      </c>
      <c r="D135" s="207" t="s">
        <v>170</v>
      </c>
      <c r="E135" s="208" t="s">
        <v>306</v>
      </c>
      <c r="F135" s="209" t="s">
        <v>307</v>
      </c>
      <c r="G135" s="210" t="s">
        <v>202</v>
      </c>
      <c r="H135" s="211">
        <v>1</v>
      </c>
      <c r="I135" s="212"/>
      <c r="J135" s="211">
        <f t="shared" si="0"/>
        <v>0</v>
      </c>
      <c r="K135" s="213"/>
      <c r="L135" s="214"/>
      <c r="M135" s="215" t="s">
        <v>1</v>
      </c>
      <c r="N135" s="216" t="s">
        <v>43</v>
      </c>
      <c r="O135" s="73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04" t="s">
        <v>165</v>
      </c>
      <c r="AT135" s="204" t="s">
        <v>170</v>
      </c>
      <c r="AU135" s="204" t="s">
        <v>139</v>
      </c>
      <c r="AY135" s="15" t="s">
        <v>132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5" t="s">
        <v>139</v>
      </c>
      <c r="BK135" s="206">
        <f t="shared" si="9"/>
        <v>0</v>
      </c>
      <c r="BL135" s="15" t="s">
        <v>138</v>
      </c>
      <c r="BM135" s="204" t="s">
        <v>308</v>
      </c>
    </row>
    <row r="136" spans="1:65" s="2" customFormat="1" ht="16.5" customHeight="1">
      <c r="A136" s="32"/>
      <c r="B136" s="33"/>
      <c r="C136" s="193" t="s">
        <v>204</v>
      </c>
      <c r="D136" s="193" t="s">
        <v>134</v>
      </c>
      <c r="E136" s="194" t="s">
        <v>309</v>
      </c>
      <c r="F136" s="195" t="s">
        <v>310</v>
      </c>
      <c r="G136" s="196" t="s">
        <v>202</v>
      </c>
      <c r="H136" s="197">
        <v>3</v>
      </c>
      <c r="I136" s="198"/>
      <c r="J136" s="197">
        <f t="shared" si="0"/>
        <v>0</v>
      </c>
      <c r="K136" s="199"/>
      <c r="L136" s="37"/>
      <c r="M136" s="200" t="s">
        <v>1</v>
      </c>
      <c r="N136" s="201" t="s">
        <v>43</v>
      </c>
      <c r="O136" s="73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04" t="s">
        <v>138</v>
      </c>
      <c r="AT136" s="204" t="s">
        <v>134</v>
      </c>
      <c r="AU136" s="204" t="s">
        <v>139</v>
      </c>
      <c r="AY136" s="15" t="s">
        <v>132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5" t="s">
        <v>139</v>
      </c>
      <c r="BK136" s="206">
        <f t="shared" si="9"/>
        <v>0</v>
      </c>
      <c r="BL136" s="15" t="s">
        <v>138</v>
      </c>
      <c r="BM136" s="204" t="s">
        <v>311</v>
      </c>
    </row>
    <row r="137" spans="1:65" s="2" customFormat="1" ht="24.2" customHeight="1">
      <c r="A137" s="32"/>
      <c r="B137" s="33"/>
      <c r="C137" s="207" t="s">
        <v>208</v>
      </c>
      <c r="D137" s="207" t="s">
        <v>170</v>
      </c>
      <c r="E137" s="208" t="s">
        <v>312</v>
      </c>
      <c r="F137" s="209" t="s">
        <v>313</v>
      </c>
      <c r="G137" s="210" t="s">
        <v>202</v>
      </c>
      <c r="H137" s="211">
        <v>3</v>
      </c>
      <c r="I137" s="212"/>
      <c r="J137" s="211">
        <f t="shared" si="0"/>
        <v>0</v>
      </c>
      <c r="K137" s="213"/>
      <c r="L137" s="214"/>
      <c r="M137" s="215" t="s">
        <v>1</v>
      </c>
      <c r="N137" s="216" t="s">
        <v>43</v>
      </c>
      <c r="O137" s="73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4" t="s">
        <v>165</v>
      </c>
      <c r="AT137" s="204" t="s">
        <v>170</v>
      </c>
      <c r="AU137" s="204" t="s">
        <v>139</v>
      </c>
      <c r="AY137" s="15" t="s">
        <v>132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5" t="s">
        <v>139</v>
      </c>
      <c r="BK137" s="206">
        <f t="shared" si="9"/>
        <v>0</v>
      </c>
      <c r="BL137" s="15" t="s">
        <v>138</v>
      </c>
      <c r="BM137" s="204" t="s">
        <v>314</v>
      </c>
    </row>
    <row r="138" spans="1:65" s="2" customFormat="1" ht="16.5" customHeight="1">
      <c r="A138" s="32"/>
      <c r="B138" s="33"/>
      <c r="C138" s="193" t="s">
        <v>212</v>
      </c>
      <c r="D138" s="193" t="s">
        <v>134</v>
      </c>
      <c r="E138" s="194" t="s">
        <v>315</v>
      </c>
      <c r="F138" s="195" t="s">
        <v>316</v>
      </c>
      <c r="G138" s="196" t="s">
        <v>202</v>
      </c>
      <c r="H138" s="197">
        <v>1</v>
      </c>
      <c r="I138" s="198"/>
      <c r="J138" s="197">
        <f t="shared" si="0"/>
        <v>0</v>
      </c>
      <c r="K138" s="199"/>
      <c r="L138" s="37"/>
      <c r="M138" s="200" t="s">
        <v>1</v>
      </c>
      <c r="N138" s="201" t="s">
        <v>43</v>
      </c>
      <c r="O138" s="73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4" t="s">
        <v>138</v>
      </c>
      <c r="AT138" s="204" t="s">
        <v>134</v>
      </c>
      <c r="AU138" s="204" t="s">
        <v>139</v>
      </c>
      <c r="AY138" s="15" t="s">
        <v>132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5" t="s">
        <v>139</v>
      </c>
      <c r="BK138" s="206">
        <f t="shared" si="9"/>
        <v>0</v>
      </c>
      <c r="BL138" s="15" t="s">
        <v>138</v>
      </c>
      <c r="BM138" s="204" t="s">
        <v>317</v>
      </c>
    </row>
    <row r="139" spans="1:65" s="2" customFormat="1" ht="16.5" customHeight="1">
      <c r="A139" s="32"/>
      <c r="B139" s="33"/>
      <c r="C139" s="207" t="s">
        <v>216</v>
      </c>
      <c r="D139" s="207" t="s">
        <v>170</v>
      </c>
      <c r="E139" s="208" t="s">
        <v>318</v>
      </c>
      <c r="F139" s="209" t="s">
        <v>319</v>
      </c>
      <c r="G139" s="210" t="s">
        <v>202</v>
      </c>
      <c r="H139" s="211">
        <v>1</v>
      </c>
      <c r="I139" s="212"/>
      <c r="J139" s="211">
        <f t="shared" si="0"/>
        <v>0</v>
      </c>
      <c r="K139" s="213"/>
      <c r="L139" s="214"/>
      <c r="M139" s="215" t="s">
        <v>1</v>
      </c>
      <c r="N139" s="216" t="s">
        <v>43</v>
      </c>
      <c r="O139" s="73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4" t="s">
        <v>165</v>
      </c>
      <c r="AT139" s="204" t="s">
        <v>170</v>
      </c>
      <c r="AU139" s="204" t="s">
        <v>139</v>
      </c>
      <c r="AY139" s="15" t="s">
        <v>132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5" t="s">
        <v>139</v>
      </c>
      <c r="BK139" s="206">
        <f t="shared" si="9"/>
        <v>0</v>
      </c>
      <c r="BL139" s="15" t="s">
        <v>138</v>
      </c>
      <c r="BM139" s="204" t="s">
        <v>320</v>
      </c>
    </row>
    <row r="140" spans="1:65" s="2" customFormat="1" ht="16.5" customHeight="1">
      <c r="A140" s="32"/>
      <c r="B140" s="33"/>
      <c r="C140" s="193" t="s">
        <v>7</v>
      </c>
      <c r="D140" s="193" t="s">
        <v>134</v>
      </c>
      <c r="E140" s="194" t="s">
        <v>321</v>
      </c>
      <c r="F140" s="195" t="s">
        <v>322</v>
      </c>
      <c r="G140" s="196" t="s">
        <v>202</v>
      </c>
      <c r="H140" s="197">
        <v>3</v>
      </c>
      <c r="I140" s="198"/>
      <c r="J140" s="197">
        <f t="shared" si="0"/>
        <v>0</v>
      </c>
      <c r="K140" s="199"/>
      <c r="L140" s="37"/>
      <c r="M140" s="200" t="s">
        <v>1</v>
      </c>
      <c r="N140" s="201" t="s">
        <v>43</v>
      </c>
      <c r="O140" s="73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4" t="s">
        <v>138</v>
      </c>
      <c r="AT140" s="204" t="s">
        <v>134</v>
      </c>
      <c r="AU140" s="204" t="s">
        <v>139</v>
      </c>
      <c r="AY140" s="15" t="s">
        <v>132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5" t="s">
        <v>139</v>
      </c>
      <c r="BK140" s="206">
        <f t="shared" si="9"/>
        <v>0</v>
      </c>
      <c r="BL140" s="15" t="s">
        <v>138</v>
      </c>
      <c r="BM140" s="204" t="s">
        <v>323</v>
      </c>
    </row>
    <row r="141" spans="1:65" s="2" customFormat="1" ht="37.9" customHeight="1">
      <c r="A141" s="32"/>
      <c r="B141" s="33"/>
      <c r="C141" s="207" t="s">
        <v>223</v>
      </c>
      <c r="D141" s="207" t="s">
        <v>170</v>
      </c>
      <c r="E141" s="208" t="s">
        <v>324</v>
      </c>
      <c r="F141" s="209" t="s">
        <v>325</v>
      </c>
      <c r="G141" s="210" t="s">
        <v>202</v>
      </c>
      <c r="H141" s="211">
        <v>3</v>
      </c>
      <c r="I141" s="212"/>
      <c r="J141" s="211">
        <f t="shared" si="0"/>
        <v>0</v>
      </c>
      <c r="K141" s="213"/>
      <c r="L141" s="214"/>
      <c r="M141" s="215" t="s">
        <v>1</v>
      </c>
      <c r="N141" s="216" t="s">
        <v>43</v>
      </c>
      <c r="O141" s="73"/>
      <c r="P141" s="202">
        <f t="shared" si="1"/>
        <v>0</v>
      </c>
      <c r="Q141" s="202">
        <v>0</v>
      </c>
      <c r="R141" s="202">
        <f t="shared" si="2"/>
        <v>0</v>
      </c>
      <c r="S141" s="202">
        <v>0</v>
      </c>
      <c r="T141" s="203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4" t="s">
        <v>165</v>
      </c>
      <c r="AT141" s="204" t="s">
        <v>170</v>
      </c>
      <c r="AU141" s="204" t="s">
        <v>139</v>
      </c>
      <c r="AY141" s="15" t="s">
        <v>132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5" t="s">
        <v>139</v>
      </c>
      <c r="BK141" s="206">
        <f t="shared" si="9"/>
        <v>0</v>
      </c>
      <c r="BL141" s="15" t="s">
        <v>138</v>
      </c>
      <c r="BM141" s="204" t="s">
        <v>326</v>
      </c>
    </row>
    <row r="142" spans="1:65" s="2" customFormat="1" ht="16.5" customHeight="1">
      <c r="A142" s="32"/>
      <c r="B142" s="33"/>
      <c r="C142" s="193" t="s">
        <v>228</v>
      </c>
      <c r="D142" s="193" t="s">
        <v>134</v>
      </c>
      <c r="E142" s="194" t="s">
        <v>327</v>
      </c>
      <c r="F142" s="195" t="s">
        <v>328</v>
      </c>
      <c r="G142" s="196" t="s">
        <v>202</v>
      </c>
      <c r="H142" s="197">
        <v>10</v>
      </c>
      <c r="I142" s="198"/>
      <c r="J142" s="197">
        <f t="shared" si="0"/>
        <v>0</v>
      </c>
      <c r="K142" s="199"/>
      <c r="L142" s="37"/>
      <c r="M142" s="200" t="s">
        <v>1</v>
      </c>
      <c r="N142" s="201" t="s">
        <v>43</v>
      </c>
      <c r="O142" s="73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04" t="s">
        <v>138</v>
      </c>
      <c r="AT142" s="204" t="s">
        <v>134</v>
      </c>
      <c r="AU142" s="204" t="s">
        <v>139</v>
      </c>
      <c r="AY142" s="15" t="s">
        <v>132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5" t="s">
        <v>139</v>
      </c>
      <c r="BK142" s="206">
        <f t="shared" si="9"/>
        <v>0</v>
      </c>
      <c r="BL142" s="15" t="s">
        <v>138</v>
      </c>
      <c r="BM142" s="204" t="s">
        <v>329</v>
      </c>
    </row>
    <row r="143" spans="1:65" s="2" customFormat="1" ht="24.2" customHeight="1">
      <c r="A143" s="32"/>
      <c r="B143" s="33"/>
      <c r="C143" s="207" t="s">
        <v>232</v>
      </c>
      <c r="D143" s="207" t="s">
        <v>170</v>
      </c>
      <c r="E143" s="208" t="s">
        <v>330</v>
      </c>
      <c r="F143" s="209" t="s">
        <v>331</v>
      </c>
      <c r="G143" s="210" t="s">
        <v>202</v>
      </c>
      <c r="H143" s="211">
        <v>8</v>
      </c>
      <c r="I143" s="212"/>
      <c r="J143" s="211">
        <f t="shared" si="0"/>
        <v>0</v>
      </c>
      <c r="K143" s="213"/>
      <c r="L143" s="214"/>
      <c r="M143" s="215" t="s">
        <v>1</v>
      </c>
      <c r="N143" s="216" t="s">
        <v>43</v>
      </c>
      <c r="O143" s="73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4" t="s">
        <v>165</v>
      </c>
      <c r="AT143" s="204" t="s">
        <v>170</v>
      </c>
      <c r="AU143" s="204" t="s">
        <v>139</v>
      </c>
      <c r="AY143" s="15" t="s">
        <v>132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5" t="s">
        <v>139</v>
      </c>
      <c r="BK143" s="206">
        <f t="shared" si="9"/>
        <v>0</v>
      </c>
      <c r="BL143" s="15" t="s">
        <v>138</v>
      </c>
      <c r="BM143" s="204" t="s">
        <v>332</v>
      </c>
    </row>
    <row r="144" spans="1:65" s="2" customFormat="1" ht="24.2" customHeight="1">
      <c r="A144" s="32"/>
      <c r="B144" s="33"/>
      <c r="C144" s="207" t="s">
        <v>238</v>
      </c>
      <c r="D144" s="207" t="s">
        <v>170</v>
      </c>
      <c r="E144" s="208" t="s">
        <v>333</v>
      </c>
      <c r="F144" s="209" t="s">
        <v>334</v>
      </c>
      <c r="G144" s="210" t="s">
        <v>202</v>
      </c>
      <c r="H144" s="211">
        <v>2</v>
      </c>
      <c r="I144" s="212"/>
      <c r="J144" s="211">
        <f t="shared" si="0"/>
        <v>0</v>
      </c>
      <c r="K144" s="213"/>
      <c r="L144" s="214"/>
      <c r="M144" s="215" t="s">
        <v>1</v>
      </c>
      <c r="N144" s="216" t="s">
        <v>43</v>
      </c>
      <c r="O144" s="73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04" t="s">
        <v>165</v>
      </c>
      <c r="AT144" s="204" t="s">
        <v>170</v>
      </c>
      <c r="AU144" s="204" t="s">
        <v>139</v>
      </c>
      <c r="AY144" s="15" t="s">
        <v>132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5" t="s">
        <v>139</v>
      </c>
      <c r="BK144" s="206">
        <f t="shared" si="9"/>
        <v>0</v>
      </c>
      <c r="BL144" s="15" t="s">
        <v>138</v>
      </c>
      <c r="BM144" s="204" t="s">
        <v>335</v>
      </c>
    </row>
    <row r="145" spans="1:65" s="2" customFormat="1" ht="16.5" customHeight="1">
      <c r="A145" s="32"/>
      <c r="B145" s="33"/>
      <c r="C145" s="193" t="s">
        <v>246</v>
      </c>
      <c r="D145" s="193" t="s">
        <v>134</v>
      </c>
      <c r="E145" s="194" t="s">
        <v>336</v>
      </c>
      <c r="F145" s="195" t="s">
        <v>337</v>
      </c>
      <c r="G145" s="196" t="s">
        <v>202</v>
      </c>
      <c r="H145" s="197">
        <v>1</v>
      </c>
      <c r="I145" s="198"/>
      <c r="J145" s="197">
        <f t="shared" si="0"/>
        <v>0</v>
      </c>
      <c r="K145" s="199"/>
      <c r="L145" s="37"/>
      <c r="M145" s="200" t="s">
        <v>1</v>
      </c>
      <c r="N145" s="201" t="s">
        <v>43</v>
      </c>
      <c r="O145" s="73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04" t="s">
        <v>138</v>
      </c>
      <c r="AT145" s="204" t="s">
        <v>134</v>
      </c>
      <c r="AU145" s="204" t="s">
        <v>139</v>
      </c>
      <c r="AY145" s="15" t="s">
        <v>132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5" t="s">
        <v>139</v>
      </c>
      <c r="BK145" s="206">
        <f t="shared" si="9"/>
        <v>0</v>
      </c>
      <c r="BL145" s="15" t="s">
        <v>138</v>
      </c>
      <c r="BM145" s="204" t="s">
        <v>338</v>
      </c>
    </row>
    <row r="146" spans="1:65" s="2" customFormat="1" ht="24.2" customHeight="1">
      <c r="A146" s="32"/>
      <c r="B146" s="33"/>
      <c r="C146" s="207" t="s">
        <v>253</v>
      </c>
      <c r="D146" s="207" t="s">
        <v>170</v>
      </c>
      <c r="E146" s="208" t="s">
        <v>339</v>
      </c>
      <c r="F146" s="209" t="s">
        <v>340</v>
      </c>
      <c r="G146" s="210" t="s">
        <v>202</v>
      </c>
      <c r="H146" s="211">
        <v>1</v>
      </c>
      <c r="I146" s="212"/>
      <c r="J146" s="211">
        <f t="shared" si="0"/>
        <v>0</v>
      </c>
      <c r="K146" s="213"/>
      <c r="L146" s="214"/>
      <c r="M146" s="215" t="s">
        <v>1</v>
      </c>
      <c r="N146" s="216" t="s">
        <v>43</v>
      </c>
      <c r="O146" s="73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4" t="s">
        <v>165</v>
      </c>
      <c r="AT146" s="204" t="s">
        <v>170</v>
      </c>
      <c r="AU146" s="204" t="s">
        <v>139</v>
      </c>
      <c r="AY146" s="15" t="s">
        <v>132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5" t="s">
        <v>139</v>
      </c>
      <c r="BK146" s="206">
        <f t="shared" si="9"/>
        <v>0</v>
      </c>
      <c r="BL146" s="15" t="s">
        <v>138</v>
      </c>
      <c r="BM146" s="204" t="s">
        <v>341</v>
      </c>
    </row>
    <row r="147" spans="1:65" s="2" customFormat="1" ht="24.2" customHeight="1">
      <c r="A147" s="32"/>
      <c r="B147" s="33"/>
      <c r="C147" s="193" t="s">
        <v>259</v>
      </c>
      <c r="D147" s="193" t="s">
        <v>134</v>
      </c>
      <c r="E147" s="194" t="s">
        <v>342</v>
      </c>
      <c r="F147" s="195" t="s">
        <v>343</v>
      </c>
      <c r="G147" s="196" t="s">
        <v>202</v>
      </c>
      <c r="H147" s="197">
        <v>2</v>
      </c>
      <c r="I147" s="198"/>
      <c r="J147" s="197">
        <f t="shared" si="0"/>
        <v>0</v>
      </c>
      <c r="K147" s="199"/>
      <c r="L147" s="37"/>
      <c r="M147" s="200" t="s">
        <v>1</v>
      </c>
      <c r="N147" s="201" t="s">
        <v>43</v>
      </c>
      <c r="O147" s="73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04" t="s">
        <v>138</v>
      </c>
      <c r="AT147" s="204" t="s">
        <v>134</v>
      </c>
      <c r="AU147" s="204" t="s">
        <v>139</v>
      </c>
      <c r="AY147" s="15" t="s">
        <v>132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5" t="s">
        <v>139</v>
      </c>
      <c r="BK147" s="206">
        <f t="shared" si="9"/>
        <v>0</v>
      </c>
      <c r="BL147" s="15" t="s">
        <v>138</v>
      </c>
      <c r="BM147" s="204" t="s">
        <v>344</v>
      </c>
    </row>
    <row r="148" spans="1:65" s="2" customFormat="1" ht="16.5" customHeight="1">
      <c r="A148" s="32"/>
      <c r="B148" s="33"/>
      <c r="C148" s="193" t="s">
        <v>345</v>
      </c>
      <c r="D148" s="193" t="s">
        <v>134</v>
      </c>
      <c r="E148" s="194" t="s">
        <v>346</v>
      </c>
      <c r="F148" s="195" t="s">
        <v>347</v>
      </c>
      <c r="G148" s="196" t="s">
        <v>348</v>
      </c>
      <c r="H148" s="197">
        <v>540</v>
      </c>
      <c r="I148" s="198"/>
      <c r="J148" s="197">
        <f t="shared" si="0"/>
        <v>0</v>
      </c>
      <c r="K148" s="199"/>
      <c r="L148" s="37"/>
      <c r="M148" s="228" t="s">
        <v>1</v>
      </c>
      <c r="N148" s="229" t="s">
        <v>43</v>
      </c>
      <c r="O148" s="230"/>
      <c r="P148" s="231">
        <f t="shared" si="1"/>
        <v>0</v>
      </c>
      <c r="Q148" s="231">
        <v>0</v>
      </c>
      <c r="R148" s="231">
        <f t="shared" si="2"/>
        <v>0</v>
      </c>
      <c r="S148" s="231">
        <v>0</v>
      </c>
      <c r="T148" s="232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04" t="s">
        <v>138</v>
      </c>
      <c r="AT148" s="204" t="s">
        <v>134</v>
      </c>
      <c r="AU148" s="204" t="s">
        <v>139</v>
      </c>
      <c r="AY148" s="15" t="s">
        <v>132</v>
      </c>
      <c r="BE148" s="205">
        <f t="shared" si="4"/>
        <v>0</v>
      </c>
      <c r="BF148" s="205">
        <f t="shared" si="5"/>
        <v>0</v>
      </c>
      <c r="BG148" s="205">
        <f t="shared" si="6"/>
        <v>0</v>
      </c>
      <c r="BH148" s="205">
        <f t="shared" si="7"/>
        <v>0</v>
      </c>
      <c r="BI148" s="205">
        <f t="shared" si="8"/>
        <v>0</v>
      </c>
      <c r="BJ148" s="15" t="s">
        <v>139</v>
      </c>
      <c r="BK148" s="206">
        <f t="shared" si="9"/>
        <v>0</v>
      </c>
      <c r="BL148" s="15" t="s">
        <v>138</v>
      </c>
      <c r="BM148" s="204" t="s">
        <v>349</v>
      </c>
    </row>
    <row r="149" spans="1:65" s="2" customFormat="1" ht="6.95" customHeight="1">
      <c r="A149" s="32"/>
      <c r="B149" s="56"/>
      <c r="C149" s="57"/>
      <c r="D149" s="57"/>
      <c r="E149" s="57"/>
      <c r="F149" s="57"/>
      <c r="G149" s="57"/>
      <c r="H149" s="57"/>
      <c r="I149" s="57"/>
      <c r="J149" s="57"/>
      <c r="K149" s="57"/>
      <c r="L149" s="37"/>
      <c r="M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</sheetData>
  <sheetProtection algorithmName="SHA-512" hashValue="Mbq73uebWLpCQkvEMBisLaqN8ch+wNBaCcqKwm1HY+4/yebnh7QCl3ZGwRIi3iwnhISsDv6zSExTSJ9bhnj/8Q==" saltValue="CU1bJNNcfyyc7eBeHbog+E4/A3uQ5Av5fJMlfZ8xP3hG+73FMN8Y/U0Gq0EflPg9YguH9BaaCT7FZu21HMv03Q==" spinCount="100000" sheet="1" objects="1" scenarios="1" formatColumns="0" formatRows="0" autoFilter="0"/>
  <autoFilter ref="C117:K148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5" t="s">
        <v>92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77</v>
      </c>
    </row>
    <row r="4" spans="1:46" s="1" customFormat="1" ht="24.95" customHeight="1">
      <c r="B4" s="18"/>
      <c r="D4" s="112" t="s">
        <v>102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16.5" customHeight="1">
      <c r="B7" s="18"/>
      <c r="E7" s="282" t="str">
        <f>'Rekapitulácia stavby'!K6</f>
        <v>Revitalizácia vnútrobloku s agátovým hájom</v>
      </c>
      <c r="F7" s="283"/>
      <c r="G7" s="283"/>
      <c r="H7" s="283"/>
      <c r="L7" s="18"/>
    </row>
    <row r="8" spans="1:46" s="2" customFormat="1" ht="12" customHeight="1">
      <c r="A8" s="32"/>
      <c r="B8" s="37"/>
      <c r="C8" s="32"/>
      <c r="D8" s="114" t="s">
        <v>103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4" t="s">
        <v>350</v>
      </c>
      <c r="F9" s="285"/>
      <c r="G9" s="285"/>
      <c r="H9" s="285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16</v>
      </c>
      <c r="E11" s="32"/>
      <c r="F11" s="115" t="s">
        <v>1</v>
      </c>
      <c r="G11" s="32"/>
      <c r="H11" s="32"/>
      <c r="I11" s="114" t="s">
        <v>17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18</v>
      </c>
      <c r="E12" s="32"/>
      <c r="F12" s="115" t="s">
        <v>19</v>
      </c>
      <c r="G12" s="32"/>
      <c r="H12" s="32"/>
      <c r="I12" s="114" t="s">
        <v>20</v>
      </c>
      <c r="J12" s="116">
        <f>'Rekapitulácia stavby'!AN8</f>
        <v>44869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21</v>
      </c>
      <c r="E14" s="32"/>
      <c r="F14" s="32"/>
      <c r="G14" s="32"/>
      <c r="H14" s="32"/>
      <c r="I14" s="114" t="s">
        <v>22</v>
      </c>
      <c r="J14" s="115" t="s">
        <v>23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24</v>
      </c>
      <c r="F15" s="32"/>
      <c r="G15" s="32"/>
      <c r="H15" s="32"/>
      <c r="I15" s="114" t="s">
        <v>25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26</v>
      </c>
      <c r="E17" s="32"/>
      <c r="F17" s="32"/>
      <c r="G17" s="32"/>
      <c r="H17" s="32"/>
      <c r="I17" s="114" t="s">
        <v>22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6" t="str">
        <f>'Rekapitulácia stavby'!E14</f>
        <v>Vyplň údaj</v>
      </c>
      <c r="F18" s="287"/>
      <c r="G18" s="287"/>
      <c r="H18" s="287"/>
      <c r="I18" s="114" t="s">
        <v>25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28</v>
      </c>
      <c r="E20" s="32"/>
      <c r="F20" s="32"/>
      <c r="G20" s="32"/>
      <c r="H20" s="32"/>
      <c r="I20" s="114" t="s">
        <v>22</v>
      </c>
      <c r="J20" s="115" t="s">
        <v>29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30</v>
      </c>
      <c r="F21" s="32"/>
      <c r="G21" s="32"/>
      <c r="H21" s="32"/>
      <c r="I21" s="114" t="s">
        <v>25</v>
      </c>
      <c r="J21" s="115" t="s">
        <v>31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34</v>
      </c>
      <c r="E23" s="32"/>
      <c r="F23" s="32"/>
      <c r="G23" s="32"/>
      <c r="H23" s="32"/>
      <c r="I23" s="114" t="s">
        <v>22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35</v>
      </c>
      <c r="F24" s="32"/>
      <c r="G24" s="32"/>
      <c r="H24" s="32"/>
      <c r="I24" s="114" t="s">
        <v>25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36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88" t="s">
        <v>1</v>
      </c>
      <c r="F27" s="288"/>
      <c r="G27" s="288"/>
      <c r="H27" s="28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37</v>
      </c>
      <c r="E30" s="32"/>
      <c r="F30" s="32"/>
      <c r="G30" s="32"/>
      <c r="H30" s="32"/>
      <c r="I30" s="32"/>
      <c r="J30" s="122">
        <f>ROUND(J119,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39</v>
      </c>
      <c r="G32" s="32"/>
      <c r="H32" s="32"/>
      <c r="I32" s="123" t="s">
        <v>38</v>
      </c>
      <c r="J32" s="123" t="s">
        <v>40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41</v>
      </c>
      <c r="E33" s="125" t="s">
        <v>42</v>
      </c>
      <c r="F33" s="126">
        <f>ROUND((SUM(BE119:BE157)),  2)</f>
        <v>0</v>
      </c>
      <c r="G33" s="127"/>
      <c r="H33" s="127"/>
      <c r="I33" s="128">
        <v>0.2</v>
      </c>
      <c r="J33" s="126">
        <f>ROUND(((SUM(BE119:BE157))*I33),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43</v>
      </c>
      <c r="F34" s="126">
        <f>ROUND((SUM(BF119:BF157)),  2)</f>
        <v>0</v>
      </c>
      <c r="G34" s="127"/>
      <c r="H34" s="127"/>
      <c r="I34" s="128">
        <v>0.2</v>
      </c>
      <c r="J34" s="126">
        <f>ROUND(((SUM(BF119:BF157))*I34),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44</v>
      </c>
      <c r="F35" s="129">
        <f>ROUND((SUM(BG119:BG157)),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45</v>
      </c>
      <c r="F36" s="129">
        <f>ROUND((SUM(BH119:BH157)),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46</v>
      </c>
      <c r="F37" s="126">
        <f>ROUND((SUM(BI119:BI157)),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47</v>
      </c>
      <c r="E39" s="133"/>
      <c r="F39" s="133"/>
      <c r="G39" s="134" t="s">
        <v>48</v>
      </c>
      <c r="H39" s="135" t="s">
        <v>49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50</v>
      </c>
      <c r="E50" s="139"/>
      <c r="F50" s="139"/>
      <c r="G50" s="138" t="s">
        <v>51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52</v>
      </c>
      <c r="E61" s="141"/>
      <c r="F61" s="142" t="s">
        <v>53</v>
      </c>
      <c r="G61" s="140" t="s">
        <v>52</v>
      </c>
      <c r="H61" s="141"/>
      <c r="I61" s="141"/>
      <c r="J61" s="143" t="s">
        <v>53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54</v>
      </c>
      <c r="E65" s="144"/>
      <c r="F65" s="144"/>
      <c r="G65" s="138" t="s">
        <v>55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52</v>
      </c>
      <c r="E76" s="141"/>
      <c r="F76" s="142" t="s">
        <v>53</v>
      </c>
      <c r="G76" s="140" t="s">
        <v>52</v>
      </c>
      <c r="H76" s="141"/>
      <c r="I76" s="141"/>
      <c r="J76" s="143" t="s">
        <v>53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105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Revitalizácia vnútrobloku s agátovým hájom</v>
      </c>
      <c r="F85" s="281"/>
      <c r="G85" s="281"/>
      <c r="H85" s="281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103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8" t="str">
        <f>E9</f>
        <v>03 - Sadové úpravy</v>
      </c>
      <c r="F87" s="279"/>
      <c r="G87" s="279"/>
      <c r="H87" s="279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4"/>
      <c r="E89" s="34"/>
      <c r="F89" s="25" t="str">
        <f>F12</f>
        <v>Svidník</v>
      </c>
      <c r="G89" s="34"/>
      <c r="H89" s="34"/>
      <c r="I89" s="27" t="s">
        <v>20</v>
      </c>
      <c r="J89" s="68">
        <f>IF(J12="","",J12)</f>
        <v>44869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21</v>
      </c>
      <c r="D91" s="34"/>
      <c r="E91" s="34"/>
      <c r="F91" s="25" t="str">
        <f>E15</f>
        <v>Mesto Svidník</v>
      </c>
      <c r="G91" s="34"/>
      <c r="H91" s="34"/>
      <c r="I91" s="27" t="s">
        <v>28</v>
      </c>
      <c r="J91" s="30" t="str">
        <f>E21</f>
        <v>PROJEKTA Svidník s.r.o.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4"/>
      <c r="E92" s="34"/>
      <c r="F92" s="25" t="str">
        <f>IF(E18="","",E18)</f>
        <v>Vyplň údaj</v>
      </c>
      <c r="G92" s="34"/>
      <c r="H92" s="34"/>
      <c r="I92" s="27" t="s">
        <v>34</v>
      </c>
      <c r="J92" s="30" t="str">
        <f>E24</f>
        <v>Ing. Miron Mikita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9" t="s">
        <v>106</v>
      </c>
      <c r="D94" s="150"/>
      <c r="E94" s="150"/>
      <c r="F94" s="150"/>
      <c r="G94" s="150"/>
      <c r="H94" s="150"/>
      <c r="I94" s="150"/>
      <c r="J94" s="151" t="s">
        <v>107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52" t="s">
        <v>108</v>
      </c>
      <c r="D96" s="34"/>
      <c r="E96" s="34"/>
      <c r="F96" s="34"/>
      <c r="G96" s="34"/>
      <c r="H96" s="34"/>
      <c r="I96" s="34"/>
      <c r="J96" s="86">
        <f>J119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109</v>
      </c>
    </row>
    <row r="97" spans="1:31" s="9" customFormat="1" ht="24.95" customHeight="1">
      <c r="B97" s="153"/>
      <c r="C97" s="154"/>
      <c r="D97" s="155" t="s">
        <v>110</v>
      </c>
      <c r="E97" s="156"/>
      <c r="F97" s="156"/>
      <c r="G97" s="156"/>
      <c r="H97" s="156"/>
      <c r="I97" s="156"/>
      <c r="J97" s="157">
        <f>J120</f>
        <v>0</v>
      </c>
      <c r="K97" s="154"/>
      <c r="L97" s="158"/>
    </row>
    <row r="98" spans="1:31" s="10" customFormat="1" ht="19.899999999999999" customHeight="1">
      <c r="B98" s="159"/>
      <c r="C98" s="160"/>
      <c r="D98" s="161" t="s">
        <v>111</v>
      </c>
      <c r="E98" s="162"/>
      <c r="F98" s="162"/>
      <c r="G98" s="162"/>
      <c r="H98" s="162"/>
      <c r="I98" s="162"/>
      <c r="J98" s="163">
        <f>J121</f>
        <v>0</v>
      </c>
      <c r="K98" s="160"/>
      <c r="L98" s="164"/>
    </row>
    <row r="99" spans="1:31" s="10" customFormat="1" ht="19.899999999999999" customHeight="1">
      <c r="B99" s="159"/>
      <c r="C99" s="160"/>
      <c r="D99" s="161" t="s">
        <v>114</v>
      </c>
      <c r="E99" s="162"/>
      <c r="F99" s="162"/>
      <c r="G99" s="162"/>
      <c r="H99" s="162"/>
      <c r="I99" s="162"/>
      <c r="J99" s="163">
        <f>J156</f>
        <v>0</v>
      </c>
      <c r="K99" s="160"/>
      <c r="L99" s="164"/>
    </row>
    <row r="100" spans="1:31" s="2" customFormat="1" ht="21.75" customHeight="1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53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3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3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118</v>
      </c>
      <c r="D106" s="34"/>
      <c r="E106" s="34"/>
      <c r="F106" s="34"/>
      <c r="G106" s="34"/>
      <c r="H106" s="34"/>
      <c r="I106" s="34"/>
      <c r="J106" s="34"/>
      <c r="K106" s="34"/>
      <c r="L106" s="53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53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14</v>
      </c>
      <c r="D108" s="34"/>
      <c r="E108" s="34"/>
      <c r="F108" s="34"/>
      <c r="G108" s="34"/>
      <c r="H108" s="34"/>
      <c r="I108" s="34"/>
      <c r="J108" s="34"/>
      <c r="K108" s="34"/>
      <c r="L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4"/>
      <c r="D109" s="34"/>
      <c r="E109" s="280" t="str">
        <f>E7</f>
        <v>Revitalizácia vnútrobloku s agátovým hájom</v>
      </c>
      <c r="F109" s="281"/>
      <c r="G109" s="281"/>
      <c r="H109" s="281"/>
      <c r="I109" s="34"/>
      <c r="J109" s="34"/>
      <c r="K109" s="34"/>
      <c r="L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103</v>
      </c>
      <c r="D110" s="34"/>
      <c r="E110" s="34"/>
      <c r="F110" s="34"/>
      <c r="G110" s="34"/>
      <c r="H110" s="34"/>
      <c r="I110" s="34"/>
      <c r="J110" s="34"/>
      <c r="K110" s="34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4"/>
      <c r="D111" s="34"/>
      <c r="E111" s="268" t="str">
        <f>E9</f>
        <v>03 - Sadové úpravy</v>
      </c>
      <c r="F111" s="279"/>
      <c r="G111" s="279"/>
      <c r="H111" s="279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18</v>
      </c>
      <c r="D113" s="34"/>
      <c r="E113" s="34"/>
      <c r="F113" s="25" t="str">
        <f>F12</f>
        <v>Svidník</v>
      </c>
      <c r="G113" s="34"/>
      <c r="H113" s="34"/>
      <c r="I113" s="27" t="s">
        <v>20</v>
      </c>
      <c r="J113" s="68">
        <f>IF(J12="","",J12)</f>
        <v>44869</v>
      </c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25.7" customHeight="1">
      <c r="A115" s="32"/>
      <c r="B115" s="33"/>
      <c r="C115" s="27" t="s">
        <v>21</v>
      </c>
      <c r="D115" s="34"/>
      <c r="E115" s="34"/>
      <c r="F115" s="25" t="str">
        <f>E15</f>
        <v>Mesto Svidník</v>
      </c>
      <c r="G115" s="34"/>
      <c r="H115" s="34"/>
      <c r="I115" s="27" t="s">
        <v>28</v>
      </c>
      <c r="J115" s="30" t="str">
        <f>E21</f>
        <v>PROJEKTA Svidník s.r.o.</v>
      </c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26</v>
      </c>
      <c r="D116" s="34"/>
      <c r="E116" s="34"/>
      <c r="F116" s="25" t="str">
        <f>IF(E18="","",E18)</f>
        <v>Vyplň údaj</v>
      </c>
      <c r="G116" s="34"/>
      <c r="H116" s="34"/>
      <c r="I116" s="27" t="s">
        <v>34</v>
      </c>
      <c r="J116" s="30" t="str">
        <f>E24</f>
        <v>Ing. Miron Mikita</v>
      </c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65"/>
      <c r="B118" s="166"/>
      <c r="C118" s="167" t="s">
        <v>119</v>
      </c>
      <c r="D118" s="168" t="s">
        <v>62</v>
      </c>
      <c r="E118" s="168" t="s">
        <v>58</v>
      </c>
      <c r="F118" s="168" t="s">
        <v>59</v>
      </c>
      <c r="G118" s="168" t="s">
        <v>120</v>
      </c>
      <c r="H118" s="168" t="s">
        <v>121</v>
      </c>
      <c r="I118" s="168" t="s">
        <v>122</v>
      </c>
      <c r="J118" s="169" t="s">
        <v>107</v>
      </c>
      <c r="K118" s="170" t="s">
        <v>123</v>
      </c>
      <c r="L118" s="171"/>
      <c r="M118" s="77" t="s">
        <v>1</v>
      </c>
      <c r="N118" s="78" t="s">
        <v>41</v>
      </c>
      <c r="O118" s="78" t="s">
        <v>124</v>
      </c>
      <c r="P118" s="78" t="s">
        <v>125</v>
      </c>
      <c r="Q118" s="78" t="s">
        <v>126</v>
      </c>
      <c r="R118" s="78" t="s">
        <v>127</v>
      </c>
      <c r="S118" s="78" t="s">
        <v>128</v>
      </c>
      <c r="T118" s="79" t="s">
        <v>129</v>
      </c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</row>
    <row r="119" spans="1:65" s="2" customFormat="1" ht="22.9" customHeight="1">
      <c r="A119" s="32"/>
      <c r="B119" s="33"/>
      <c r="C119" s="84" t="s">
        <v>108</v>
      </c>
      <c r="D119" s="34"/>
      <c r="E119" s="34"/>
      <c r="F119" s="34"/>
      <c r="G119" s="34"/>
      <c r="H119" s="34"/>
      <c r="I119" s="34"/>
      <c r="J119" s="172">
        <f>BK119</f>
        <v>0</v>
      </c>
      <c r="K119" s="34"/>
      <c r="L119" s="37"/>
      <c r="M119" s="80"/>
      <c r="N119" s="173"/>
      <c r="O119" s="81"/>
      <c r="P119" s="174">
        <f>P120</f>
        <v>0</v>
      </c>
      <c r="Q119" s="81"/>
      <c r="R119" s="174">
        <f>R120</f>
        <v>300.97073800000004</v>
      </c>
      <c r="S119" s="81"/>
      <c r="T119" s="175">
        <f>T120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5" t="s">
        <v>76</v>
      </c>
      <c r="AU119" s="15" t="s">
        <v>109</v>
      </c>
      <c r="BK119" s="176">
        <f>BK120</f>
        <v>0</v>
      </c>
    </row>
    <row r="120" spans="1:65" s="12" customFormat="1" ht="25.9" customHeight="1">
      <c r="B120" s="177"/>
      <c r="C120" s="178"/>
      <c r="D120" s="179" t="s">
        <v>76</v>
      </c>
      <c r="E120" s="180" t="s">
        <v>130</v>
      </c>
      <c r="F120" s="180" t="s">
        <v>131</v>
      </c>
      <c r="G120" s="178"/>
      <c r="H120" s="178"/>
      <c r="I120" s="181"/>
      <c r="J120" s="182">
        <f>BK120</f>
        <v>0</v>
      </c>
      <c r="K120" s="178"/>
      <c r="L120" s="183"/>
      <c r="M120" s="184"/>
      <c r="N120" s="185"/>
      <c r="O120" s="185"/>
      <c r="P120" s="186">
        <f>P121+P156</f>
        <v>0</v>
      </c>
      <c r="Q120" s="185"/>
      <c r="R120" s="186">
        <f>R121+R156</f>
        <v>300.97073800000004</v>
      </c>
      <c r="S120" s="185"/>
      <c r="T120" s="187">
        <f>T121+T156</f>
        <v>0</v>
      </c>
      <c r="AR120" s="188" t="s">
        <v>85</v>
      </c>
      <c r="AT120" s="189" t="s">
        <v>76</v>
      </c>
      <c r="AU120" s="189" t="s">
        <v>77</v>
      </c>
      <c r="AY120" s="188" t="s">
        <v>132</v>
      </c>
      <c r="BK120" s="190">
        <f>BK121+BK156</f>
        <v>0</v>
      </c>
    </row>
    <row r="121" spans="1:65" s="12" customFormat="1" ht="22.9" customHeight="1">
      <c r="B121" s="177"/>
      <c r="C121" s="178"/>
      <c r="D121" s="179" t="s">
        <v>76</v>
      </c>
      <c r="E121" s="191" t="s">
        <v>85</v>
      </c>
      <c r="F121" s="191" t="s">
        <v>133</v>
      </c>
      <c r="G121" s="178"/>
      <c r="H121" s="178"/>
      <c r="I121" s="181"/>
      <c r="J121" s="192">
        <f>BK121</f>
        <v>0</v>
      </c>
      <c r="K121" s="178"/>
      <c r="L121" s="183"/>
      <c r="M121" s="184"/>
      <c r="N121" s="185"/>
      <c r="O121" s="185"/>
      <c r="P121" s="186">
        <f>SUM(P122:P155)</f>
        <v>0</v>
      </c>
      <c r="Q121" s="185"/>
      <c r="R121" s="186">
        <f>SUM(R122:R155)</f>
        <v>300.97073800000004</v>
      </c>
      <c r="S121" s="185"/>
      <c r="T121" s="187">
        <f>SUM(T122:T155)</f>
        <v>0</v>
      </c>
      <c r="AR121" s="188" t="s">
        <v>85</v>
      </c>
      <c r="AT121" s="189" t="s">
        <v>76</v>
      </c>
      <c r="AU121" s="189" t="s">
        <v>85</v>
      </c>
      <c r="AY121" s="188" t="s">
        <v>132</v>
      </c>
      <c r="BK121" s="190">
        <f>SUM(BK122:BK155)</f>
        <v>0</v>
      </c>
    </row>
    <row r="122" spans="1:65" s="2" customFormat="1" ht="21.75" customHeight="1">
      <c r="A122" s="32"/>
      <c r="B122" s="33"/>
      <c r="C122" s="193" t="s">
        <v>85</v>
      </c>
      <c r="D122" s="193" t="s">
        <v>134</v>
      </c>
      <c r="E122" s="194" t="s">
        <v>351</v>
      </c>
      <c r="F122" s="195" t="s">
        <v>352</v>
      </c>
      <c r="G122" s="196" t="s">
        <v>137</v>
      </c>
      <c r="H122" s="197">
        <v>2000</v>
      </c>
      <c r="I122" s="198"/>
      <c r="J122" s="197">
        <f>ROUND(I122*H122,3)</f>
        <v>0</v>
      </c>
      <c r="K122" s="199"/>
      <c r="L122" s="37"/>
      <c r="M122" s="200" t="s">
        <v>1</v>
      </c>
      <c r="N122" s="201" t="s">
        <v>43</v>
      </c>
      <c r="O122" s="73"/>
      <c r="P122" s="202">
        <f>O122*H122</f>
        <v>0</v>
      </c>
      <c r="Q122" s="202">
        <v>0</v>
      </c>
      <c r="R122" s="202">
        <f>Q122*H122</f>
        <v>0</v>
      </c>
      <c r="S122" s="202">
        <v>0</v>
      </c>
      <c r="T122" s="203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204" t="s">
        <v>138</v>
      </c>
      <c r="AT122" s="204" t="s">
        <v>134</v>
      </c>
      <c r="AU122" s="204" t="s">
        <v>139</v>
      </c>
      <c r="AY122" s="15" t="s">
        <v>132</v>
      </c>
      <c r="BE122" s="205">
        <f>IF(N122="základná",J122,0)</f>
        <v>0</v>
      </c>
      <c r="BF122" s="205">
        <f>IF(N122="znížená",J122,0)</f>
        <v>0</v>
      </c>
      <c r="BG122" s="205">
        <f>IF(N122="zákl. prenesená",J122,0)</f>
        <v>0</v>
      </c>
      <c r="BH122" s="205">
        <f>IF(N122="zníž. prenesená",J122,0)</f>
        <v>0</v>
      </c>
      <c r="BI122" s="205">
        <f>IF(N122="nulová",J122,0)</f>
        <v>0</v>
      </c>
      <c r="BJ122" s="15" t="s">
        <v>139</v>
      </c>
      <c r="BK122" s="206">
        <f>ROUND(I122*H122,3)</f>
        <v>0</v>
      </c>
      <c r="BL122" s="15" t="s">
        <v>138</v>
      </c>
      <c r="BM122" s="204" t="s">
        <v>353</v>
      </c>
    </row>
    <row r="123" spans="1:65" s="2" customFormat="1" ht="16.5" customHeight="1">
      <c r="A123" s="32"/>
      <c r="B123" s="33"/>
      <c r="C123" s="207" t="s">
        <v>139</v>
      </c>
      <c r="D123" s="207" t="s">
        <v>170</v>
      </c>
      <c r="E123" s="208" t="s">
        <v>354</v>
      </c>
      <c r="F123" s="209" t="s">
        <v>355</v>
      </c>
      <c r="G123" s="210" t="s">
        <v>249</v>
      </c>
      <c r="H123" s="211">
        <v>61.8</v>
      </c>
      <c r="I123" s="212"/>
      <c r="J123" s="211">
        <f>ROUND(I123*H123,3)</f>
        <v>0</v>
      </c>
      <c r="K123" s="213"/>
      <c r="L123" s="214"/>
      <c r="M123" s="215" t="s">
        <v>1</v>
      </c>
      <c r="N123" s="216" t="s">
        <v>43</v>
      </c>
      <c r="O123" s="73"/>
      <c r="P123" s="202">
        <f>O123*H123</f>
        <v>0</v>
      </c>
      <c r="Q123" s="202">
        <v>1E-3</v>
      </c>
      <c r="R123" s="202">
        <f>Q123*H123</f>
        <v>6.1800000000000001E-2</v>
      </c>
      <c r="S123" s="202">
        <v>0</v>
      </c>
      <c r="T123" s="203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204" t="s">
        <v>165</v>
      </c>
      <c r="AT123" s="204" t="s">
        <v>170</v>
      </c>
      <c r="AU123" s="204" t="s">
        <v>139</v>
      </c>
      <c r="AY123" s="15" t="s">
        <v>132</v>
      </c>
      <c r="BE123" s="205">
        <f>IF(N123="základná",J123,0)</f>
        <v>0</v>
      </c>
      <c r="BF123" s="205">
        <f>IF(N123="znížená",J123,0)</f>
        <v>0</v>
      </c>
      <c r="BG123" s="205">
        <f>IF(N123="zákl. prenesená",J123,0)</f>
        <v>0</v>
      </c>
      <c r="BH123" s="205">
        <f>IF(N123="zníž. prenesená",J123,0)</f>
        <v>0</v>
      </c>
      <c r="BI123" s="205">
        <f>IF(N123="nulová",J123,0)</f>
        <v>0</v>
      </c>
      <c r="BJ123" s="15" t="s">
        <v>139</v>
      </c>
      <c r="BK123" s="206">
        <f>ROUND(I123*H123,3)</f>
        <v>0</v>
      </c>
      <c r="BL123" s="15" t="s">
        <v>138</v>
      </c>
      <c r="BM123" s="204" t="s">
        <v>356</v>
      </c>
    </row>
    <row r="124" spans="1:65" s="13" customFormat="1">
      <c r="B124" s="217"/>
      <c r="C124" s="218"/>
      <c r="D124" s="219" t="s">
        <v>191</v>
      </c>
      <c r="E124" s="218"/>
      <c r="F124" s="220" t="s">
        <v>357</v>
      </c>
      <c r="G124" s="218"/>
      <c r="H124" s="221">
        <v>61.8</v>
      </c>
      <c r="I124" s="222"/>
      <c r="J124" s="218"/>
      <c r="K124" s="218"/>
      <c r="L124" s="223"/>
      <c r="M124" s="224"/>
      <c r="N124" s="225"/>
      <c r="O124" s="225"/>
      <c r="P124" s="225"/>
      <c r="Q124" s="225"/>
      <c r="R124" s="225"/>
      <c r="S124" s="225"/>
      <c r="T124" s="226"/>
      <c r="AT124" s="227" t="s">
        <v>191</v>
      </c>
      <c r="AU124" s="227" t="s">
        <v>139</v>
      </c>
      <c r="AV124" s="13" t="s">
        <v>139</v>
      </c>
      <c r="AW124" s="13" t="s">
        <v>4</v>
      </c>
      <c r="AX124" s="13" t="s">
        <v>85</v>
      </c>
      <c r="AY124" s="227" t="s">
        <v>132</v>
      </c>
    </row>
    <row r="125" spans="1:65" s="2" customFormat="1" ht="24.2" customHeight="1">
      <c r="A125" s="32"/>
      <c r="B125" s="33"/>
      <c r="C125" s="193" t="s">
        <v>144</v>
      </c>
      <c r="D125" s="193" t="s">
        <v>134</v>
      </c>
      <c r="E125" s="194" t="s">
        <v>358</v>
      </c>
      <c r="F125" s="195" t="s">
        <v>359</v>
      </c>
      <c r="G125" s="196" t="s">
        <v>137</v>
      </c>
      <c r="H125" s="197">
        <v>2000</v>
      </c>
      <c r="I125" s="198"/>
      <c r="J125" s="197">
        <f t="shared" ref="J125:J144" si="0">ROUND(I125*H125,3)</f>
        <v>0</v>
      </c>
      <c r="K125" s="199"/>
      <c r="L125" s="37"/>
      <c r="M125" s="200" t="s">
        <v>1</v>
      </c>
      <c r="N125" s="201" t="s">
        <v>43</v>
      </c>
      <c r="O125" s="73"/>
      <c r="P125" s="202">
        <f t="shared" ref="P125:P144" si="1">O125*H125</f>
        <v>0</v>
      </c>
      <c r="Q125" s="202">
        <v>0</v>
      </c>
      <c r="R125" s="202">
        <f t="shared" ref="R125:R144" si="2">Q125*H125</f>
        <v>0</v>
      </c>
      <c r="S125" s="202">
        <v>0</v>
      </c>
      <c r="T125" s="203">
        <f t="shared" ref="T125:T144" si="3"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204" t="s">
        <v>138</v>
      </c>
      <c r="AT125" s="204" t="s">
        <v>134</v>
      </c>
      <c r="AU125" s="204" t="s">
        <v>139</v>
      </c>
      <c r="AY125" s="15" t="s">
        <v>132</v>
      </c>
      <c r="BE125" s="205">
        <f t="shared" ref="BE125:BE144" si="4">IF(N125="základná",J125,0)</f>
        <v>0</v>
      </c>
      <c r="BF125" s="205">
        <f t="shared" ref="BF125:BF144" si="5">IF(N125="znížená",J125,0)</f>
        <v>0</v>
      </c>
      <c r="BG125" s="205">
        <f t="shared" ref="BG125:BG144" si="6">IF(N125="zákl. prenesená",J125,0)</f>
        <v>0</v>
      </c>
      <c r="BH125" s="205">
        <f t="shared" ref="BH125:BH144" si="7">IF(N125="zníž. prenesená",J125,0)</f>
        <v>0</v>
      </c>
      <c r="BI125" s="205">
        <f t="shared" ref="BI125:BI144" si="8">IF(N125="nulová",J125,0)</f>
        <v>0</v>
      </c>
      <c r="BJ125" s="15" t="s">
        <v>139</v>
      </c>
      <c r="BK125" s="206">
        <f t="shared" ref="BK125:BK144" si="9">ROUND(I125*H125,3)</f>
        <v>0</v>
      </c>
      <c r="BL125" s="15" t="s">
        <v>138</v>
      </c>
      <c r="BM125" s="204" t="s">
        <v>360</v>
      </c>
    </row>
    <row r="126" spans="1:65" s="2" customFormat="1" ht="16.5" customHeight="1">
      <c r="A126" s="32"/>
      <c r="B126" s="33"/>
      <c r="C126" s="207" t="s">
        <v>138</v>
      </c>
      <c r="D126" s="207" t="s">
        <v>170</v>
      </c>
      <c r="E126" s="208" t="s">
        <v>361</v>
      </c>
      <c r="F126" s="209" t="s">
        <v>362</v>
      </c>
      <c r="G126" s="210" t="s">
        <v>163</v>
      </c>
      <c r="H126" s="211">
        <v>300</v>
      </c>
      <c r="I126" s="212"/>
      <c r="J126" s="211">
        <f t="shared" si="0"/>
        <v>0</v>
      </c>
      <c r="K126" s="213"/>
      <c r="L126" s="214"/>
      <c r="M126" s="215" t="s">
        <v>1</v>
      </c>
      <c r="N126" s="216" t="s">
        <v>43</v>
      </c>
      <c r="O126" s="73"/>
      <c r="P126" s="202">
        <f t="shared" si="1"/>
        <v>0</v>
      </c>
      <c r="Q126" s="202">
        <v>1</v>
      </c>
      <c r="R126" s="202">
        <f t="shared" si="2"/>
        <v>300</v>
      </c>
      <c r="S126" s="202">
        <v>0</v>
      </c>
      <c r="T126" s="203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204" t="s">
        <v>165</v>
      </c>
      <c r="AT126" s="204" t="s">
        <v>170</v>
      </c>
      <c r="AU126" s="204" t="s">
        <v>139</v>
      </c>
      <c r="AY126" s="15" t="s">
        <v>132</v>
      </c>
      <c r="BE126" s="205">
        <f t="shared" si="4"/>
        <v>0</v>
      </c>
      <c r="BF126" s="205">
        <f t="shared" si="5"/>
        <v>0</v>
      </c>
      <c r="BG126" s="205">
        <f t="shared" si="6"/>
        <v>0</v>
      </c>
      <c r="BH126" s="205">
        <f t="shared" si="7"/>
        <v>0</v>
      </c>
      <c r="BI126" s="205">
        <f t="shared" si="8"/>
        <v>0</v>
      </c>
      <c r="BJ126" s="15" t="s">
        <v>139</v>
      </c>
      <c r="BK126" s="206">
        <f t="shared" si="9"/>
        <v>0</v>
      </c>
      <c r="BL126" s="15" t="s">
        <v>138</v>
      </c>
      <c r="BM126" s="204" t="s">
        <v>363</v>
      </c>
    </row>
    <row r="127" spans="1:65" s="2" customFormat="1" ht="24.2" customHeight="1">
      <c r="A127" s="32"/>
      <c r="B127" s="33"/>
      <c r="C127" s="193" t="s">
        <v>152</v>
      </c>
      <c r="D127" s="193" t="s">
        <v>134</v>
      </c>
      <c r="E127" s="194" t="s">
        <v>364</v>
      </c>
      <c r="F127" s="195" t="s">
        <v>365</v>
      </c>
      <c r="G127" s="196" t="s">
        <v>202</v>
      </c>
      <c r="H127" s="197">
        <v>100</v>
      </c>
      <c r="I127" s="198"/>
      <c r="J127" s="197">
        <f t="shared" si="0"/>
        <v>0</v>
      </c>
      <c r="K127" s="199"/>
      <c r="L127" s="37"/>
      <c r="M127" s="200" t="s">
        <v>1</v>
      </c>
      <c r="N127" s="201" t="s">
        <v>43</v>
      </c>
      <c r="O127" s="73"/>
      <c r="P127" s="202">
        <f t="shared" si="1"/>
        <v>0</v>
      </c>
      <c r="Q127" s="202">
        <v>0</v>
      </c>
      <c r="R127" s="202">
        <f t="shared" si="2"/>
        <v>0</v>
      </c>
      <c r="S127" s="202">
        <v>0</v>
      </c>
      <c r="T127" s="203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204" t="s">
        <v>138</v>
      </c>
      <c r="AT127" s="204" t="s">
        <v>134</v>
      </c>
      <c r="AU127" s="204" t="s">
        <v>139</v>
      </c>
      <c r="AY127" s="15" t="s">
        <v>132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5" t="s">
        <v>139</v>
      </c>
      <c r="BK127" s="206">
        <f t="shared" si="9"/>
        <v>0</v>
      </c>
      <c r="BL127" s="15" t="s">
        <v>138</v>
      </c>
      <c r="BM127" s="204" t="s">
        <v>366</v>
      </c>
    </row>
    <row r="128" spans="1:65" s="2" customFormat="1" ht="24.2" customHeight="1">
      <c r="A128" s="32"/>
      <c r="B128" s="33"/>
      <c r="C128" s="193" t="s">
        <v>156</v>
      </c>
      <c r="D128" s="193" t="s">
        <v>134</v>
      </c>
      <c r="E128" s="194" t="s">
        <v>367</v>
      </c>
      <c r="F128" s="195" t="s">
        <v>368</v>
      </c>
      <c r="G128" s="196" t="s">
        <v>202</v>
      </c>
      <c r="H128" s="197">
        <v>3</v>
      </c>
      <c r="I128" s="198"/>
      <c r="J128" s="197">
        <f t="shared" si="0"/>
        <v>0</v>
      </c>
      <c r="K128" s="199"/>
      <c r="L128" s="37"/>
      <c r="M128" s="200" t="s">
        <v>1</v>
      </c>
      <c r="N128" s="201" t="s">
        <v>43</v>
      </c>
      <c r="O128" s="73"/>
      <c r="P128" s="202">
        <f t="shared" si="1"/>
        <v>0</v>
      </c>
      <c r="Q128" s="202">
        <v>0</v>
      </c>
      <c r="R128" s="202">
        <f t="shared" si="2"/>
        <v>0</v>
      </c>
      <c r="S128" s="202">
        <v>0</v>
      </c>
      <c r="T128" s="20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4" t="s">
        <v>138</v>
      </c>
      <c r="AT128" s="204" t="s">
        <v>134</v>
      </c>
      <c r="AU128" s="204" t="s">
        <v>139</v>
      </c>
      <c r="AY128" s="15" t="s">
        <v>132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5" t="s">
        <v>139</v>
      </c>
      <c r="BK128" s="206">
        <f t="shared" si="9"/>
        <v>0</v>
      </c>
      <c r="BL128" s="15" t="s">
        <v>138</v>
      </c>
      <c r="BM128" s="204" t="s">
        <v>369</v>
      </c>
    </row>
    <row r="129" spans="1:65" s="2" customFormat="1" ht="24.2" customHeight="1">
      <c r="A129" s="32"/>
      <c r="B129" s="33"/>
      <c r="C129" s="193" t="s">
        <v>160</v>
      </c>
      <c r="D129" s="193" t="s">
        <v>134</v>
      </c>
      <c r="E129" s="194" t="s">
        <v>370</v>
      </c>
      <c r="F129" s="195" t="s">
        <v>371</v>
      </c>
      <c r="G129" s="196" t="s">
        <v>202</v>
      </c>
      <c r="H129" s="197">
        <v>100</v>
      </c>
      <c r="I129" s="198"/>
      <c r="J129" s="197">
        <f t="shared" si="0"/>
        <v>0</v>
      </c>
      <c r="K129" s="199"/>
      <c r="L129" s="37"/>
      <c r="M129" s="200" t="s">
        <v>1</v>
      </c>
      <c r="N129" s="201" t="s">
        <v>43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204" t="s">
        <v>138</v>
      </c>
      <c r="AT129" s="204" t="s">
        <v>134</v>
      </c>
      <c r="AU129" s="204" t="s">
        <v>139</v>
      </c>
      <c r="AY129" s="15" t="s">
        <v>132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5" t="s">
        <v>139</v>
      </c>
      <c r="BK129" s="206">
        <f t="shared" si="9"/>
        <v>0</v>
      </c>
      <c r="BL129" s="15" t="s">
        <v>138</v>
      </c>
      <c r="BM129" s="204" t="s">
        <v>372</v>
      </c>
    </row>
    <row r="130" spans="1:65" s="2" customFormat="1" ht="24.2" customHeight="1">
      <c r="A130" s="32"/>
      <c r="B130" s="33"/>
      <c r="C130" s="207" t="s">
        <v>165</v>
      </c>
      <c r="D130" s="207" t="s">
        <v>170</v>
      </c>
      <c r="E130" s="208" t="s">
        <v>171</v>
      </c>
      <c r="F130" s="209" t="s">
        <v>373</v>
      </c>
      <c r="G130" s="210" t="s">
        <v>202</v>
      </c>
      <c r="H130" s="211">
        <v>1</v>
      </c>
      <c r="I130" s="212"/>
      <c r="J130" s="211">
        <f t="shared" si="0"/>
        <v>0</v>
      </c>
      <c r="K130" s="213"/>
      <c r="L130" s="214"/>
      <c r="M130" s="215" t="s">
        <v>1</v>
      </c>
      <c r="N130" s="216" t="s">
        <v>43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4" t="s">
        <v>165</v>
      </c>
      <c r="AT130" s="204" t="s">
        <v>170</v>
      </c>
      <c r="AU130" s="204" t="s">
        <v>139</v>
      </c>
      <c r="AY130" s="15" t="s">
        <v>132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5" t="s">
        <v>139</v>
      </c>
      <c r="BK130" s="206">
        <f t="shared" si="9"/>
        <v>0</v>
      </c>
      <c r="BL130" s="15" t="s">
        <v>138</v>
      </c>
      <c r="BM130" s="204" t="s">
        <v>374</v>
      </c>
    </row>
    <row r="131" spans="1:65" s="2" customFormat="1" ht="24.2" customHeight="1">
      <c r="A131" s="32"/>
      <c r="B131" s="33"/>
      <c r="C131" s="207" t="s">
        <v>169</v>
      </c>
      <c r="D131" s="207" t="s">
        <v>170</v>
      </c>
      <c r="E131" s="208" t="s">
        <v>375</v>
      </c>
      <c r="F131" s="209" t="s">
        <v>376</v>
      </c>
      <c r="G131" s="210" t="s">
        <v>202</v>
      </c>
      <c r="H131" s="211">
        <v>16</v>
      </c>
      <c r="I131" s="212"/>
      <c r="J131" s="211">
        <f t="shared" si="0"/>
        <v>0</v>
      </c>
      <c r="K131" s="213"/>
      <c r="L131" s="214"/>
      <c r="M131" s="215" t="s">
        <v>1</v>
      </c>
      <c r="N131" s="216" t="s">
        <v>43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204" t="s">
        <v>165</v>
      </c>
      <c r="AT131" s="204" t="s">
        <v>170</v>
      </c>
      <c r="AU131" s="204" t="s">
        <v>139</v>
      </c>
      <c r="AY131" s="15" t="s">
        <v>132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5" t="s">
        <v>139</v>
      </c>
      <c r="BK131" s="206">
        <f t="shared" si="9"/>
        <v>0</v>
      </c>
      <c r="BL131" s="15" t="s">
        <v>138</v>
      </c>
      <c r="BM131" s="204" t="s">
        <v>377</v>
      </c>
    </row>
    <row r="132" spans="1:65" s="2" customFormat="1" ht="24.2" customHeight="1">
      <c r="A132" s="32"/>
      <c r="B132" s="33"/>
      <c r="C132" s="207" t="s">
        <v>175</v>
      </c>
      <c r="D132" s="207" t="s">
        <v>170</v>
      </c>
      <c r="E132" s="208" t="s">
        <v>378</v>
      </c>
      <c r="F132" s="209" t="s">
        <v>379</v>
      </c>
      <c r="G132" s="210" t="s">
        <v>202</v>
      </c>
      <c r="H132" s="211">
        <v>1</v>
      </c>
      <c r="I132" s="212"/>
      <c r="J132" s="211">
        <f t="shared" si="0"/>
        <v>0</v>
      </c>
      <c r="K132" s="213"/>
      <c r="L132" s="214"/>
      <c r="M132" s="215" t="s">
        <v>1</v>
      </c>
      <c r="N132" s="216" t="s">
        <v>43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4" t="s">
        <v>165</v>
      </c>
      <c r="AT132" s="204" t="s">
        <v>170</v>
      </c>
      <c r="AU132" s="204" t="s">
        <v>139</v>
      </c>
      <c r="AY132" s="15" t="s">
        <v>132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5" t="s">
        <v>139</v>
      </c>
      <c r="BK132" s="206">
        <f t="shared" si="9"/>
        <v>0</v>
      </c>
      <c r="BL132" s="15" t="s">
        <v>138</v>
      </c>
      <c r="BM132" s="204" t="s">
        <v>380</v>
      </c>
    </row>
    <row r="133" spans="1:65" s="2" customFormat="1" ht="24.2" customHeight="1">
      <c r="A133" s="32"/>
      <c r="B133" s="33"/>
      <c r="C133" s="207" t="s">
        <v>179</v>
      </c>
      <c r="D133" s="207" t="s">
        <v>170</v>
      </c>
      <c r="E133" s="208" t="s">
        <v>381</v>
      </c>
      <c r="F133" s="209" t="s">
        <v>382</v>
      </c>
      <c r="G133" s="210" t="s">
        <v>202</v>
      </c>
      <c r="H133" s="211">
        <v>5</v>
      </c>
      <c r="I133" s="212"/>
      <c r="J133" s="211">
        <f t="shared" si="0"/>
        <v>0</v>
      </c>
      <c r="K133" s="213"/>
      <c r="L133" s="214"/>
      <c r="M133" s="215" t="s">
        <v>1</v>
      </c>
      <c r="N133" s="216" t="s">
        <v>43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04" t="s">
        <v>165</v>
      </c>
      <c r="AT133" s="204" t="s">
        <v>170</v>
      </c>
      <c r="AU133" s="204" t="s">
        <v>139</v>
      </c>
      <c r="AY133" s="15" t="s">
        <v>132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5" t="s">
        <v>139</v>
      </c>
      <c r="BK133" s="206">
        <f t="shared" si="9"/>
        <v>0</v>
      </c>
      <c r="BL133" s="15" t="s">
        <v>138</v>
      </c>
      <c r="BM133" s="204" t="s">
        <v>383</v>
      </c>
    </row>
    <row r="134" spans="1:65" s="2" customFormat="1" ht="24.2" customHeight="1">
      <c r="A134" s="32"/>
      <c r="B134" s="33"/>
      <c r="C134" s="207" t="s">
        <v>183</v>
      </c>
      <c r="D134" s="207" t="s">
        <v>170</v>
      </c>
      <c r="E134" s="208" t="s">
        <v>384</v>
      </c>
      <c r="F134" s="209" t="s">
        <v>385</v>
      </c>
      <c r="G134" s="210" t="s">
        <v>202</v>
      </c>
      <c r="H134" s="211">
        <v>27</v>
      </c>
      <c r="I134" s="212"/>
      <c r="J134" s="211">
        <f t="shared" si="0"/>
        <v>0</v>
      </c>
      <c r="K134" s="213"/>
      <c r="L134" s="214"/>
      <c r="M134" s="215" t="s">
        <v>1</v>
      </c>
      <c r="N134" s="216" t="s">
        <v>43</v>
      </c>
      <c r="O134" s="73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4" t="s">
        <v>165</v>
      </c>
      <c r="AT134" s="204" t="s">
        <v>170</v>
      </c>
      <c r="AU134" s="204" t="s">
        <v>139</v>
      </c>
      <c r="AY134" s="15" t="s">
        <v>132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5" t="s">
        <v>139</v>
      </c>
      <c r="BK134" s="206">
        <f t="shared" si="9"/>
        <v>0</v>
      </c>
      <c r="BL134" s="15" t="s">
        <v>138</v>
      </c>
      <c r="BM134" s="204" t="s">
        <v>386</v>
      </c>
    </row>
    <row r="135" spans="1:65" s="2" customFormat="1" ht="21.75" customHeight="1">
      <c r="A135" s="32"/>
      <c r="B135" s="33"/>
      <c r="C135" s="207" t="s">
        <v>187</v>
      </c>
      <c r="D135" s="207" t="s">
        <v>170</v>
      </c>
      <c r="E135" s="208" t="s">
        <v>387</v>
      </c>
      <c r="F135" s="209" t="s">
        <v>388</v>
      </c>
      <c r="G135" s="210" t="s">
        <v>202</v>
      </c>
      <c r="H135" s="211">
        <v>27</v>
      </c>
      <c r="I135" s="212"/>
      <c r="J135" s="211">
        <f t="shared" si="0"/>
        <v>0</v>
      </c>
      <c r="K135" s="213"/>
      <c r="L135" s="214"/>
      <c r="M135" s="215" t="s">
        <v>1</v>
      </c>
      <c r="N135" s="216" t="s">
        <v>43</v>
      </c>
      <c r="O135" s="73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04" t="s">
        <v>165</v>
      </c>
      <c r="AT135" s="204" t="s">
        <v>170</v>
      </c>
      <c r="AU135" s="204" t="s">
        <v>139</v>
      </c>
      <c r="AY135" s="15" t="s">
        <v>132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5" t="s">
        <v>139</v>
      </c>
      <c r="BK135" s="206">
        <f t="shared" si="9"/>
        <v>0</v>
      </c>
      <c r="BL135" s="15" t="s">
        <v>138</v>
      </c>
      <c r="BM135" s="204" t="s">
        <v>389</v>
      </c>
    </row>
    <row r="136" spans="1:65" s="2" customFormat="1" ht="24.2" customHeight="1">
      <c r="A136" s="32"/>
      <c r="B136" s="33"/>
      <c r="C136" s="207" t="s">
        <v>194</v>
      </c>
      <c r="D136" s="207" t="s">
        <v>170</v>
      </c>
      <c r="E136" s="208" t="s">
        <v>390</v>
      </c>
      <c r="F136" s="209" t="s">
        <v>391</v>
      </c>
      <c r="G136" s="210" t="s">
        <v>202</v>
      </c>
      <c r="H136" s="211">
        <v>23</v>
      </c>
      <c r="I136" s="212"/>
      <c r="J136" s="211">
        <f t="shared" si="0"/>
        <v>0</v>
      </c>
      <c r="K136" s="213"/>
      <c r="L136" s="214"/>
      <c r="M136" s="215" t="s">
        <v>1</v>
      </c>
      <c r="N136" s="216" t="s">
        <v>43</v>
      </c>
      <c r="O136" s="73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04" t="s">
        <v>165</v>
      </c>
      <c r="AT136" s="204" t="s">
        <v>170</v>
      </c>
      <c r="AU136" s="204" t="s">
        <v>139</v>
      </c>
      <c r="AY136" s="15" t="s">
        <v>132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5" t="s">
        <v>139</v>
      </c>
      <c r="BK136" s="206">
        <f t="shared" si="9"/>
        <v>0</v>
      </c>
      <c r="BL136" s="15" t="s">
        <v>138</v>
      </c>
      <c r="BM136" s="204" t="s">
        <v>392</v>
      </c>
    </row>
    <row r="137" spans="1:65" s="2" customFormat="1" ht="16.5" customHeight="1">
      <c r="A137" s="32"/>
      <c r="B137" s="33"/>
      <c r="C137" s="207" t="s">
        <v>199</v>
      </c>
      <c r="D137" s="207" t="s">
        <v>170</v>
      </c>
      <c r="E137" s="208" t="s">
        <v>393</v>
      </c>
      <c r="F137" s="209" t="s">
        <v>394</v>
      </c>
      <c r="G137" s="210" t="s">
        <v>202</v>
      </c>
      <c r="H137" s="211">
        <v>1</v>
      </c>
      <c r="I137" s="212"/>
      <c r="J137" s="211">
        <f t="shared" si="0"/>
        <v>0</v>
      </c>
      <c r="K137" s="213"/>
      <c r="L137" s="214"/>
      <c r="M137" s="215" t="s">
        <v>1</v>
      </c>
      <c r="N137" s="216" t="s">
        <v>43</v>
      </c>
      <c r="O137" s="73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4" t="s">
        <v>165</v>
      </c>
      <c r="AT137" s="204" t="s">
        <v>170</v>
      </c>
      <c r="AU137" s="204" t="s">
        <v>139</v>
      </c>
      <c r="AY137" s="15" t="s">
        <v>132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5" t="s">
        <v>139</v>
      </c>
      <c r="BK137" s="206">
        <f t="shared" si="9"/>
        <v>0</v>
      </c>
      <c r="BL137" s="15" t="s">
        <v>138</v>
      </c>
      <c r="BM137" s="204" t="s">
        <v>395</v>
      </c>
    </row>
    <row r="138" spans="1:65" s="2" customFormat="1" ht="33" customHeight="1">
      <c r="A138" s="32"/>
      <c r="B138" s="33"/>
      <c r="C138" s="193" t="s">
        <v>204</v>
      </c>
      <c r="D138" s="193" t="s">
        <v>134</v>
      </c>
      <c r="E138" s="194" t="s">
        <v>396</v>
      </c>
      <c r="F138" s="195" t="s">
        <v>397</v>
      </c>
      <c r="G138" s="196" t="s">
        <v>202</v>
      </c>
      <c r="H138" s="197">
        <v>3</v>
      </c>
      <c r="I138" s="198"/>
      <c r="J138" s="197">
        <f t="shared" si="0"/>
        <v>0</v>
      </c>
      <c r="K138" s="199"/>
      <c r="L138" s="37"/>
      <c r="M138" s="200" t="s">
        <v>1</v>
      </c>
      <c r="N138" s="201" t="s">
        <v>43</v>
      </c>
      <c r="O138" s="73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4" t="s">
        <v>138</v>
      </c>
      <c r="AT138" s="204" t="s">
        <v>134</v>
      </c>
      <c r="AU138" s="204" t="s">
        <v>139</v>
      </c>
      <c r="AY138" s="15" t="s">
        <v>132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5" t="s">
        <v>139</v>
      </c>
      <c r="BK138" s="206">
        <f t="shared" si="9"/>
        <v>0</v>
      </c>
      <c r="BL138" s="15" t="s">
        <v>138</v>
      </c>
      <c r="BM138" s="204" t="s">
        <v>398</v>
      </c>
    </row>
    <row r="139" spans="1:65" s="2" customFormat="1" ht="16.5" customHeight="1">
      <c r="A139" s="32"/>
      <c r="B139" s="33"/>
      <c r="C139" s="207" t="s">
        <v>208</v>
      </c>
      <c r="D139" s="207" t="s">
        <v>170</v>
      </c>
      <c r="E139" s="208" t="s">
        <v>399</v>
      </c>
      <c r="F139" s="209" t="s">
        <v>400</v>
      </c>
      <c r="G139" s="210" t="s">
        <v>202</v>
      </c>
      <c r="H139" s="211">
        <v>3</v>
      </c>
      <c r="I139" s="212"/>
      <c r="J139" s="211">
        <f t="shared" si="0"/>
        <v>0</v>
      </c>
      <c r="K139" s="213"/>
      <c r="L139" s="214"/>
      <c r="M139" s="215" t="s">
        <v>1</v>
      </c>
      <c r="N139" s="216" t="s">
        <v>43</v>
      </c>
      <c r="O139" s="73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4" t="s">
        <v>165</v>
      </c>
      <c r="AT139" s="204" t="s">
        <v>170</v>
      </c>
      <c r="AU139" s="204" t="s">
        <v>139</v>
      </c>
      <c r="AY139" s="15" t="s">
        <v>132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5" t="s">
        <v>139</v>
      </c>
      <c r="BK139" s="206">
        <f t="shared" si="9"/>
        <v>0</v>
      </c>
      <c r="BL139" s="15" t="s">
        <v>138</v>
      </c>
      <c r="BM139" s="204" t="s">
        <v>401</v>
      </c>
    </row>
    <row r="140" spans="1:65" s="2" customFormat="1" ht="16.5" customHeight="1">
      <c r="A140" s="32"/>
      <c r="B140" s="33"/>
      <c r="C140" s="207" t="s">
        <v>212</v>
      </c>
      <c r="D140" s="207" t="s">
        <v>170</v>
      </c>
      <c r="E140" s="208" t="s">
        <v>402</v>
      </c>
      <c r="F140" s="209" t="s">
        <v>403</v>
      </c>
      <c r="G140" s="210" t="s">
        <v>202</v>
      </c>
      <c r="H140" s="211">
        <v>10</v>
      </c>
      <c r="I140" s="212"/>
      <c r="J140" s="211">
        <f t="shared" si="0"/>
        <v>0</v>
      </c>
      <c r="K140" s="213"/>
      <c r="L140" s="214"/>
      <c r="M140" s="215" t="s">
        <v>1</v>
      </c>
      <c r="N140" s="216" t="s">
        <v>43</v>
      </c>
      <c r="O140" s="73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4" t="s">
        <v>165</v>
      </c>
      <c r="AT140" s="204" t="s">
        <v>170</v>
      </c>
      <c r="AU140" s="204" t="s">
        <v>139</v>
      </c>
      <c r="AY140" s="15" t="s">
        <v>132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5" t="s">
        <v>139</v>
      </c>
      <c r="BK140" s="206">
        <f t="shared" si="9"/>
        <v>0</v>
      </c>
      <c r="BL140" s="15" t="s">
        <v>138</v>
      </c>
      <c r="BM140" s="204" t="s">
        <v>404</v>
      </c>
    </row>
    <row r="141" spans="1:65" s="2" customFormat="1" ht="16.5" customHeight="1">
      <c r="A141" s="32"/>
      <c r="B141" s="33"/>
      <c r="C141" s="207" t="s">
        <v>216</v>
      </c>
      <c r="D141" s="207" t="s">
        <v>170</v>
      </c>
      <c r="E141" s="208" t="s">
        <v>405</v>
      </c>
      <c r="F141" s="209" t="s">
        <v>406</v>
      </c>
      <c r="G141" s="210" t="s">
        <v>202</v>
      </c>
      <c r="H141" s="211">
        <v>5</v>
      </c>
      <c r="I141" s="212"/>
      <c r="J141" s="211">
        <f t="shared" si="0"/>
        <v>0</v>
      </c>
      <c r="K141" s="213"/>
      <c r="L141" s="214"/>
      <c r="M141" s="215" t="s">
        <v>1</v>
      </c>
      <c r="N141" s="216" t="s">
        <v>43</v>
      </c>
      <c r="O141" s="73"/>
      <c r="P141" s="202">
        <f t="shared" si="1"/>
        <v>0</v>
      </c>
      <c r="Q141" s="202">
        <v>0</v>
      </c>
      <c r="R141" s="202">
        <f t="shared" si="2"/>
        <v>0</v>
      </c>
      <c r="S141" s="202">
        <v>0</v>
      </c>
      <c r="T141" s="203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4" t="s">
        <v>165</v>
      </c>
      <c r="AT141" s="204" t="s">
        <v>170</v>
      </c>
      <c r="AU141" s="204" t="s">
        <v>139</v>
      </c>
      <c r="AY141" s="15" t="s">
        <v>132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5" t="s">
        <v>139</v>
      </c>
      <c r="BK141" s="206">
        <f t="shared" si="9"/>
        <v>0</v>
      </c>
      <c r="BL141" s="15" t="s">
        <v>138</v>
      </c>
      <c r="BM141" s="204" t="s">
        <v>407</v>
      </c>
    </row>
    <row r="142" spans="1:65" s="2" customFormat="1" ht="16.5" customHeight="1">
      <c r="A142" s="32"/>
      <c r="B142" s="33"/>
      <c r="C142" s="207" t="s">
        <v>7</v>
      </c>
      <c r="D142" s="207" t="s">
        <v>170</v>
      </c>
      <c r="E142" s="208" t="s">
        <v>408</v>
      </c>
      <c r="F142" s="209" t="s">
        <v>409</v>
      </c>
      <c r="G142" s="210" t="s">
        <v>202</v>
      </c>
      <c r="H142" s="211">
        <v>35</v>
      </c>
      <c r="I142" s="212"/>
      <c r="J142" s="211">
        <f t="shared" si="0"/>
        <v>0</v>
      </c>
      <c r="K142" s="213"/>
      <c r="L142" s="214"/>
      <c r="M142" s="215" t="s">
        <v>1</v>
      </c>
      <c r="N142" s="216" t="s">
        <v>43</v>
      </c>
      <c r="O142" s="73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04" t="s">
        <v>165</v>
      </c>
      <c r="AT142" s="204" t="s">
        <v>170</v>
      </c>
      <c r="AU142" s="204" t="s">
        <v>139</v>
      </c>
      <c r="AY142" s="15" t="s">
        <v>132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5" t="s">
        <v>139</v>
      </c>
      <c r="BK142" s="206">
        <f t="shared" si="9"/>
        <v>0</v>
      </c>
      <c r="BL142" s="15" t="s">
        <v>138</v>
      </c>
      <c r="BM142" s="204" t="s">
        <v>410</v>
      </c>
    </row>
    <row r="143" spans="1:65" s="2" customFormat="1" ht="33" customHeight="1">
      <c r="A143" s="32"/>
      <c r="B143" s="33"/>
      <c r="C143" s="193" t="s">
        <v>223</v>
      </c>
      <c r="D143" s="193" t="s">
        <v>134</v>
      </c>
      <c r="E143" s="194" t="s">
        <v>411</v>
      </c>
      <c r="F143" s="195" t="s">
        <v>412</v>
      </c>
      <c r="G143" s="196" t="s">
        <v>202</v>
      </c>
      <c r="H143" s="197">
        <v>3</v>
      </c>
      <c r="I143" s="198"/>
      <c r="J143" s="197">
        <f t="shared" si="0"/>
        <v>0</v>
      </c>
      <c r="K143" s="199"/>
      <c r="L143" s="37"/>
      <c r="M143" s="200" t="s">
        <v>1</v>
      </c>
      <c r="N143" s="201" t="s">
        <v>43</v>
      </c>
      <c r="O143" s="73"/>
      <c r="P143" s="202">
        <f t="shared" si="1"/>
        <v>0</v>
      </c>
      <c r="Q143" s="202">
        <v>3.8999999999999999E-4</v>
      </c>
      <c r="R143" s="202">
        <f t="shared" si="2"/>
        <v>1.17E-3</v>
      </c>
      <c r="S143" s="202">
        <v>0</v>
      </c>
      <c r="T143" s="203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4" t="s">
        <v>138</v>
      </c>
      <c r="AT143" s="204" t="s">
        <v>134</v>
      </c>
      <c r="AU143" s="204" t="s">
        <v>139</v>
      </c>
      <c r="AY143" s="15" t="s">
        <v>132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5" t="s">
        <v>139</v>
      </c>
      <c r="BK143" s="206">
        <f t="shared" si="9"/>
        <v>0</v>
      </c>
      <c r="BL143" s="15" t="s">
        <v>138</v>
      </c>
      <c r="BM143" s="204" t="s">
        <v>413</v>
      </c>
    </row>
    <row r="144" spans="1:65" s="2" customFormat="1" ht="24.2" customHeight="1">
      <c r="A144" s="32"/>
      <c r="B144" s="33"/>
      <c r="C144" s="207" t="s">
        <v>228</v>
      </c>
      <c r="D144" s="207" t="s">
        <v>170</v>
      </c>
      <c r="E144" s="208" t="s">
        <v>414</v>
      </c>
      <c r="F144" s="209" t="s">
        <v>415</v>
      </c>
      <c r="G144" s="210" t="s">
        <v>202</v>
      </c>
      <c r="H144" s="211">
        <v>3</v>
      </c>
      <c r="I144" s="212"/>
      <c r="J144" s="211">
        <f t="shared" si="0"/>
        <v>0</v>
      </c>
      <c r="K144" s="213"/>
      <c r="L144" s="214"/>
      <c r="M144" s="215" t="s">
        <v>1</v>
      </c>
      <c r="N144" s="216" t="s">
        <v>43</v>
      </c>
      <c r="O144" s="73"/>
      <c r="P144" s="202">
        <f t="shared" si="1"/>
        <v>0</v>
      </c>
      <c r="Q144" s="202">
        <v>1.2E-2</v>
      </c>
      <c r="R144" s="202">
        <f t="shared" si="2"/>
        <v>3.6000000000000004E-2</v>
      </c>
      <c r="S144" s="202">
        <v>0</v>
      </c>
      <c r="T144" s="203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04" t="s">
        <v>165</v>
      </c>
      <c r="AT144" s="204" t="s">
        <v>170</v>
      </c>
      <c r="AU144" s="204" t="s">
        <v>139</v>
      </c>
      <c r="AY144" s="15" t="s">
        <v>132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5" t="s">
        <v>139</v>
      </c>
      <c r="BK144" s="206">
        <f t="shared" si="9"/>
        <v>0</v>
      </c>
      <c r="BL144" s="15" t="s">
        <v>138</v>
      </c>
      <c r="BM144" s="204" t="s">
        <v>416</v>
      </c>
    </row>
    <row r="145" spans="1:65" s="13" customFormat="1" ht="22.5">
      <c r="B145" s="217"/>
      <c r="C145" s="218"/>
      <c r="D145" s="219" t="s">
        <v>191</v>
      </c>
      <c r="E145" s="218"/>
      <c r="F145" s="220" t="s">
        <v>417</v>
      </c>
      <c r="G145" s="218"/>
      <c r="H145" s="221">
        <v>3</v>
      </c>
      <c r="I145" s="222"/>
      <c r="J145" s="218"/>
      <c r="K145" s="218"/>
      <c r="L145" s="223"/>
      <c r="M145" s="224"/>
      <c r="N145" s="225"/>
      <c r="O145" s="225"/>
      <c r="P145" s="225"/>
      <c r="Q145" s="225"/>
      <c r="R145" s="225"/>
      <c r="S145" s="225"/>
      <c r="T145" s="226"/>
      <c r="AT145" s="227" t="s">
        <v>191</v>
      </c>
      <c r="AU145" s="227" t="s">
        <v>139</v>
      </c>
      <c r="AV145" s="13" t="s">
        <v>139</v>
      </c>
      <c r="AW145" s="13" t="s">
        <v>4</v>
      </c>
      <c r="AX145" s="13" t="s">
        <v>85</v>
      </c>
      <c r="AY145" s="227" t="s">
        <v>132</v>
      </c>
    </row>
    <row r="146" spans="1:65" s="2" customFormat="1" ht="24.2" customHeight="1">
      <c r="A146" s="32"/>
      <c r="B146" s="33"/>
      <c r="C146" s="193" t="s">
        <v>232</v>
      </c>
      <c r="D146" s="193" t="s">
        <v>134</v>
      </c>
      <c r="E146" s="194" t="s">
        <v>418</v>
      </c>
      <c r="F146" s="195" t="s">
        <v>419</v>
      </c>
      <c r="G146" s="196" t="s">
        <v>137</v>
      </c>
      <c r="H146" s="197">
        <v>35</v>
      </c>
      <c r="I146" s="198"/>
      <c r="J146" s="197">
        <f>ROUND(I146*H146,3)</f>
        <v>0</v>
      </c>
      <c r="K146" s="199"/>
      <c r="L146" s="37"/>
      <c r="M146" s="200" t="s">
        <v>1</v>
      </c>
      <c r="N146" s="201" t="s">
        <v>43</v>
      </c>
      <c r="O146" s="73"/>
      <c r="P146" s="202">
        <f>O146*H146</f>
        <v>0</v>
      </c>
      <c r="Q146" s="202">
        <v>2.0000000000000001E-4</v>
      </c>
      <c r="R146" s="202">
        <f>Q146*H146</f>
        <v>7.0000000000000001E-3</v>
      </c>
      <c r="S146" s="202">
        <v>0</v>
      </c>
      <c r="T146" s="203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4" t="s">
        <v>138</v>
      </c>
      <c r="AT146" s="204" t="s">
        <v>134</v>
      </c>
      <c r="AU146" s="204" t="s">
        <v>139</v>
      </c>
      <c r="AY146" s="15" t="s">
        <v>132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5" t="s">
        <v>139</v>
      </c>
      <c r="BK146" s="206">
        <f>ROUND(I146*H146,3)</f>
        <v>0</v>
      </c>
      <c r="BL146" s="15" t="s">
        <v>138</v>
      </c>
      <c r="BM146" s="204" t="s">
        <v>420</v>
      </c>
    </row>
    <row r="147" spans="1:65" s="2" customFormat="1" ht="16.5" customHeight="1">
      <c r="A147" s="32"/>
      <c r="B147" s="33"/>
      <c r="C147" s="207" t="s">
        <v>238</v>
      </c>
      <c r="D147" s="207" t="s">
        <v>170</v>
      </c>
      <c r="E147" s="208" t="s">
        <v>421</v>
      </c>
      <c r="F147" s="209" t="s">
        <v>422</v>
      </c>
      <c r="G147" s="210" t="s">
        <v>423</v>
      </c>
      <c r="H147" s="211">
        <v>0.221</v>
      </c>
      <c r="I147" s="212"/>
      <c r="J147" s="211">
        <f>ROUND(I147*H147,3)</f>
        <v>0</v>
      </c>
      <c r="K147" s="213"/>
      <c r="L147" s="214"/>
      <c r="M147" s="215" t="s">
        <v>1</v>
      </c>
      <c r="N147" s="216" t="s">
        <v>43</v>
      </c>
      <c r="O147" s="73"/>
      <c r="P147" s="202">
        <f>O147*H147</f>
        <v>0</v>
      </c>
      <c r="Q147" s="202">
        <v>8.0000000000000002E-3</v>
      </c>
      <c r="R147" s="202">
        <f>Q147*H147</f>
        <v>1.768E-3</v>
      </c>
      <c r="S147" s="202">
        <v>0</v>
      </c>
      <c r="T147" s="203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04" t="s">
        <v>165</v>
      </c>
      <c r="AT147" s="204" t="s">
        <v>170</v>
      </c>
      <c r="AU147" s="204" t="s">
        <v>139</v>
      </c>
      <c r="AY147" s="15" t="s">
        <v>132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5" t="s">
        <v>139</v>
      </c>
      <c r="BK147" s="206">
        <f>ROUND(I147*H147,3)</f>
        <v>0</v>
      </c>
      <c r="BL147" s="15" t="s">
        <v>138</v>
      </c>
      <c r="BM147" s="204" t="s">
        <v>424</v>
      </c>
    </row>
    <row r="148" spans="1:65" s="13" customFormat="1">
      <c r="B148" s="217"/>
      <c r="C148" s="218"/>
      <c r="D148" s="219" t="s">
        <v>191</v>
      </c>
      <c r="E148" s="218"/>
      <c r="F148" s="220" t="s">
        <v>425</v>
      </c>
      <c r="G148" s="218"/>
      <c r="H148" s="221">
        <v>0.221</v>
      </c>
      <c r="I148" s="222"/>
      <c r="J148" s="218"/>
      <c r="K148" s="218"/>
      <c r="L148" s="223"/>
      <c r="M148" s="224"/>
      <c r="N148" s="225"/>
      <c r="O148" s="225"/>
      <c r="P148" s="225"/>
      <c r="Q148" s="225"/>
      <c r="R148" s="225"/>
      <c r="S148" s="225"/>
      <c r="T148" s="226"/>
      <c r="AT148" s="227" t="s">
        <v>191</v>
      </c>
      <c r="AU148" s="227" t="s">
        <v>139</v>
      </c>
      <c r="AV148" s="13" t="s">
        <v>139</v>
      </c>
      <c r="AW148" s="13" t="s">
        <v>4</v>
      </c>
      <c r="AX148" s="13" t="s">
        <v>85</v>
      </c>
      <c r="AY148" s="227" t="s">
        <v>132</v>
      </c>
    </row>
    <row r="149" spans="1:65" s="2" customFormat="1" ht="16.5" customHeight="1">
      <c r="A149" s="32"/>
      <c r="B149" s="33"/>
      <c r="C149" s="207" t="s">
        <v>246</v>
      </c>
      <c r="D149" s="207" t="s">
        <v>170</v>
      </c>
      <c r="E149" s="208" t="s">
        <v>426</v>
      </c>
      <c r="F149" s="209" t="s">
        <v>427</v>
      </c>
      <c r="G149" s="210" t="s">
        <v>202</v>
      </c>
      <c r="H149" s="211">
        <v>230</v>
      </c>
      <c r="I149" s="212"/>
      <c r="J149" s="211">
        <f>ROUND(I149*H149,3)</f>
        <v>0</v>
      </c>
      <c r="K149" s="213"/>
      <c r="L149" s="214"/>
      <c r="M149" s="215" t="s">
        <v>1</v>
      </c>
      <c r="N149" s="216" t="s">
        <v>43</v>
      </c>
      <c r="O149" s="73"/>
      <c r="P149" s="202">
        <f>O149*H149</f>
        <v>0</v>
      </c>
      <c r="Q149" s="202">
        <v>1E-4</v>
      </c>
      <c r="R149" s="202">
        <f>Q149*H149</f>
        <v>2.3E-2</v>
      </c>
      <c r="S149" s="202">
        <v>0</v>
      </c>
      <c r="T149" s="203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4" t="s">
        <v>165</v>
      </c>
      <c r="AT149" s="204" t="s">
        <v>170</v>
      </c>
      <c r="AU149" s="204" t="s">
        <v>139</v>
      </c>
      <c r="AY149" s="15" t="s">
        <v>132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5" t="s">
        <v>139</v>
      </c>
      <c r="BK149" s="206">
        <f>ROUND(I149*H149,3)</f>
        <v>0</v>
      </c>
      <c r="BL149" s="15" t="s">
        <v>138</v>
      </c>
      <c r="BM149" s="204" t="s">
        <v>428</v>
      </c>
    </row>
    <row r="150" spans="1:65" s="2" customFormat="1" ht="24.2" customHeight="1">
      <c r="A150" s="32"/>
      <c r="B150" s="33"/>
      <c r="C150" s="193" t="s">
        <v>253</v>
      </c>
      <c r="D150" s="193" t="s">
        <v>134</v>
      </c>
      <c r="E150" s="194" t="s">
        <v>429</v>
      </c>
      <c r="F150" s="195" t="s">
        <v>430</v>
      </c>
      <c r="G150" s="196" t="s">
        <v>137</v>
      </c>
      <c r="H150" s="197">
        <v>17.899999999999999</v>
      </c>
      <c r="I150" s="198"/>
      <c r="J150" s="197">
        <f>ROUND(I150*H150,3)</f>
        <v>0</v>
      </c>
      <c r="K150" s="199"/>
      <c r="L150" s="37"/>
      <c r="M150" s="200" t="s">
        <v>1</v>
      </c>
      <c r="N150" s="201" t="s">
        <v>43</v>
      </c>
      <c r="O150" s="73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204" t="s">
        <v>138</v>
      </c>
      <c r="AT150" s="204" t="s">
        <v>134</v>
      </c>
      <c r="AU150" s="204" t="s">
        <v>139</v>
      </c>
      <c r="AY150" s="15" t="s">
        <v>132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5" t="s">
        <v>139</v>
      </c>
      <c r="BK150" s="206">
        <f>ROUND(I150*H150,3)</f>
        <v>0</v>
      </c>
      <c r="BL150" s="15" t="s">
        <v>138</v>
      </c>
      <c r="BM150" s="204" t="s">
        <v>431</v>
      </c>
    </row>
    <row r="151" spans="1:65" s="2" customFormat="1" ht="16.5" customHeight="1">
      <c r="A151" s="32"/>
      <c r="B151" s="33"/>
      <c r="C151" s="207" t="s">
        <v>259</v>
      </c>
      <c r="D151" s="207" t="s">
        <v>170</v>
      </c>
      <c r="E151" s="208" t="s">
        <v>432</v>
      </c>
      <c r="F151" s="209" t="s">
        <v>433</v>
      </c>
      <c r="G151" s="210" t="s">
        <v>434</v>
      </c>
      <c r="H151" s="211">
        <v>2800</v>
      </c>
      <c r="I151" s="212"/>
      <c r="J151" s="211">
        <f>ROUND(I151*H151,3)</f>
        <v>0</v>
      </c>
      <c r="K151" s="213"/>
      <c r="L151" s="214"/>
      <c r="M151" s="215" t="s">
        <v>1</v>
      </c>
      <c r="N151" s="216" t="s">
        <v>43</v>
      </c>
      <c r="O151" s="73"/>
      <c r="P151" s="202">
        <f>O151*H151</f>
        <v>0</v>
      </c>
      <c r="Q151" s="202">
        <v>2.9999999999999997E-4</v>
      </c>
      <c r="R151" s="202">
        <f>Q151*H151</f>
        <v>0.84</v>
      </c>
      <c r="S151" s="202">
        <v>0</v>
      </c>
      <c r="T151" s="203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04" t="s">
        <v>165</v>
      </c>
      <c r="AT151" s="204" t="s">
        <v>170</v>
      </c>
      <c r="AU151" s="204" t="s">
        <v>139</v>
      </c>
      <c r="AY151" s="15" t="s">
        <v>132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5" t="s">
        <v>139</v>
      </c>
      <c r="BK151" s="206">
        <f>ROUND(I151*H151,3)</f>
        <v>0</v>
      </c>
      <c r="BL151" s="15" t="s">
        <v>138</v>
      </c>
      <c r="BM151" s="204" t="s">
        <v>435</v>
      </c>
    </row>
    <row r="152" spans="1:65" s="13" customFormat="1" ht="22.5">
      <c r="B152" s="217"/>
      <c r="C152" s="218"/>
      <c r="D152" s="219" t="s">
        <v>191</v>
      </c>
      <c r="E152" s="218"/>
      <c r="F152" s="220" t="s">
        <v>436</v>
      </c>
      <c r="G152" s="218"/>
      <c r="H152" s="221">
        <v>2800</v>
      </c>
      <c r="I152" s="222"/>
      <c r="J152" s="218"/>
      <c r="K152" s="218"/>
      <c r="L152" s="223"/>
      <c r="M152" s="224"/>
      <c r="N152" s="225"/>
      <c r="O152" s="225"/>
      <c r="P152" s="225"/>
      <c r="Q152" s="225"/>
      <c r="R152" s="225"/>
      <c r="S152" s="225"/>
      <c r="T152" s="226"/>
      <c r="AT152" s="227" t="s">
        <v>191</v>
      </c>
      <c r="AU152" s="227" t="s">
        <v>139</v>
      </c>
      <c r="AV152" s="13" t="s">
        <v>139</v>
      </c>
      <c r="AW152" s="13" t="s">
        <v>4</v>
      </c>
      <c r="AX152" s="13" t="s">
        <v>85</v>
      </c>
      <c r="AY152" s="227" t="s">
        <v>132</v>
      </c>
    </row>
    <row r="153" spans="1:65" s="2" customFormat="1" ht="33" customHeight="1">
      <c r="A153" s="32"/>
      <c r="B153" s="33"/>
      <c r="C153" s="193" t="s">
        <v>345</v>
      </c>
      <c r="D153" s="193" t="s">
        <v>134</v>
      </c>
      <c r="E153" s="194" t="s">
        <v>437</v>
      </c>
      <c r="F153" s="195" t="s">
        <v>438</v>
      </c>
      <c r="G153" s="196" t="s">
        <v>137</v>
      </c>
      <c r="H153" s="197">
        <v>16.3</v>
      </c>
      <c r="I153" s="198"/>
      <c r="J153" s="197">
        <f>ROUND(I153*H153,3)</f>
        <v>0</v>
      </c>
      <c r="K153" s="199"/>
      <c r="L153" s="37"/>
      <c r="M153" s="200" t="s">
        <v>1</v>
      </c>
      <c r="N153" s="201" t="s">
        <v>43</v>
      </c>
      <c r="O153" s="73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04" t="s">
        <v>138</v>
      </c>
      <c r="AT153" s="204" t="s">
        <v>134</v>
      </c>
      <c r="AU153" s="204" t="s">
        <v>139</v>
      </c>
      <c r="AY153" s="15" t="s">
        <v>132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5" t="s">
        <v>139</v>
      </c>
      <c r="BK153" s="206">
        <f>ROUND(I153*H153,3)</f>
        <v>0</v>
      </c>
      <c r="BL153" s="15" t="s">
        <v>138</v>
      </c>
      <c r="BM153" s="204" t="s">
        <v>439</v>
      </c>
    </row>
    <row r="154" spans="1:65" s="2" customFormat="1" ht="16.5" customHeight="1">
      <c r="A154" s="32"/>
      <c r="B154" s="33"/>
      <c r="C154" s="207" t="s">
        <v>440</v>
      </c>
      <c r="D154" s="207" t="s">
        <v>170</v>
      </c>
      <c r="E154" s="208" t="s">
        <v>441</v>
      </c>
      <c r="F154" s="209" t="s">
        <v>442</v>
      </c>
      <c r="G154" s="210" t="s">
        <v>249</v>
      </c>
      <c r="H154" s="211">
        <v>1150</v>
      </c>
      <c r="I154" s="212"/>
      <c r="J154" s="211">
        <f>ROUND(I154*H154,3)</f>
        <v>0</v>
      </c>
      <c r="K154" s="213"/>
      <c r="L154" s="214"/>
      <c r="M154" s="215" t="s">
        <v>1</v>
      </c>
      <c r="N154" s="216" t="s">
        <v>43</v>
      </c>
      <c r="O154" s="73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04" t="s">
        <v>165</v>
      </c>
      <c r="AT154" s="204" t="s">
        <v>170</v>
      </c>
      <c r="AU154" s="204" t="s">
        <v>139</v>
      </c>
      <c r="AY154" s="15" t="s">
        <v>132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5" t="s">
        <v>139</v>
      </c>
      <c r="BK154" s="206">
        <f>ROUND(I154*H154,3)</f>
        <v>0</v>
      </c>
      <c r="BL154" s="15" t="s">
        <v>138</v>
      </c>
      <c r="BM154" s="204" t="s">
        <v>443</v>
      </c>
    </row>
    <row r="155" spans="1:65" s="2" customFormat="1" ht="24.2" customHeight="1">
      <c r="A155" s="32"/>
      <c r="B155" s="33"/>
      <c r="C155" s="193" t="s">
        <v>444</v>
      </c>
      <c r="D155" s="193" t="s">
        <v>134</v>
      </c>
      <c r="E155" s="194" t="s">
        <v>445</v>
      </c>
      <c r="F155" s="195" t="s">
        <v>446</v>
      </c>
      <c r="G155" s="196" t="s">
        <v>150</v>
      </c>
      <c r="H155" s="197">
        <v>1</v>
      </c>
      <c r="I155" s="198"/>
      <c r="J155" s="197">
        <f>ROUND(I155*H155,3)</f>
        <v>0</v>
      </c>
      <c r="K155" s="199"/>
      <c r="L155" s="37"/>
      <c r="M155" s="200" t="s">
        <v>1</v>
      </c>
      <c r="N155" s="201" t="s">
        <v>43</v>
      </c>
      <c r="O155" s="73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04" t="s">
        <v>138</v>
      </c>
      <c r="AT155" s="204" t="s">
        <v>134</v>
      </c>
      <c r="AU155" s="204" t="s">
        <v>139</v>
      </c>
      <c r="AY155" s="15" t="s">
        <v>132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5" t="s">
        <v>139</v>
      </c>
      <c r="BK155" s="206">
        <f>ROUND(I155*H155,3)</f>
        <v>0</v>
      </c>
      <c r="BL155" s="15" t="s">
        <v>138</v>
      </c>
      <c r="BM155" s="204" t="s">
        <v>447</v>
      </c>
    </row>
    <row r="156" spans="1:65" s="12" customFormat="1" ht="22.9" customHeight="1">
      <c r="B156" s="177"/>
      <c r="C156" s="178"/>
      <c r="D156" s="179" t="s">
        <v>76</v>
      </c>
      <c r="E156" s="191" t="s">
        <v>236</v>
      </c>
      <c r="F156" s="191" t="s">
        <v>237</v>
      </c>
      <c r="G156" s="178"/>
      <c r="H156" s="178"/>
      <c r="I156" s="181"/>
      <c r="J156" s="192">
        <f>BK156</f>
        <v>0</v>
      </c>
      <c r="K156" s="178"/>
      <c r="L156" s="183"/>
      <c r="M156" s="184"/>
      <c r="N156" s="185"/>
      <c r="O156" s="185"/>
      <c r="P156" s="186">
        <f>P157</f>
        <v>0</v>
      </c>
      <c r="Q156" s="185"/>
      <c r="R156" s="186">
        <f>R157</f>
        <v>0</v>
      </c>
      <c r="S156" s="185"/>
      <c r="T156" s="187">
        <f>T157</f>
        <v>0</v>
      </c>
      <c r="AR156" s="188" t="s">
        <v>85</v>
      </c>
      <c r="AT156" s="189" t="s">
        <v>76</v>
      </c>
      <c r="AU156" s="189" t="s">
        <v>85</v>
      </c>
      <c r="AY156" s="188" t="s">
        <v>132</v>
      </c>
      <c r="BK156" s="190">
        <f>BK157</f>
        <v>0</v>
      </c>
    </row>
    <row r="157" spans="1:65" s="2" customFormat="1" ht="33" customHeight="1">
      <c r="A157" s="32"/>
      <c r="B157" s="33"/>
      <c r="C157" s="193" t="s">
        <v>448</v>
      </c>
      <c r="D157" s="193" t="s">
        <v>134</v>
      </c>
      <c r="E157" s="194" t="s">
        <v>449</v>
      </c>
      <c r="F157" s="195" t="s">
        <v>450</v>
      </c>
      <c r="G157" s="196" t="s">
        <v>163</v>
      </c>
      <c r="H157" s="197">
        <v>300.971</v>
      </c>
      <c r="I157" s="198"/>
      <c r="J157" s="197">
        <f>ROUND(I157*H157,3)</f>
        <v>0</v>
      </c>
      <c r="K157" s="199"/>
      <c r="L157" s="37"/>
      <c r="M157" s="228" t="s">
        <v>1</v>
      </c>
      <c r="N157" s="229" t="s">
        <v>43</v>
      </c>
      <c r="O157" s="230"/>
      <c r="P157" s="231">
        <f>O157*H157</f>
        <v>0</v>
      </c>
      <c r="Q157" s="231">
        <v>0</v>
      </c>
      <c r="R157" s="231">
        <f>Q157*H157</f>
        <v>0</v>
      </c>
      <c r="S157" s="231">
        <v>0</v>
      </c>
      <c r="T157" s="23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04" t="s">
        <v>138</v>
      </c>
      <c r="AT157" s="204" t="s">
        <v>134</v>
      </c>
      <c r="AU157" s="204" t="s">
        <v>139</v>
      </c>
      <c r="AY157" s="15" t="s">
        <v>132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5" t="s">
        <v>139</v>
      </c>
      <c r="BK157" s="206">
        <f>ROUND(I157*H157,3)</f>
        <v>0</v>
      </c>
      <c r="BL157" s="15" t="s">
        <v>138</v>
      </c>
      <c r="BM157" s="204" t="s">
        <v>451</v>
      </c>
    </row>
    <row r="158" spans="1:65" s="2" customFormat="1" ht="6.95" customHeight="1">
      <c r="A158" s="32"/>
      <c r="B158" s="56"/>
      <c r="C158" s="57"/>
      <c r="D158" s="57"/>
      <c r="E158" s="57"/>
      <c r="F158" s="57"/>
      <c r="G158" s="57"/>
      <c r="H158" s="57"/>
      <c r="I158" s="57"/>
      <c r="J158" s="57"/>
      <c r="K158" s="57"/>
      <c r="L158" s="37"/>
      <c r="M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</sheetData>
  <sheetProtection algorithmName="SHA-512" hashValue="/op3yWYqQZT6NBTRLKyjG2xb1Grjzy1jbvmFCOlMILWdxBXix6Yff9/pI1j39ri0v894fEi9mF+fllBRpNhzVg==" saltValue="nd9jiJvojsfcSQPKZtRiuF2Dtn8r6N4p6HY3HkkEkCn566hQ1Z5IONcHNAM+Tm1woWbHGmJ2VntCwPY4GWE9Bw==" spinCount="100000" sheet="1" objects="1" scenarios="1" formatColumns="0" formatRows="0" autoFilter="0"/>
  <autoFilter ref="C118:K157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5" t="s">
        <v>95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77</v>
      </c>
    </row>
    <row r="4" spans="1:46" s="1" customFormat="1" ht="24.95" customHeight="1">
      <c r="B4" s="18"/>
      <c r="D4" s="112" t="s">
        <v>102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16.5" customHeight="1">
      <c r="B7" s="18"/>
      <c r="E7" s="282" t="str">
        <f>'Rekapitulácia stavby'!K6</f>
        <v>Revitalizácia vnútrobloku s agátovým hájom</v>
      </c>
      <c r="F7" s="283"/>
      <c r="G7" s="283"/>
      <c r="H7" s="283"/>
      <c r="L7" s="18"/>
    </row>
    <row r="8" spans="1:46" s="2" customFormat="1" ht="12" customHeight="1">
      <c r="A8" s="32"/>
      <c r="B8" s="37"/>
      <c r="C8" s="32"/>
      <c r="D8" s="114" t="s">
        <v>103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4" t="s">
        <v>452</v>
      </c>
      <c r="F9" s="285"/>
      <c r="G9" s="285"/>
      <c r="H9" s="285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16</v>
      </c>
      <c r="E11" s="32"/>
      <c r="F11" s="115" t="s">
        <v>1</v>
      </c>
      <c r="G11" s="32"/>
      <c r="H11" s="32"/>
      <c r="I11" s="114" t="s">
        <v>17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18</v>
      </c>
      <c r="E12" s="32"/>
      <c r="F12" s="115" t="s">
        <v>19</v>
      </c>
      <c r="G12" s="32"/>
      <c r="H12" s="32"/>
      <c r="I12" s="114" t="s">
        <v>20</v>
      </c>
      <c r="J12" s="116">
        <f>'Rekapitulácia stavby'!AN8</f>
        <v>44869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21</v>
      </c>
      <c r="E14" s="32"/>
      <c r="F14" s="32"/>
      <c r="G14" s="32"/>
      <c r="H14" s="32"/>
      <c r="I14" s="114" t="s">
        <v>22</v>
      </c>
      <c r="J14" s="115" t="s">
        <v>23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24</v>
      </c>
      <c r="F15" s="32"/>
      <c r="G15" s="32"/>
      <c r="H15" s="32"/>
      <c r="I15" s="114" t="s">
        <v>25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26</v>
      </c>
      <c r="E17" s="32"/>
      <c r="F17" s="32"/>
      <c r="G17" s="32"/>
      <c r="H17" s="32"/>
      <c r="I17" s="114" t="s">
        <v>22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6" t="str">
        <f>'Rekapitulácia stavby'!E14</f>
        <v>Vyplň údaj</v>
      </c>
      <c r="F18" s="287"/>
      <c r="G18" s="287"/>
      <c r="H18" s="287"/>
      <c r="I18" s="114" t="s">
        <v>25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28</v>
      </c>
      <c r="E20" s="32"/>
      <c r="F20" s="32"/>
      <c r="G20" s="32"/>
      <c r="H20" s="32"/>
      <c r="I20" s="114" t="s">
        <v>22</v>
      </c>
      <c r="J20" s="115" t="s">
        <v>29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30</v>
      </c>
      <c r="F21" s="32"/>
      <c r="G21" s="32"/>
      <c r="H21" s="32"/>
      <c r="I21" s="114" t="s">
        <v>25</v>
      </c>
      <c r="J21" s="115" t="s">
        <v>31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34</v>
      </c>
      <c r="E23" s="32"/>
      <c r="F23" s="32"/>
      <c r="G23" s="32"/>
      <c r="H23" s="32"/>
      <c r="I23" s="114" t="s">
        <v>22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35</v>
      </c>
      <c r="F24" s="32"/>
      <c r="G24" s="32"/>
      <c r="H24" s="32"/>
      <c r="I24" s="114" t="s">
        <v>25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36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88" t="s">
        <v>1</v>
      </c>
      <c r="F27" s="288"/>
      <c r="G27" s="288"/>
      <c r="H27" s="28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37</v>
      </c>
      <c r="E30" s="32"/>
      <c r="F30" s="32"/>
      <c r="G30" s="32"/>
      <c r="H30" s="32"/>
      <c r="I30" s="32"/>
      <c r="J30" s="122">
        <f>ROUND(J121,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39</v>
      </c>
      <c r="G32" s="32"/>
      <c r="H32" s="32"/>
      <c r="I32" s="123" t="s">
        <v>38</v>
      </c>
      <c r="J32" s="123" t="s">
        <v>40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41</v>
      </c>
      <c r="E33" s="125" t="s">
        <v>42</v>
      </c>
      <c r="F33" s="126">
        <f>ROUND((SUM(BE121:BE140)),  2)</f>
        <v>0</v>
      </c>
      <c r="G33" s="127"/>
      <c r="H33" s="127"/>
      <c r="I33" s="128">
        <v>0.2</v>
      </c>
      <c r="J33" s="126">
        <f>ROUND(((SUM(BE121:BE140))*I33),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43</v>
      </c>
      <c r="F34" s="126">
        <f>ROUND((SUM(BF121:BF140)),  2)</f>
        <v>0</v>
      </c>
      <c r="G34" s="127"/>
      <c r="H34" s="127"/>
      <c r="I34" s="128">
        <v>0.2</v>
      </c>
      <c r="J34" s="126">
        <f>ROUND(((SUM(BF121:BF140))*I34),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44</v>
      </c>
      <c r="F35" s="129">
        <f>ROUND((SUM(BG121:BG140)),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45</v>
      </c>
      <c r="F36" s="129">
        <f>ROUND((SUM(BH121:BH140)),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46</v>
      </c>
      <c r="F37" s="126">
        <f>ROUND((SUM(BI121:BI140)),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47</v>
      </c>
      <c r="E39" s="133"/>
      <c r="F39" s="133"/>
      <c r="G39" s="134" t="s">
        <v>48</v>
      </c>
      <c r="H39" s="135" t="s">
        <v>49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50</v>
      </c>
      <c r="E50" s="139"/>
      <c r="F50" s="139"/>
      <c r="G50" s="138" t="s">
        <v>51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52</v>
      </c>
      <c r="E61" s="141"/>
      <c r="F61" s="142" t="s">
        <v>53</v>
      </c>
      <c r="G61" s="140" t="s">
        <v>52</v>
      </c>
      <c r="H61" s="141"/>
      <c r="I61" s="141"/>
      <c r="J61" s="143" t="s">
        <v>53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54</v>
      </c>
      <c r="E65" s="144"/>
      <c r="F65" s="144"/>
      <c r="G65" s="138" t="s">
        <v>55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52</v>
      </c>
      <c r="E76" s="141"/>
      <c r="F76" s="142" t="s">
        <v>53</v>
      </c>
      <c r="G76" s="140" t="s">
        <v>52</v>
      </c>
      <c r="H76" s="141"/>
      <c r="I76" s="141"/>
      <c r="J76" s="143" t="s">
        <v>53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105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Revitalizácia vnútrobloku s agátovým hájom</v>
      </c>
      <c r="F85" s="281"/>
      <c r="G85" s="281"/>
      <c r="H85" s="281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103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8" t="str">
        <f>E9</f>
        <v>04 - Mestský mobiliár</v>
      </c>
      <c r="F87" s="279"/>
      <c r="G87" s="279"/>
      <c r="H87" s="279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4"/>
      <c r="E89" s="34"/>
      <c r="F89" s="25" t="str">
        <f>F12</f>
        <v>Svidník</v>
      </c>
      <c r="G89" s="34"/>
      <c r="H89" s="34"/>
      <c r="I89" s="27" t="s">
        <v>20</v>
      </c>
      <c r="J89" s="68">
        <f>IF(J12="","",J12)</f>
        <v>44869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21</v>
      </c>
      <c r="D91" s="34"/>
      <c r="E91" s="34"/>
      <c r="F91" s="25" t="str">
        <f>E15</f>
        <v>Mesto Svidník</v>
      </c>
      <c r="G91" s="34"/>
      <c r="H91" s="34"/>
      <c r="I91" s="27" t="s">
        <v>28</v>
      </c>
      <c r="J91" s="30" t="str">
        <f>E21</f>
        <v>PROJEKTA Svidník s.r.o.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4"/>
      <c r="E92" s="34"/>
      <c r="F92" s="25" t="str">
        <f>IF(E18="","",E18)</f>
        <v>Vyplň údaj</v>
      </c>
      <c r="G92" s="34"/>
      <c r="H92" s="34"/>
      <c r="I92" s="27" t="s">
        <v>34</v>
      </c>
      <c r="J92" s="30" t="str">
        <f>E24</f>
        <v>Ing. Miron Mikita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9" t="s">
        <v>106</v>
      </c>
      <c r="D94" s="150"/>
      <c r="E94" s="150"/>
      <c r="F94" s="150"/>
      <c r="G94" s="150"/>
      <c r="H94" s="150"/>
      <c r="I94" s="150"/>
      <c r="J94" s="151" t="s">
        <v>107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52" t="s">
        <v>108</v>
      </c>
      <c r="D96" s="34"/>
      <c r="E96" s="34"/>
      <c r="F96" s="34"/>
      <c r="G96" s="34"/>
      <c r="H96" s="34"/>
      <c r="I96" s="34"/>
      <c r="J96" s="86">
        <f>J121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109</v>
      </c>
    </row>
    <row r="97" spans="1:31" s="9" customFormat="1" ht="24.95" customHeight="1">
      <c r="B97" s="153"/>
      <c r="C97" s="154"/>
      <c r="D97" s="155" t="s">
        <v>110</v>
      </c>
      <c r="E97" s="156"/>
      <c r="F97" s="156"/>
      <c r="G97" s="156"/>
      <c r="H97" s="156"/>
      <c r="I97" s="156"/>
      <c r="J97" s="157">
        <f>J122</f>
        <v>0</v>
      </c>
      <c r="K97" s="154"/>
      <c r="L97" s="158"/>
    </row>
    <row r="98" spans="1:31" s="10" customFormat="1" ht="19.899999999999999" customHeight="1">
      <c r="B98" s="159"/>
      <c r="C98" s="160"/>
      <c r="D98" s="161" t="s">
        <v>111</v>
      </c>
      <c r="E98" s="162"/>
      <c r="F98" s="162"/>
      <c r="G98" s="162"/>
      <c r="H98" s="162"/>
      <c r="I98" s="162"/>
      <c r="J98" s="163">
        <f>J123</f>
        <v>0</v>
      </c>
      <c r="K98" s="160"/>
      <c r="L98" s="164"/>
    </row>
    <row r="99" spans="1:31" s="10" customFormat="1" ht="19.899999999999999" customHeight="1">
      <c r="B99" s="159"/>
      <c r="C99" s="160"/>
      <c r="D99" s="161" t="s">
        <v>453</v>
      </c>
      <c r="E99" s="162"/>
      <c r="F99" s="162"/>
      <c r="G99" s="162"/>
      <c r="H99" s="162"/>
      <c r="I99" s="162"/>
      <c r="J99" s="163">
        <f>J127</f>
        <v>0</v>
      </c>
      <c r="K99" s="160"/>
      <c r="L99" s="164"/>
    </row>
    <row r="100" spans="1:31" s="10" customFormat="1" ht="19.899999999999999" customHeight="1">
      <c r="B100" s="159"/>
      <c r="C100" s="160"/>
      <c r="D100" s="161" t="s">
        <v>113</v>
      </c>
      <c r="E100" s="162"/>
      <c r="F100" s="162"/>
      <c r="G100" s="162"/>
      <c r="H100" s="162"/>
      <c r="I100" s="162"/>
      <c r="J100" s="163">
        <f>J130</f>
        <v>0</v>
      </c>
      <c r="K100" s="160"/>
      <c r="L100" s="164"/>
    </row>
    <row r="101" spans="1:31" s="10" customFormat="1" ht="19.899999999999999" customHeight="1">
      <c r="B101" s="159"/>
      <c r="C101" s="160"/>
      <c r="D101" s="161" t="s">
        <v>114</v>
      </c>
      <c r="E101" s="162"/>
      <c r="F101" s="162"/>
      <c r="G101" s="162"/>
      <c r="H101" s="162"/>
      <c r="I101" s="162"/>
      <c r="J101" s="163">
        <f>J139</f>
        <v>0</v>
      </c>
      <c r="K101" s="160"/>
      <c r="L101" s="164"/>
    </row>
    <row r="102" spans="1:31" s="2" customFormat="1" ht="21.75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53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>
      <c r="A103" s="32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>
      <c r="A107" s="32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>
      <c r="A108" s="32"/>
      <c r="B108" s="33"/>
      <c r="C108" s="21" t="s">
        <v>118</v>
      </c>
      <c r="D108" s="34"/>
      <c r="E108" s="34"/>
      <c r="F108" s="34"/>
      <c r="G108" s="34"/>
      <c r="H108" s="34"/>
      <c r="I108" s="34"/>
      <c r="J108" s="34"/>
      <c r="K108" s="34"/>
      <c r="L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14</v>
      </c>
      <c r="D110" s="34"/>
      <c r="E110" s="34"/>
      <c r="F110" s="34"/>
      <c r="G110" s="34"/>
      <c r="H110" s="34"/>
      <c r="I110" s="34"/>
      <c r="J110" s="34"/>
      <c r="K110" s="34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4"/>
      <c r="D111" s="34"/>
      <c r="E111" s="280" t="str">
        <f>E7</f>
        <v>Revitalizácia vnútrobloku s agátovým hájom</v>
      </c>
      <c r="F111" s="281"/>
      <c r="G111" s="281"/>
      <c r="H111" s="281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103</v>
      </c>
      <c r="D112" s="34"/>
      <c r="E112" s="34"/>
      <c r="F112" s="34"/>
      <c r="G112" s="34"/>
      <c r="H112" s="34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4"/>
      <c r="D113" s="34"/>
      <c r="E113" s="268" t="str">
        <f>E9</f>
        <v>04 - Mestský mobiliár</v>
      </c>
      <c r="F113" s="279"/>
      <c r="G113" s="279"/>
      <c r="H113" s="279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18</v>
      </c>
      <c r="D115" s="34"/>
      <c r="E115" s="34"/>
      <c r="F115" s="25" t="str">
        <f>F12</f>
        <v>Svidník</v>
      </c>
      <c r="G115" s="34"/>
      <c r="H115" s="34"/>
      <c r="I115" s="27" t="s">
        <v>20</v>
      </c>
      <c r="J115" s="68">
        <f>IF(J12="","",J12)</f>
        <v>44869</v>
      </c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>
      <c r="A117" s="32"/>
      <c r="B117" s="33"/>
      <c r="C117" s="27" t="s">
        <v>21</v>
      </c>
      <c r="D117" s="34"/>
      <c r="E117" s="34"/>
      <c r="F117" s="25" t="str">
        <f>E15</f>
        <v>Mesto Svidník</v>
      </c>
      <c r="G117" s="34"/>
      <c r="H117" s="34"/>
      <c r="I117" s="27" t="s">
        <v>28</v>
      </c>
      <c r="J117" s="30" t="str">
        <f>E21</f>
        <v>PROJEKTA Svidník s.r.o.</v>
      </c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26</v>
      </c>
      <c r="D118" s="34"/>
      <c r="E118" s="34"/>
      <c r="F118" s="25" t="str">
        <f>IF(E18="","",E18)</f>
        <v>Vyplň údaj</v>
      </c>
      <c r="G118" s="34"/>
      <c r="H118" s="34"/>
      <c r="I118" s="27" t="s">
        <v>34</v>
      </c>
      <c r="J118" s="30" t="str">
        <f>E24</f>
        <v>Ing. Miron Mikita</v>
      </c>
      <c r="K118" s="34"/>
      <c r="L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>
      <c r="A119" s="32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>
      <c r="A120" s="165"/>
      <c r="B120" s="166"/>
      <c r="C120" s="167" t="s">
        <v>119</v>
      </c>
      <c r="D120" s="168" t="s">
        <v>62</v>
      </c>
      <c r="E120" s="168" t="s">
        <v>58</v>
      </c>
      <c r="F120" s="168" t="s">
        <v>59</v>
      </c>
      <c r="G120" s="168" t="s">
        <v>120</v>
      </c>
      <c r="H120" s="168" t="s">
        <v>121</v>
      </c>
      <c r="I120" s="168" t="s">
        <v>122</v>
      </c>
      <c r="J120" s="169" t="s">
        <v>107</v>
      </c>
      <c r="K120" s="170" t="s">
        <v>123</v>
      </c>
      <c r="L120" s="171"/>
      <c r="M120" s="77" t="s">
        <v>1</v>
      </c>
      <c r="N120" s="78" t="s">
        <v>41</v>
      </c>
      <c r="O120" s="78" t="s">
        <v>124</v>
      </c>
      <c r="P120" s="78" t="s">
        <v>125</v>
      </c>
      <c r="Q120" s="78" t="s">
        <v>126</v>
      </c>
      <c r="R120" s="78" t="s">
        <v>127</v>
      </c>
      <c r="S120" s="78" t="s">
        <v>128</v>
      </c>
      <c r="T120" s="79" t="s">
        <v>129</v>
      </c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</row>
    <row r="121" spans="1:65" s="2" customFormat="1" ht="22.9" customHeight="1">
      <c r="A121" s="32"/>
      <c r="B121" s="33"/>
      <c r="C121" s="84" t="s">
        <v>108</v>
      </c>
      <c r="D121" s="34"/>
      <c r="E121" s="34"/>
      <c r="F121" s="34"/>
      <c r="G121" s="34"/>
      <c r="H121" s="34"/>
      <c r="I121" s="34"/>
      <c r="J121" s="172">
        <f>BK121</f>
        <v>0</v>
      </c>
      <c r="K121" s="34"/>
      <c r="L121" s="37"/>
      <c r="M121" s="80"/>
      <c r="N121" s="173"/>
      <c r="O121" s="81"/>
      <c r="P121" s="174">
        <f>P122</f>
        <v>0</v>
      </c>
      <c r="Q121" s="81"/>
      <c r="R121" s="174">
        <f>R122</f>
        <v>23.130614999999999</v>
      </c>
      <c r="S121" s="81"/>
      <c r="T121" s="175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5" t="s">
        <v>76</v>
      </c>
      <c r="AU121" s="15" t="s">
        <v>109</v>
      </c>
      <c r="BK121" s="176">
        <f>BK122</f>
        <v>0</v>
      </c>
    </row>
    <row r="122" spans="1:65" s="12" customFormat="1" ht="25.9" customHeight="1">
      <c r="B122" s="177"/>
      <c r="C122" s="178"/>
      <c r="D122" s="179" t="s">
        <v>76</v>
      </c>
      <c r="E122" s="180" t="s">
        <v>130</v>
      </c>
      <c r="F122" s="180" t="s">
        <v>131</v>
      </c>
      <c r="G122" s="178"/>
      <c r="H122" s="178"/>
      <c r="I122" s="181"/>
      <c r="J122" s="182">
        <f>BK122</f>
        <v>0</v>
      </c>
      <c r="K122" s="178"/>
      <c r="L122" s="183"/>
      <c r="M122" s="184"/>
      <c r="N122" s="185"/>
      <c r="O122" s="185"/>
      <c r="P122" s="186">
        <f>P123+P127+P130+P139</f>
        <v>0</v>
      </c>
      <c r="Q122" s="185"/>
      <c r="R122" s="186">
        <f>R123+R127+R130+R139</f>
        <v>23.130614999999999</v>
      </c>
      <c r="S122" s="185"/>
      <c r="T122" s="187">
        <f>T123+T127+T130+T139</f>
        <v>0</v>
      </c>
      <c r="AR122" s="188" t="s">
        <v>85</v>
      </c>
      <c r="AT122" s="189" t="s">
        <v>76</v>
      </c>
      <c r="AU122" s="189" t="s">
        <v>77</v>
      </c>
      <c r="AY122" s="188" t="s">
        <v>132</v>
      </c>
      <c r="BK122" s="190">
        <f>BK123+BK127+BK130+BK139</f>
        <v>0</v>
      </c>
    </row>
    <row r="123" spans="1:65" s="12" customFormat="1" ht="22.9" customHeight="1">
      <c r="B123" s="177"/>
      <c r="C123" s="178"/>
      <c r="D123" s="179" t="s">
        <v>76</v>
      </c>
      <c r="E123" s="191" t="s">
        <v>85</v>
      </c>
      <c r="F123" s="191" t="s">
        <v>133</v>
      </c>
      <c r="G123" s="178"/>
      <c r="H123" s="178"/>
      <c r="I123" s="181"/>
      <c r="J123" s="192">
        <f>BK123</f>
        <v>0</v>
      </c>
      <c r="K123" s="178"/>
      <c r="L123" s="183"/>
      <c r="M123" s="184"/>
      <c r="N123" s="185"/>
      <c r="O123" s="185"/>
      <c r="P123" s="186">
        <f>SUM(P124:P126)</f>
        <v>0</v>
      </c>
      <c r="Q123" s="185"/>
      <c r="R123" s="186">
        <f>SUM(R124:R126)</f>
        <v>0</v>
      </c>
      <c r="S123" s="185"/>
      <c r="T123" s="187">
        <f>SUM(T124:T126)</f>
        <v>0</v>
      </c>
      <c r="AR123" s="188" t="s">
        <v>85</v>
      </c>
      <c r="AT123" s="189" t="s">
        <v>76</v>
      </c>
      <c r="AU123" s="189" t="s">
        <v>85</v>
      </c>
      <c r="AY123" s="188" t="s">
        <v>132</v>
      </c>
      <c r="BK123" s="190">
        <f>SUM(BK124:BK126)</f>
        <v>0</v>
      </c>
    </row>
    <row r="124" spans="1:65" s="2" customFormat="1" ht="37.9" customHeight="1">
      <c r="A124" s="32"/>
      <c r="B124" s="33"/>
      <c r="C124" s="193" t="s">
        <v>85</v>
      </c>
      <c r="D124" s="193" t="s">
        <v>134</v>
      </c>
      <c r="E124" s="194" t="s">
        <v>454</v>
      </c>
      <c r="F124" s="195" t="s">
        <v>455</v>
      </c>
      <c r="G124" s="196" t="s">
        <v>150</v>
      </c>
      <c r="H124" s="197">
        <v>8.1999999999999993</v>
      </c>
      <c r="I124" s="198"/>
      <c r="J124" s="197">
        <f>ROUND(I124*H124,3)</f>
        <v>0</v>
      </c>
      <c r="K124" s="199"/>
      <c r="L124" s="37"/>
      <c r="M124" s="200" t="s">
        <v>1</v>
      </c>
      <c r="N124" s="201" t="s">
        <v>43</v>
      </c>
      <c r="O124" s="73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204" t="s">
        <v>138</v>
      </c>
      <c r="AT124" s="204" t="s">
        <v>134</v>
      </c>
      <c r="AU124" s="204" t="s">
        <v>139</v>
      </c>
      <c r="AY124" s="15" t="s">
        <v>132</v>
      </c>
      <c r="BE124" s="205">
        <f>IF(N124="základná",J124,0)</f>
        <v>0</v>
      </c>
      <c r="BF124" s="205">
        <f>IF(N124="znížená",J124,0)</f>
        <v>0</v>
      </c>
      <c r="BG124" s="205">
        <f>IF(N124="zákl. prenesená",J124,0)</f>
        <v>0</v>
      </c>
      <c r="BH124" s="205">
        <f>IF(N124="zníž. prenesená",J124,0)</f>
        <v>0</v>
      </c>
      <c r="BI124" s="205">
        <f>IF(N124="nulová",J124,0)</f>
        <v>0</v>
      </c>
      <c r="BJ124" s="15" t="s">
        <v>139</v>
      </c>
      <c r="BK124" s="206">
        <f>ROUND(I124*H124,3)</f>
        <v>0</v>
      </c>
      <c r="BL124" s="15" t="s">
        <v>138</v>
      </c>
      <c r="BM124" s="204" t="s">
        <v>456</v>
      </c>
    </row>
    <row r="125" spans="1:65" s="2" customFormat="1" ht="24.2" customHeight="1">
      <c r="A125" s="32"/>
      <c r="B125" s="33"/>
      <c r="C125" s="193" t="s">
        <v>139</v>
      </c>
      <c r="D125" s="193" t="s">
        <v>134</v>
      </c>
      <c r="E125" s="194" t="s">
        <v>457</v>
      </c>
      <c r="F125" s="195" t="s">
        <v>458</v>
      </c>
      <c r="G125" s="196" t="s">
        <v>150</v>
      </c>
      <c r="H125" s="197">
        <v>8.1999999999999993</v>
      </c>
      <c r="I125" s="198"/>
      <c r="J125" s="197">
        <f>ROUND(I125*H125,3)</f>
        <v>0</v>
      </c>
      <c r="K125" s="199"/>
      <c r="L125" s="37"/>
      <c r="M125" s="200" t="s">
        <v>1</v>
      </c>
      <c r="N125" s="201" t="s">
        <v>43</v>
      </c>
      <c r="O125" s="73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204" t="s">
        <v>138</v>
      </c>
      <c r="AT125" s="204" t="s">
        <v>134</v>
      </c>
      <c r="AU125" s="204" t="s">
        <v>139</v>
      </c>
      <c r="AY125" s="15" t="s">
        <v>132</v>
      </c>
      <c r="BE125" s="205">
        <f>IF(N125="základná",J125,0)</f>
        <v>0</v>
      </c>
      <c r="BF125" s="205">
        <f>IF(N125="znížená",J125,0)</f>
        <v>0</v>
      </c>
      <c r="BG125" s="205">
        <f>IF(N125="zákl. prenesená",J125,0)</f>
        <v>0</v>
      </c>
      <c r="BH125" s="205">
        <f>IF(N125="zníž. prenesená",J125,0)</f>
        <v>0</v>
      </c>
      <c r="BI125" s="205">
        <f>IF(N125="nulová",J125,0)</f>
        <v>0</v>
      </c>
      <c r="BJ125" s="15" t="s">
        <v>139</v>
      </c>
      <c r="BK125" s="206">
        <f>ROUND(I125*H125,3)</f>
        <v>0</v>
      </c>
      <c r="BL125" s="15" t="s">
        <v>138</v>
      </c>
      <c r="BM125" s="204" t="s">
        <v>459</v>
      </c>
    </row>
    <row r="126" spans="1:65" s="2" customFormat="1" ht="24.2" customHeight="1">
      <c r="A126" s="32"/>
      <c r="B126" s="33"/>
      <c r="C126" s="193" t="s">
        <v>144</v>
      </c>
      <c r="D126" s="193" t="s">
        <v>134</v>
      </c>
      <c r="E126" s="194" t="s">
        <v>460</v>
      </c>
      <c r="F126" s="195" t="s">
        <v>461</v>
      </c>
      <c r="G126" s="196" t="s">
        <v>150</v>
      </c>
      <c r="H126" s="197">
        <v>8.1999999999999993</v>
      </c>
      <c r="I126" s="198"/>
      <c r="J126" s="197">
        <f>ROUND(I126*H126,3)</f>
        <v>0</v>
      </c>
      <c r="K126" s="199"/>
      <c r="L126" s="37"/>
      <c r="M126" s="200" t="s">
        <v>1</v>
      </c>
      <c r="N126" s="201" t="s">
        <v>43</v>
      </c>
      <c r="O126" s="73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204" t="s">
        <v>138</v>
      </c>
      <c r="AT126" s="204" t="s">
        <v>134</v>
      </c>
      <c r="AU126" s="204" t="s">
        <v>139</v>
      </c>
      <c r="AY126" s="15" t="s">
        <v>132</v>
      </c>
      <c r="BE126" s="205">
        <f>IF(N126="základná",J126,0)</f>
        <v>0</v>
      </c>
      <c r="BF126" s="205">
        <f>IF(N126="znížená",J126,0)</f>
        <v>0</v>
      </c>
      <c r="BG126" s="205">
        <f>IF(N126="zákl. prenesená",J126,0)</f>
        <v>0</v>
      </c>
      <c r="BH126" s="205">
        <f>IF(N126="zníž. prenesená",J126,0)</f>
        <v>0</v>
      </c>
      <c r="BI126" s="205">
        <f>IF(N126="nulová",J126,0)</f>
        <v>0</v>
      </c>
      <c r="BJ126" s="15" t="s">
        <v>139</v>
      </c>
      <c r="BK126" s="206">
        <f>ROUND(I126*H126,3)</f>
        <v>0</v>
      </c>
      <c r="BL126" s="15" t="s">
        <v>138</v>
      </c>
      <c r="BM126" s="204" t="s">
        <v>462</v>
      </c>
    </row>
    <row r="127" spans="1:65" s="12" customFormat="1" ht="22.9" customHeight="1">
      <c r="B127" s="177"/>
      <c r="C127" s="178"/>
      <c r="D127" s="179" t="s">
        <v>76</v>
      </c>
      <c r="E127" s="191" t="s">
        <v>139</v>
      </c>
      <c r="F127" s="191" t="s">
        <v>463</v>
      </c>
      <c r="G127" s="178"/>
      <c r="H127" s="178"/>
      <c r="I127" s="181"/>
      <c r="J127" s="192">
        <f>BK127</f>
        <v>0</v>
      </c>
      <c r="K127" s="178"/>
      <c r="L127" s="183"/>
      <c r="M127" s="184"/>
      <c r="N127" s="185"/>
      <c r="O127" s="185"/>
      <c r="P127" s="186">
        <f>SUM(P128:P129)</f>
        <v>0</v>
      </c>
      <c r="Q127" s="185"/>
      <c r="R127" s="186">
        <f>SUM(R128:R129)</f>
        <v>21.312604999999998</v>
      </c>
      <c r="S127" s="185"/>
      <c r="T127" s="187">
        <f>SUM(T128:T129)</f>
        <v>0</v>
      </c>
      <c r="AR127" s="188" t="s">
        <v>85</v>
      </c>
      <c r="AT127" s="189" t="s">
        <v>76</v>
      </c>
      <c r="AU127" s="189" t="s">
        <v>85</v>
      </c>
      <c r="AY127" s="188" t="s">
        <v>132</v>
      </c>
      <c r="BK127" s="190">
        <f>SUM(BK128:BK129)</f>
        <v>0</v>
      </c>
    </row>
    <row r="128" spans="1:65" s="2" customFormat="1" ht="24.2" customHeight="1">
      <c r="A128" s="32"/>
      <c r="B128" s="33"/>
      <c r="C128" s="193" t="s">
        <v>138</v>
      </c>
      <c r="D128" s="193" t="s">
        <v>134</v>
      </c>
      <c r="E128" s="194" t="s">
        <v>464</v>
      </c>
      <c r="F128" s="195" t="s">
        <v>465</v>
      </c>
      <c r="G128" s="196" t="s">
        <v>150</v>
      </c>
      <c r="H128" s="197">
        <v>1.2</v>
      </c>
      <c r="I128" s="198"/>
      <c r="J128" s="197">
        <f>ROUND(I128*H128,3)</f>
        <v>0</v>
      </c>
      <c r="K128" s="199"/>
      <c r="L128" s="37"/>
      <c r="M128" s="200" t="s">
        <v>1</v>
      </c>
      <c r="N128" s="201" t="s">
        <v>43</v>
      </c>
      <c r="O128" s="73"/>
      <c r="P128" s="202">
        <f>O128*H128</f>
        <v>0</v>
      </c>
      <c r="Q128" s="202">
        <v>2.0699999999999998</v>
      </c>
      <c r="R128" s="202">
        <f>Q128*H128</f>
        <v>2.4839999999999995</v>
      </c>
      <c r="S128" s="202">
        <v>0</v>
      </c>
      <c r="T128" s="203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4" t="s">
        <v>138</v>
      </c>
      <c r="AT128" s="204" t="s">
        <v>134</v>
      </c>
      <c r="AU128" s="204" t="s">
        <v>139</v>
      </c>
      <c r="AY128" s="15" t="s">
        <v>132</v>
      </c>
      <c r="BE128" s="205">
        <f>IF(N128="základná",J128,0)</f>
        <v>0</v>
      </c>
      <c r="BF128" s="205">
        <f>IF(N128="znížená",J128,0)</f>
        <v>0</v>
      </c>
      <c r="BG128" s="205">
        <f>IF(N128="zákl. prenesená",J128,0)</f>
        <v>0</v>
      </c>
      <c r="BH128" s="205">
        <f>IF(N128="zníž. prenesená",J128,0)</f>
        <v>0</v>
      </c>
      <c r="BI128" s="205">
        <f>IF(N128="nulová",J128,0)</f>
        <v>0</v>
      </c>
      <c r="BJ128" s="15" t="s">
        <v>139</v>
      </c>
      <c r="BK128" s="206">
        <f>ROUND(I128*H128,3)</f>
        <v>0</v>
      </c>
      <c r="BL128" s="15" t="s">
        <v>138</v>
      </c>
      <c r="BM128" s="204" t="s">
        <v>466</v>
      </c>
    </row>
    <row r="129" spans="1:65" s="2" customFormat="1" ht="16.5" customHeight="1">
      <c r="A129" s="32"/>
      <c r="B129" s="33"/>
      <c r="C129" s="193" t="s">
        <v>152</v>
      </c>
      <c r="D129" s="193" t="s">
        <v>134</v>
      </c>
      <c r="E129" s="194" t="s">
        <v>467</v>
      </c>
      <c r="F129" s="195" t="s">
        <v>468</v>
      </c>
      <c r="G129" s="196" t="s">
        <v>150</v>
      </c>
      <c r="H129" s="197">
        <v>8.5</v>
      </c>
      <c r="I129" s="198"/>
      <c r="J129" s="197">
        <f>ROUND(I129*H129,3)</f>
        <v>0</v>
      </c>
      <c r="K129" s="199"/>
      <c r="L129" s="37"/>
      <c r="M129" s="200" t="s">
        <v>1</v>
      </c>
      <c r="N129" s="201" t="s">
        <v>43</v>
      </c>
      <c r="O129" s="73"/>
      <c r="P129" s="202">
        <f>O129*H129</f>
        <v>0</v>
      </c>
      <c r="Q129" s="202">
        <v>2.2151299999999998</v>
      </c>
      <c r="R129" s="202">
        <f>Q129*H129</f>
        <v>18.828605</v>
      </c>
      <c r="S129" s="202">
        <v>0</v>
      </c>
      <c r="T129" s="203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204" t="s">
        <v>138</v>
      </c>
      <c r="AT129" s="204" t="s">
        <v>134</v>
      </c>
      <c r="AU129" s="204" t="s">
        <v>139</v>
      </c>
      <c r="AY129" s="15" t="s">
        <v>132</v>
      </c>
      <c r="BE129" s="205">
        <f>IF(N129="základná",J129,0)</f>
        <v>0</v>
      </c>
      <c r="BF129" s="205">
        <f>IF(N129="znížená",J129,0)</f>
        <v>0</v>
      </c>
      <c r="BG129" s="205">
        <f>IF(N129="zákl. prenesená",J129,0)</f>
        <v>0</v>
      </c>
      <c r="BH129" s="205">
        <f>IF(N129="zníž. prenesená",J129,0)</f>
        <v>0</v>
      </c>
      <c r="BI129" s="205">
        <f>IF(N129="nulová",J129,0)</f>
        <v>0</v>
      </c>
      <c r="BJ129" s="15" t="s">
        <v>139</v>
      </c>
      <c r="BK129" s="206">
        <f>ROUND(I129*H129,3)</f>
        <v>0</v>
      </c>
      <c r="BL129" s="15" t="s">
        <v>138</v>
      </c>
      <c r="BM129" s="204" t="s">
        <v>469</v>
      </c>
    </row>
    <row r="130" spans="1:65" s="12" customFormat="1" ht="22.9" customHeight="1">
      <c r="B130" s="177"/>
      <c r="C130" s="178"/>
      <c r="D130" s="179" t="s">
        <v>76</v>
      </c>
      <c r="E130" s="191" t="s">
        <v>169</v>
      </c>
      <c r="F130" s="191" t="s">
        <v>193</v>
      </c>
      <c r="G130" s="178"/>
      <c r="H130" s="178"/>
      <c r="I130" s="181"/>
      <c r="J130" s="192">
        <f>BK130</f>
        <v>0</v>
      </c>
      <c r="K130" s="178"/>
      <c r="L130" s="183"/>
      <c r="M130" s="184"/>
      <c r="N130" s="185"/>
      <c r="O130" s="185"/>
      <c r="P130" s="186">
        <f>SUM(P131:P138)</f>
        <v>0</v>
      </c>
      <c r="Q130" s="185"/>
      <c r="R130" s="186">
        <f>SUM(R131:R138)</f>
        <v>1.8180100000000001</v>
      </c>
      <c r="S130" s="185"/>
      <c r="T130" s="187">
        <f>SUM(T131:T138)</f>
        <v>0</v>
      </c>
      <c r="AR130" s="188" t="s">
        <v>85</v>
      </c>
      <c r="AT130" s="189" t="s">
        <v>76</v>
      </c>
      <c r="AU130" s="189" t="s">
        <v>85</v>
      </c>
      <c r="AY130" s="188" t="s">
        <v>132</v>
      </c>
      <c r="BK130" s="190">
        <f>SUM(BK131:BK138)</f>
        <v>0</v>
      </c>
    </row>
    <row r="131" spans="1:65" s="2" customFormat="1" ht="21.75" customHeight="1">
      <c r="A131" s="32"/>
      <c r="B131" s="33"/>
      <c r="C131" s="193" t="s">
        <v>156</v>
      </c>
      <c r="D131" s="193" t="s">
        <v>134</v>
      </c>
      <c r="E131" s="194" t="s">
        <v>470</v>
      </c>
      <c r="F131" s="195" t="s">
        <v>471</v>
      </c>
      <c r="G131" s="196" t="s">
        <v>202</v>
      </c>
      <c r="H131" s="197">
        <v>4</v>
      </c>
      <c r="I131" s="198"/>
      <c r="J131" s="197">
        <f t="shared" ref="J131:J138" si="0">ROUND(I131*H131,3)</f>
        <v>0</v>
      </c>
      <c r="K131" s="199"/>
      <c r="L131" s="37"/>
      <c r="M131" s="200" t="s">
        <v>1</v>
      </c>
      <c r="N131" s="201" t="s">
        <v>43</v>
      </c>
      <c r="O131" s="73"/>
      <c r="P131" s="202">
        <f t="shared" ref="P131:P138" si="1">O131*H131</f>
        <v>0</v>
      </c>
      <c r="Q131" s="202">
        <v>2.2630000000000001E-2</v>
      </c>
      <c r="R131" s="202">
        <f t="shared" ref="R131:R138" si="2">Q131*H131</f>
        <v>9.0520000000000003E-2</v>
      </c>
      <c r="S131" s="202">
        <v>0</v>
      </c>
      <c r="T131" s="203">
        <f t="shared" ref="T131:T138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204" t="s">
        <v>138</v>
      </c>
      <c r="AT131" s="204" t="s">
        <v>134</v>
      </c>
      <c r="AU131" s="204" t="s">
        <v>139</v>
      </c>
      <c r="AY131" s="15" t="s">
        <v>132</v>
      </c>
      <c r="BE131" s="205">
        <f t="shared" ref="BE131:BE138" si="4">IF(N131="základná",J131,0)</f>
        <v>0</v>
      </c>
      <c r="BF131" s="205">
        <f t="shared" ref="BF131:BF138" si="5">IF(N131="znížená",J131,0)</f>
        <v>0</v>
      </c>
      <c r="BG131" s="205">
        <f t="shared" ref="BG131:BG138" si="6">IF(N131="zákl. prenesená",J131,0)</f>
        <v>0</v>
      </c>
      <c r="BH131" s="205">
        <f t="shared" ref="BH131:BH138" si="7">IF(N131="zníž. prenesená",J131,0)</f>
        <v>0</v>
      </c>
      <c r="BI131" s="205">
        <f t="shared" ref="BI131:BI138" si="8">IF(N131="nulová",J131,0)</f>
        <v>0</v>
      </c>
      <c r="BJ131" s="15" t="s">
        <v>139</v>
      </c>
      <c r="BK131" s="206">
        <f t="shared" ref="BK131:BK138" si="9">ROUND(I131*H131,3)</f>
        <v>0</v>
      </c>
      <c r="BL131" s="15" t="s">
        <v>138</v>
      </c>
      <c r="BM131" s="204" t="s">
        <v>472</v>
      </c>
    </row>
    <row r="132" spans="1:65" s="2" customFormat="1" ht="24.2" customHeight="1">
      <c r="A132" s="32"/>
      <c r="B132" s="33"/>
      <c r="C132" s="207" t="s">
        <v>160</v>
      </c>
      <c r="D132" s="207" t="s">
        <v>170</v>
      </c>
      <c r="E132" s="208" t="s">
        <v>200</v>
      </c>
      <c r="F132" s="209" t="s">
        <v>473</v>
      </c>
      <c r="G132" s="210" t="s">
        <v>202</v>
      </c>
      <c r="H132" s="211">
        <v>4</v>
      </c>
      <c r="I132" s="212"/>
      <c r="J132" s="211">
        <f t="shared" si="0"/>
        <v>0</v>
      </c>
      <c r="K132" s="213"/>
      <c r="L132" s="214"/>
      <c r="M132" s="215" t="s">
        <v>1</v>
      </c>
      <c r="N132" s="216" t="s">
        <v>43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4" t="s">
        <v>165</v>
      </c>
      <c r="AT132" s="204" t="s">
        <v>170</v>
      </c>
      <c r="AU132" s="204" t="s">
        <v>139</v>
      </c>
      <c r="AY132" s="15" t="s">
        <v>132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5" t="s">
        <v>139</v>
      </c>
      <c r="BK132" s="206">
        <f t="shared" si="9"/>
        <v>0</v>
      </c>
      <c r="BL132" s="15" t="s">
        <v>138</v>
      </c>
      <c r="BM132" s="204" t="s">
        <v>474</v>
      </c>
    </row>
    <row r="133" spans="1:65" s="2" customFormat="1" ht="37.9" customHeight="1">
      <c r="A133" s="32"/>
      <c r="B133" s="33"/>
      <c r="C133" s="193" t="s">
        <v>165</v>
      </c>
      <c r="D133" s="193" t="s">
        <v>134</v>
      </c>
      <c r="E133" s="194" t="s">
        <v>475</v>
      </c>
      <c r="F133" s="195" t="s">
        <v>476</v>
      </c>
      <c r="G133" s="196" t="s">
        <v>202</v>
      </c>
      <c r="H133" s="197">
        <v>6</v>
      </c>
      <c r="I133" s="198"/>
      <c r="J133" s="197">
        <f t="shared" si="0"/>
        <v>0</v>
      </c>
      <c r="K133" s="199"/>
      <c r="L133" s="37"/>
      <c r="M133" s="200" t="s">
        <v>1</v>
      </c>
      <c r="N133" s="201" t="s">
        <v>43</v>
      </c>
      <c r="O133" s="73"/>
      <c r="P133" s="202">
        <f t="shared" si="1"/>
        <v>0</v>
      </c>
      <c r="Q133" s="202">
        <v>0.15306</v>
      </c>
      <c r="R133" s="202">
        <f t="shared" si="2"/>
        <v>0.91836000000000007</v>
      </c>
      <c r="S133" s="202">
        <v>0</v>
      </c>
      <c r="T133" s="20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04" t="s">
        <v>138</v>
      </c>
      <c r="AT133" s="204" t="s">
        <v>134</v>
      </c>
      <c r="AU133" s="204" t="s">
        <v>139</v>
      </c>
      <c r="AY133" s="15" t="s">
        <v>132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5" t="s">
        <v>139</v>
      </c>
      <c r="BK133" s="206">
        <f t="shared" si="9"/>
        <v>0</v>
      </c>
      <c r="BL133" s="15" t="s">
        <v>138</v>
      </c>
      <c r="BM133" s="204" t="s">
        <v>477</v>
      </c>
    </row>
    <row r="134" spans="1:65" s="2" customFormat="1" ht="55.5" customHeight="1">
      <c r="A134" s="32"/>
      <c r="B134" s="33"/>
      <c r="C134" s="207" t="s">
        <v>169</v>
      </c>
      <c r="D134" s="207" t="s">
        <v>170</v>
      </c>
      <c r="E134" s="208" t="s">
        <v>478</v>
      </c>
      <c r="F134" s="209" t="s">
        <v>479</v>
      </c>
      <c r="G134" s="210" t="s">
        <v>202</v>
      </c>
      <c r="H134" s="211">
        <v>6</v>
      </c>
      <c r="I134" s="212"/>
      <c r="J134" s="211">
        <f t="shared" si="0"/>
        <v>0</v>
      </c>
      <c r="K134" s="213"/>
      <c r="L134" s="214"/>
      <c r="M134" s="215" t="s">
        <v>1</v>
      </c>
      <c r="N134" s="216" t="s">
        <v>43</v>
      </c>
      <c r="O134" s="73"/>
      <c r="P134" s="202">
        <f t="shared" si="1"/>
        <v>0</v>
      </c>
      <c r="Q134" s="202">
        <v>2.9000000000000001E-2</v>
      </c>
      <c r="R134" s="202">
        <f t="shared" si="2"/>
        <v>0.17400000000000002</v>
      </c>
      <c r="S134" s="202">
        <v>0</v>
      </c>
      <c r="T134" s="203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4" t="s">
        <v>165</v>
      </c>
      <c r="AT134" s="204" t="s">
        <v>170</v>
      </c>
      <c r="AU134" s="204" t="s">
        <v>139</v>
      </c>
      <c r="AY134" s="15" t="s">
        <v>132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5" t="s">
        <v>139</v>
      </c>
      <c r="BK134" s="206">
        <f t="shared" si="9"/>
        <v>0</v>
      </c>
      <c r="BL134" s="15" t="s">
        <v>138</v>
      </c>
      <c r="BM134" s="204" t="s">
        <v>480</v>
      </c>
    </row>
    <row r="135" spans="1:65" s="2" customFormat="1" ht="49.15" customHeight="1">
      <c r="A135" s="32"/>
      <c r="B135" s="33"/>
      <c r="C135" s="193" t="s">
        <v>175</v>
      </c>
      <c r="D135" s="193" t="s">
        <v>134</v>
      </c>
      <c r="E135" s="194" t="s">
        <v>481</v>
      </c>
      <c r="F135" s="195" t="s">
        <v>482</v>
      </c>
      <c r="G135" s="196" t="s">
        <v>202</v>
      </c>
      <c r="H135" s="197">
        <v>12</v>
      </c>
      <c r="I135" s="198"/>
      <c r="J135" s="197">
        <f t="shared" si="0"/>
        <v>0</v>
      </c>
      <c r="K135" s="199"/>
      <c r="L135" s="37"/>
      <c r="M135" s="200" t="s">
        <v>1</v>
      </c>
      <c r="N135" s="201" t="s">
        <v>43</v>
      </c>
      <c r="O135" s="73"/>
      <c r="P135" s="202">
        <f t="shared" si="1"/>
        <v>0</v>
      </c>
      <c r="Q135" s="202">
        <v>4.6999999999999999E-4</v>
      </c>
      <c r="R135" s="202">
        <f t="shared" si="2"/>
        <v>5.64E-3</v>
      </c>
      <c r="S135" s="202">
        <v>0</v>
      </c>
      <c r="T135" s="203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04" t="s">
        <v>138</v>
      </c>
      <c r="AT135" s="204" t="s">
        <v>134</v>
      </c>
      <c r="AU135" s="204" t="s">
        <v>139</v>
      </c>
      <c r="AY135" s="15" t="s">
        <v>132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5" t="s">
        <v>139</v>
      </c>
      <c r="BK135" s="206">
        <f t="shared" si="9"/>
        <v>0</v>
      </c>
      <c r="BL135" s="15" t="s">
        <v>138</v>
      </c>
      <c r="BM135" s="204" t="s">
        <v>483</v>
      </c>
    </row>
    <row r="136" spans="1:65" s="2" customFormat="1" ht="49.15" customHeight="1">
      <c r="A136" s="32"/>
      <c r="B136" s="33"/>
      <c r="C136" s="207" t="s">
        <v>179</v>
      </c>
      <c r="D136" s="207" t="s">
        <v>170</v>
      </c>
      <c r="E136" s="208" t="s">
        <v>484</v>
      </c>
      <c r="F136" s="209" t="s">
        <v>485</v>
      </c>
      <c r="G136" s="210" t="s">
        <v>202</v>
      </c>
      <c r="H136" s="211">
        <v>12</v>
      </c>
      <c r="I136" s="212"/>
      <c r="J136" s="211">
        <f t="shared" si="0"/>
        <v>0</v>
      </c>
      <c r="K136" s="213"/>
      <c r="L136" s="214"/>
      <c r="M136" s="215" t="s">
        <v>1</v>
      </c>
      <c r="N136" s="216" t="s">
        <v>43</v>
      </c>
      <c r="O136" s="73"/>
      <c r="P136" s="202">
        <f t="shared" si="1"/>
        <v>0</v>
      </c>
      <c r="Q136" s="202">
        <v>5.1999999999999998E-2</v>
      </c>
      <c r="R136" s="202">
        <f t="shared" si="2"/>
        <v>0.624</v>
      </c>
      <c r="S136" s="202">
        <v>0</v>
      </c>
      <c r="T136" s="203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04" t="s">
        <v>165</v>
      </c>
      <c r="AT136" s="204" t="s">
        <v>170</v>
      </c>
      <c r="AU136" s="204" t="s">
        <v>139</v>
      </c>
      <c r="AY136" s="15" t="s">
        <v>132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5" t="s">
        <v>139</v>
      </c>
      <c r="BK136" s="206">
        <f t="shared" si="9"/>
        <v>0</v>
      </c>
      <c r="BL136" s="15" t="s">
        <v>138</v>
      </c>
      <c r="BM136" s="204" t="s">
        <v>486</v>
      </c>
    </row>
    <row r="137" spans="1:65" s="2" customFormat="1" ht="37.9" customHeight="1">
      <c r="A137" s="32"/>
      <c r="B137" s="33"/>
      <c r="C137" s="193" t="s">
        <v>183</v>
      </c>
      <c r="D137" s="193" t="s">
        <v>134</v>
      </c>
      <c r="E137" s="194" t="s">
        <v>487</v>
      </c>
      <c r="F137" s="195" t="s">
        <v>488</v>
      </c>
      <c r="G137" s="196" t="s">
        <v>202</v>
      </c>
      <c r="H137" s="197">
        <v>1</v>
      </c>
      <c r="I137" s="198"/>
      <c r="J137" s="197">
        <f t="shared" si="0"/>
        <v>0</v>
      </c>
      <c r="K137" s="199"/>
      <c r="L137" s="37"/>
      <c r="M137" s="200" t="s">
        <v>1</v>
      </c>
      <c r="N137" s="201" t="s">
        <v>43</v>
      </c>
      <c r="O137" s="73"/>
      <c r="P137" s="202">
        <f t="shared" si="1"/>
        <v>0</v>
      </c>
      <c r="Q137" s="202">
        <v>5.4900000000000001E-3</v>
      </c>
      <c r="R137" s="202">
        <f t="shared" si="2"/>
        <v>5.4900000000000001E-3</v>
      </c>
      <c r="S137" s="202">
        <v>0</v>
      </c>
      <c r="T137" s="203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4" t="s">
        <v>138</v>
      </c>
      <c r="AT137" s="204" t="s">
        <v>134</v>
      </c>
      <c r="AU137" s="204" t="s">
        <v>139</v>
      </c>
      <c r="AY137" s="15" t="s">
        <v>132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5" t="s">
        <v>139</v>
      </c>
      <c r="BK137" s="206">
        <f t="shared" si="9"/>
        <v>0</v>
      </c>
      <c r="BL137" s="15" t="s">
        <v>138</v>
      </c>
      <c r="BM137" s="204" t="s">
        <v>489</v>
      </c>
    </row>
    <row r="138" spans="1:65" s="2" customFormat="1" ht="55.5" customHeight="1">
      <c r="A138" s="32"/>
      <c r="B138" s="33"/>
      <c r="C138" s="207" t="s">
        <v>187</v>
      </c>
      <c r="D138" s="207" t="s">
        <v>170</v>
      </c>
      <c r="E138" s="208" t="s">
        <v>490</v>
      </c>
      <c r="F138" s="209" t="s">
        <v>491</v>
      </c>
      <c r="G138" s="210" t="s">
        <v>202</v>
      </c>
      <c r="H138" s="211">
        <v>1</v>
      </c>
      <c r="I138" s="212"/>
      <c r="J138" s="211">
        <f t="shared" si="0"/>
        <v>0</v>
      </c>
      <c r="K138" s="213"/>
      <c r="L138" s="214"/>
      <c r="M138" s="215" t="s">
        <v>1</v>
      </c>
      <c r="N138" s="216" t="s">
        <v>43</v>
      </c>
      <c r="O138" s="73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4" t="s">
        <v>165</v>
      </c>
      <c r="AT138" s="204" t="s">
        <v>170</v>
      </c>
      <c r="AU138" s="204" t="s">
        <v>139</v>
      </c>
      <c r="AY138" s="15" t="s">
        <v>132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5" t="s">
        <v>139</v>
      </c>
      <c r="BK138" s="206">
        <f t="shared" si="9"/>
        <v>0</v>
      </c>
      <c r="BL138" s="15" t="s">
        <v>138</v>
      </c>
      <c r="BM138" s="204" t="s">
        <v>492</v>
      </c>
    </row>
    <row r="139" spans="1:65" s="12" customFormat="1" ht="22.9" customHeight="1">
      <c r="B139" s="177"/>
      <c r="C139" s="178"/>
      <c r="D139" s="179" t="s">
        <v>76</v>
      </c>
      <c r="E139" s="191" t="s">
        <v>236</v>
      </c>
      <c r="F139" s="191" t="s">
        <v>237</v>
      </c>
      <c r="G139" s="178"/>
      <c r="H139" s="178"/>
      <c r="I139" s="181"/>
      <c r="J139" s="192">
        <f>BK139</f>
        <v>0</v>
      </c>
      <c r="K139" s="178"/>
      <c r="L139" s="183"/>
      <c r="M139" s="184"/>
      <c r="N139" s="185"/>
      <c r="O139" s="185"/>
      <c r="P139" s="186">
        <f>P140</f>
        <v>0</v>
      </c>
      <c r="Q139" s="185"/>
      <c r="R139" s="186">
        <f>R140</f>
        <v>0</v>
      </c>
      <c r="S139" s="185"/>
      <c r="T139" s="187">
        <f>T140</f>
        <v>0</v>
      </c>
      <c r="AR139" s="188" t="s">
        <v>85</v>
      </c>
      <c r="AT139" s="189" t="s">
        <v>76</v>
      </c>
      <c r="AU139" s="189" t="s">
        <v>85</v>
      </c>
      <c r="AY139" s="188" t="s">
        <v>132</v>
      </c>
      <c r="BK139" s="190">
        <f>BK140</f>
        <v>0</v>
      </c>
    </row>
    <row r="140" spans="1:65" s="2" customFormat="1" ht="33" customHeight="1">
      <c r="A140" s="32"/>
      <c r="B140" s="33"/>
      <c r="C140" s="193" t="s">
        <v>194</v>
      </c>
      <c r="D140" s="193" t="s">
        <v>134</v>
      </c>
      <c r="E140" s="194" t="s">
        <v>449</v>
      </c>
      <c r="F140" s="195" t="s">
        <v>450</v>
      </c>
      <c r="G140" s="196" t="s">
        <v>163</v>
      </c>
      <c r="H140" s="197">
        <v>23.131</v>
      </c>
      <c r="I140" s="198"/>
      <c r="J140" s="197">
        <f>ROUND(I140*H140,3)</f>
        <v>0</v>
      </c>
      <c r="K140" s="199"/>
      <c r="L140" s="37"/>
      <c r="M140" s="228" t="s">
        <v>1</v>
      </c>
      <c r="N140" s="229" t="s">
        <v>43</v>
      </c>
      <c r="O140" s="230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4" t="s">
        <v>138</v>
      </c>
      <c r="AT140" s="204" t="s">
        <v>134</v>
      </c>
      <c r="AU140" s="204" t="s">
        <v>139</v>
      </c>
      <c r="AY140" s="15" t="s">
        <v>132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5" t="s">
        <v>139</v>
      </c>
      <c r="BK140" s="206">
        <f>ROUND(I140*H140,3)</f>
        <v>0</v>
      </c>
      <c r="BL140" s="15" t="s">
        <v>138</v>
      </c>
      <c r="BM140" s="204" t="s">
        <v>493</v>
      </c>
    </row>
    <row r="141" spans="1:65" s="2" customFormat="1" ht="6.95" customHeight="1">
      <c r="A141" s="32"/>
      <c r="B141" s="56"/>
      <c r="C141" s="57"/>
      <c r="D141" s="57"/>
      <c r="E141" s="57"/>
      <c r="F141" s="57"/>
      <c r="G141" s="57"/>
      <c r="H141" s="57"/>
      <c r="I141" s="57"/>
      <c r="J141" s="57"/>
      <c r="K141" s="57"/>
      <c r="L141" s="37"/>
      <c r="M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</sheetData>
  <sheetProtection algorithmName="SHA-512" hashValue="BSkoG3VESxMOwhIJB4JSGYa1Ogbq/wmmVedU2Bd6FHmPl9od9ESspjkEUxQYGM4QGdVruJSVQCYUaU7jo+S8jA==" saltValue="fMXkXMSOQtiUY8cIQFh9ckcukucack7g5Ojh5eLm+OmLP2r+M1hCqEQmJEW0tayLiHX5TUDSKqoF7ihjghkv0g==" spinCount="100000" sheet="1" objects="1" scenarios="1" formatColumns="0" formatRows="0" autoFilter="0"/>
  <autoFilter ref="C120:K14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5" t="s">
        <v>98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77</v>
      </c>
    </row>
    <row r="4" spans="1:46" s="1" customFormat="1" ht="24.95" customHeight="1">
      <c r="B4" s="18"/>
      <c r="D4" s="112" t="s">
        <v>102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16.5" customHeight="1">
      <c r="B7" s="18"/>
      <c r="E7" s="282" t="str">
        <f>'Rekapitulácia stavby'!K6</f>
        <v>Revitalizácia vnútrobloku s agátovým hájom</v>
      </c>
      <c r="F7" s="283"/>
      <c r="G7" s="283"/>
      <c r="H7" s="283"/>
      <c r="L7" s="18"/>
    </row>
    <row r="8" spans="1:46" s="2" customFormat="1" ht="12" customHeight="1">
      <c r="A8" s="32"/>
      <c r="B8" s="37"/>
      <c r="C8" s="32"/>
      <c r="D8" s="114" t="s">
        <v>103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4" t="s">
        <v>494</v>
      </c>
      <c r="F9" s="285"/>
      <c r="G9" s="285"/>
      <c r="H9" s="285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16</v>
      </c>
      <c r="E11" s="32"/>
      <c r="F11" s="115" t="s">
        <v>1</v>
      </c>
      <c r="G11" s="32"/>
      <c r="H11" s="32"/>
      <c r="I11" s="114" t="s">
        <v>17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18</v>
      </c>
      <c r="E12" s="32"/>
      <c r="F12" s="115" t="s">
        <v>19</v>
      </c>
      <c r="G12" s="32"/>
      <c r="H12" s="32"/>
      <c r="I12" s="114" t="s">
        <v>20</v>
      </c>
      <c r="J12" s="116">
        <f>'Rekapitulácia stavby'!AN8</f>
        <v>44869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21</v>
      </c>
      <c r="E14" s="32"/>
      <c r="F14" s="32"/>
      <c r="G14" s="32"/>
      <c r="H14" s="32"/>
      <c r="I14" s="114" t="s">
        <v>22</v>
      </c>
      <c r="J14" s="115" t="s">
        <v>23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24</v>
      </c>
      <c r="F15" s="32"/>
      <c r="G15" s="32"/>
      <c r="H15" s="32"/>
      <c r="I15" s="114" t="s">
        <v>25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26</v>
      </c>
      <c r="E17" s="32"/>
      <c r="F17" s="32"/>
      <c r="G17" s="32"/>
      <c r="H17" s="32"/>
      <c r="I17" s="114" t="s">
        <v>22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6" t="str">
        <f>'Rekapitulácia stavby'!E14</f>
        <v>Vyplň údaj</v>
      </c>
      <c r="F18" s="287"/>
      <c r="G18" s="287"/>
      <c r="H18" s="287"/>
      <c r="I18" s="114" t="s">
        <v>25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28</v>
      </c>
      <c r="E20" s="32"/>
      <c r="F20" s="32"/>
      <c r="G20" s="32"/>
      <c r="H20" s="32"/>
      <c r="I20" s="114" t="s">
        <v>22</v>
      </c>
      <c r="J20" s="115" t="s">
        <v>29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30</v>
      </c>
      <c r="F21" s="32"/>
      <c r="G21" s="32"/>
      <c r="H21" s="32"/>
      <c r="I21" s="114" t="s">
        <v>25</v>
      </c>
      <c r="J21" s="115" t="s">
        <v>31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34</v>
      </c>
      <c r="E23" s="32"/>
      <c r="F23" s="32"/>
      <c r="G23" s="32"/>
      <c r="H23" s="32"/>
      <c r="I23" s="114" t="s">
        <v>22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35</v>
      </c>
      <c r="F24" s="32"/>
      <c r="G24" s="32"/>
      <c r="H24" s="32"/>
      <c r="I24" s="114" t="s">
        <v>25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36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88" t="s">
        <v>1</v>
      </c>
      <c r="F27" s="288"/>
      <c r="G27" s="288"/>
      <c r="H27" s="28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37</v>
      </c>
      <c r="E30" s="32"/>
      <c r="F30" s="32"/>
      <c r="G30" s="32"/>
      <c r="H30" s="32"/>
      <c r="I30" s="32"/>
      <c r="J30" s="122">
        <f>ROUND(J124,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39</v>
      </c>
      <c r="G32" s="32"/>
      <c r="H32" s="32"/>
      <c r="I32" s="123" t="s">
        <v>38</v>
      </c>
      <c r="J32" s="123" t="s">
        <v>40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41</v>
      </c>
      <c r="E33" s="125" t="s">
        <v>42</v>
      </c>
      <c r="F33" s="126">
        <f>ROUND((SUM(BE124:BE155)),  2)</f>
        <v>0</v>
      </c>
      <c r="G33" s="127"/>
      <c r="H33" s="127"/>
      <c r="I33" s="128">
        <v>0.2</v>
      </c>
      <c r="J33" s="126">
        <f>ROUND(((SUM(BE124:BE155))*I33),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43</v>
      </c>
      <c r="F34" s="126">
        <f>ROUND((SUM(BF124:BF155)),  2)</f>
        <v>0</v>
      </c>
      <c r="G34" s="127"/>
      <c r="H34" s="127"/>
      <c r="I34" s="128">
        <v>0.2</v>
      </c>
      <c r="J34" s="126">
        <f>ROUND(((SUM(BF124:BF155))*I34),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44</v>
      </c>
      <c r="F35" s="129">
        <f>ROUND((SUM(BG124:BG155)),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45</v>
      </c>
      <c r="F36" s="129">
        <f>ROUND((SUM(BH124:BH155)),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46</v>
      </c>
      <c r="F37" s="126">
        <f>ROUND((SUM(BI124:BI155)),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47</v>
      </c>
      <c r="E39" s="133"/>
      <c r="F39" s="133"/>
      <c r="G39" s="134" t="s">
        <v>48</v>
      </c>
      <c r="H39" s="135" t="s">
        <v>49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50</v>
      </c>
      <c r="E50" s="139"/>
      <c r="F50" s="139"/>
      <c r="G50" s="138" t="s">
        <v>51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52</v>
      </c>
      <c r="E61" s="141"/>
      <c r="F61" s="142" t="s">
        <v>53</v>
      </c>
      <c r="G61" s="140" t="s">
        <v>52</v>
      </c>
      <c r="H61" s="141"/>
      <c r="I61" s="141"/>
      <c r="J61" s="143" t="s">
        <v>53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54</v>
      </c>
      <c r="E65" s="144"/>
      <c r="F65" s="144"/>
      <c r="G65" s="138" t="s">
        <v>55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52</v>
      </c>
      <c r="E76" s="141"/>
      <c r="F76" s="142" t="s">
        <v>53</v>
      </c>
      <c r="G76" s="140" t="s">
        <v>52</v>
      </c>
      <c r="H76" s="141"/>
      <c r="I76" s="141"/>
      <c r="J76" s="143" t="s">
        <v>53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105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Revitalizácia vnútrobloku s agátovým hájom</v>
      </c>
      <c r="F85" s="281"/>
      <c r="G85" s="281"/>
      <c r="H85" s="281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103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8" t="str">
        <f>E9</f>
        <v>05 - Kontajnerové stojisko</v>
      </c>
      <c r="F87" s="279"/>
      <c r="G87" s="279"/>
      <c r="H87" s="279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4"/>
      <c r="E89" s="34"/>
      <c r="F89" s="25" t="str">
        <f>F12</f>
        <v>Svidník</v>
      </c>
      <c r="G89" s="34"/>
      <c r="H89" s="34"/>
      <c r="I89" s="27" t="s">
        <v>20</v>
      </c>
      <c r="J89" s="68">
        <f>IF(J12="","",J12)</f>
        <v>44869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21</v>
      </c>
      <c r="D91" s="34"/>
      <c r="E91" s="34"/>
      <c r="F91" s="25" t="str">
        <f>E15</f>
        <v>Mesto Svidník</v>
      </c>
      <c r="G91" s="34"/>
      <c r="H91" s="34"/>
      <c r="I91" s="27" t="s">
        <v>28</v>
      </c>
      <c r="J91" s="30" t="str">
        <f>E21</f>
        <v>PROJEKTA Svidník s.r.o.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4"/>
      <c r="E92" s="34"/>
      <c r="F92" s="25" t="str">
        <f>IF(E18="","",E18)</f>
        <v>Vyplň údaj</v>
      </c>
      <c r="G92" s="34"/>
      <c r="H92" s="34"/>
      <c r="I92" s="27" t="s">
        <v>34</v>
      </c>
      <c r="J92" s="30" t="str">
        <f>E24</f>
        <v>Ing. Miron Mikita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9" t="s">
        <v>106</v>
      </c>
      <c r="D94" s="150"/>
      <c r="E94" s="150"/>
      <c r="F94" s="150"/>
      <c r="G94" s="150"/>
      <c r="H94" s="150"/>
      <c r="I94" s="150"/>
      <c r="J94" s="151" t="s">
        <v>107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52" t="s">
        <v>108</v>
      </c>
      <c r="D96" s="34"/>
      <c r="E96" s="34"/>
      <c r="F96" s="34"/>
      <c r="G96" s="34"/>
      <c r="H96" s="34"/>
      <c r="I96" s="34"/>
      <c r="J96" s="86">
        <f>J124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109</v>
      </c>
    </row>
    <row r="97" spans="1:31" s="9" customFormat="1" ht="24.95" customHeight="1">
      <c r="B97" s="153"/>
      <c r="C97" s="154"/>
      <c r="D97" s="155" t="s">
        <v>110</v>
      </c>
      <c r="E97" s="156"/>
      <c r="F97" s="156"/>
      <c r="G97" s="156"/>
      <c r="H97" s="156"/>
      <c r="I97" s="156"/>
      <c r="J97" s="157">
        <f>J125</f>
        <v>0</v>
      </c>
      <c r="K97" s="154"/>
      <c r="L97" s="158"/>
    </row>
    <row r="98" spans="1:31" s="10" customFormat="1" ht="19.899999999999999" customHeight="1">
      <c r="B98" s="159"/>
      <c r="C98" s="160"/>
      <c r="D98" s="161" t="s">
        <v>111</v>
      </c>
      <c r="E98" s="162"/>
      <c r="F98" s="162"/>
      <c r="G98" s="162"/>
      <c r="H98" s="162"/>
      <c r="I98" s="162"/>
      <c r="J98" s="163">
        <f>J126</f>
        <v>0</v>
      </c>
      <c r="K98" s="160"/>
      <c r="L98" s="164"/>
    </row>
    <row r="99" spans="1:31" s="10" customFormat="1" ht="19.899999999999999" customHeight="1">
      <c r="B99" s="159"/>
      <c r="C99" s="160"/>
      <c r="D99" s="161" t="s">
        <v>453</v>
      </c>
      <c r="E99" s="162"/>
      <c r="F99" s="162"/>
      <c r="G99" s="162"/>
      <c r="H99" s="162"/>
      <c r="I99" s="162"/>
      <c r="J99" s="163">
        <f>J136</f>
        <v>0</v>
      </c>
      <c r="K99" s="160"/>
      <c r="L99" s="164"/>
    </row>
    <row r="100" spans="1:31" s="10" customFormat="1" ht="19.899999999999999" customHeight="1">
      <c r="B100" s="159"/>
      <c r="C100" s="160"/>
      <c r="D100" s="161" t="s">
        <v>112</v>
      </c>
      <c r="E100" s="162"/>
      <c r="F100" s="162"/>
      <c r="G100" s="162"/>
      <c r="H100" s="162"/>
      <c r="I100" s="162"/>
      <c r="J100" s="163">
        <f>J140</f>
        <v>0</v>
      </c>
      <c r="K100" s="160"/>
      <c r="L100" s="164"/>
    </row>
    <row r="101" spans="1:31" s="10" customFormat="1" ht="19.899999999999999" customHeight="1">
      <c r="B101" s="159"/>
      <c r="C101" s="160"/>
      <c r="D101" s="161" t="s">
        <v>113</v>
      </c>
      <c r="E101" s="162"/>
      <c r="F101" s="162"/>
      <c r="G101" s="162"/>
      <c r="H101" s="162"/>
      <c r="I101" s="162"/>
      <c r="J101" s="163">
        <f>J145</f>
        <v>0</v>
      </c>
      <c r="K101" s="160"/>
      <c r="L101" s="164"/>
    </row>
    <row r="102" spans="1:31" s="10" customFormat="1" ht="19.899999999999999" customHeight="1">
      <c r="B102" s="159"/>
      <c r="C102" s="160"/>
      <c r="D102" s="161" t="s">
        <v>114</v>
      </c>
      <c r="E102" s="162"/>
      <c r="F102" s="162"/>
      <c r="G102" s="162"/>
      <c r="H102" s="162"/>
      <c r="I102" s="162"/>
      <c r="J102" s="163">
        <f>J150</f>
        <v>0</v>
      </c>
      <c r="K102" s="160"/>
      <c r="L102" s="164"/>
    </row>
    <row r="103" spans="1:31" s="9" customFormat="1" ht="24.95" customHeight="1">
      <c r="B103" s="153"/>
      <c r="C103" s="154"/>
      <c r="D103" s="155" t="s">
        <v>115</v>
      </c>
      <c r="E103" s="156"/>
      <c r="F103" s="156"/>
      <c r="G103" s="156"/>
      <c r="H103" s="156"/>
      <c r="I103" s="156"/>
      <c r="J103" s="157">
        <f>J152</f>
        <v>0</v>
      </c>
      <c r="K103" s="154"/>
      <c r="L103" s="158"/>
    </row>
    <row r="104" spans="1:31" s="10" customFormat="1" ht="19.899999999999999" customHeight="1">
      <c r="B104" s="159"/>
      <c r="C104" s="160"/>
      <c r="D104" s="161" t="s">
        <v>116</v>
      </c>
      <c r="E104" s="162"/>
      <c r="F104" s="162"/>
      <c r="G104" s="162"/>
      <c r="H104" s="162"/>
      <c r="I104" s="162"/>
      <c r="J104" s="163">
        <f>J153</f>
        <v>0</v>
      </c>
      <c r="K104" s="160"/>
      <c r="L104" s="164"/>
    </row>
    <row r="105" spans="1:31" s="2" customFormat="1" ht="21.75" customHeight="1">
      <c r="A105" s="32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53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3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5" customHeight="1">
      <c r="A110" s="32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5" customHeight="1">
      <c r="A111" s="32"/>
      <c r="B111" s="33"/>
      <c r="C111" s="21" t="s">
        <v>118</v>
      </c>
      <c r="D111" s="34"/>
      <c r="E111" s="34"/>
      <c r="F111" s="34"/>
      <c r="G111" s="34"/>
      <c r="H111" s="34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14</v>
      </c>
      <c r="D113" s="34"/>
      <c r="E113" s="34"/>
      <c r="F113" s="34"/>
      <c r="G113" s="34"/>
      <c r="H113" s="34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80" t="str">
        <f>E7</f>
        <v>Revitalizácia vnútrobloku s agátovým hájom</v>
      </c>
      <c r="F114" s="281"/>
      <c r="G114" s="281"/>
      <c r="H114" s="281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103</v>
      </c>
      <c r="D115" s="34"/>
      <c r="E115" s="34"/>
      <c r="F115" s="34"/>
      <c r="G115" s="34"/>
      <c r="H115" s="34"/>
      <c r="I115" s="34"/>
      <c r="J115" s="34"/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4"/>
      <c r="D116" s="34"/>
      <c r="E116" s="268" t="str">
        <f>E9</f>
        <v>05 - Kontajnerové stojisko</v>
      </c>
      <c r="F116" s="279"/>
      <c r="G116" s="279"/>
      <c r="H116" s="279"/>
      <c r="I116" s="34"/>
      <c r="J116" s="34"/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18</v>
      </c>
      <c r="D118" s="34"/>
      <c r="E118" s="34"/>
      <c r="F118" s="25" t="str">
        <f>F12</f>
        <v>Svidník</v>
      </c>
      <c r="G118" s="34"/>
      <c r="H118" s="34"/>
      <c r="I118" s="27" t="s">
        <v>20</v>
      </c>
      <c r="J118" s="68">
        <f>IF(J12="","",J12)</f>
        <v>44869</v>
      </c>
      <c r="K118" s="34"/>
      <c r="L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" customHeight="1">
      <c r="A120" s="32"/>
      <c r="B120" s="33"/>
      <c r="C120" s="27" t="s">
        <v>21</v>
      </c>
      <c r="D120" s="34"/>
      <c r="E120" s="34"/>
      <c r="F120" s="25" t="str">
        <f>E15</f>
        <v>Mesto Svidník</v>
      </c>
      <c r="G120" s="34"/>
      <c r="H120" s="34"/>
      <c r="I120" s="27" t="s">
        <v>28</v>
      </c>
      <c r="J120" s="30" t="str">
        <f>E21</f>
        <v>PROJEKTA Svidník s.r.o.</v>
      </c>
      <c r="K120" s="34"/>
      <c r="L120" s="53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26</v>
      </c>
      <c r="D121" s="34"/>
      <c r="E121" s="34"/>
      <c r="F121" s="25" t="str">
        <f>IF(E18="","",E18)</f>
        <v>Vyplň údaj</v>
      </c>
      <c r="G121" s="34"/>
      <c r="H121" s="34"/>
      <c r="I121" s="27" t="s">
        <v>34</v>
      </c>
      <c r="J121" s="30" t="str">
        <f>E24</f>
        <v>Ing. Miron Mikita</v>
      </c>
      <c r="K121" s="34"/>
      <c r="L121" s="53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53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65"/>
      <c r="B123" s="166"/>
      <c r="C123" s="167" t="s">
        <v>119</v>
      </c>
      <c r="D123" s="168" t="s">
        <v>62</v>
      </c>
      <c r="E123" s="168" t="s">
        <v>58</v>
      </c>
      <c r="F123" s="168" t="s">
        <v>59</v>
      </c>
      <c r="G123" s="168" t="s">
        <v>120</v>
      </c>
      <c r="H123" s="168" t="s">
        <v>121</v>
      </c>
      <c r="I123" s="168" t="s">
        <v>122</v>
      </c>
      <c r="J123" s="169" t="s">
        <v>107</v>
      </c>
      <c r="K123" s="170" t="s">
        <v>123</v>
      </c>
      <c r="L123" s="171"/>
      <c r="M123" s="77" t="s">
        <v>1</v>
      </c>
      <c r="N123" s="78" t="s">
        <v>41</v>
      </c>
      <c r="O123" s="78" t="s">
        <v>124</v>
      </c>
      <c r="P123" s="78" t="s">
        <v>125</v>
      </c>
      <c r="Q123" s="78" t="s">
        <v>126</v>
      </c>
      <c r="R123" s="78" t="s">
        <v>127</v>
      </c>
      <c r="S123" s="78" t="s">
        <v>128</v>
      </c>
      <c r="T123" s="79" t="s">
        <v>129</v>
      </c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</row>
    <row r="124" spans="1:65" s="2" customFormat="1" ht="22.9" customHeight="1">
      <c r="A124" s="32"/>
      <c r="B124" s="33"/>
      <c r="C124" s="84" t="s">
        <v>108</v>
      </c>
      <c r="D124" s="34"/>
      <c r="E124" s="34"/>
      <c r="F124" s="34"/>
      <c r="G124" s="34"/>
      <c r="H124" s="34"/>
      <c r="I124" s="34"/>
      <c r="J124" s="172">
        <f>BK124</f>
        <v>0</v>
      </c>
      <c r="K124" s="34"/>
      <c r="L124" s="37"/>
      <c r="M124" s="80"/>
      <c r="N124" s="173"/>
      <c r="O124" s="81"/>
      <c r="P124" s="174">
        <f>P125+P152</f>
        <v>0</v>
      </c>
      <c r="Q124" s="81"/>
      <c r="R124" s="174">
        <f>R125+R152</f>
        <v>57.789574999999992</v>
      </c>
      <c r="S124" s="81"/>
      <c r="T124" s="175">
        <f>T125+T152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5" t="s">
        <v>76</v>
      </c>
      <c r="AU124" s="15" t="s">
        <v>109</v>
      </c>
      <c r="BK124" s="176">
        <f>BK125+BK152</f>
        <v>0</v>
      </c>
    </row>
    <row r="125" spans="1:65" s="12" customFormat="1" ht="25.9" customHeight="1">
      <c r="B125" s="177"/>
      <c r="C125" s="178"/>
      <c r="D125" s="179" t="s">
        <v>76</v>
      </c>
      <c r="E125" s="180" t="s">
        <v>130</v>
      </c>
      <c r="F125" s="180" t="s">
        <v>131</v>
      </c>
      <c r="G125" s="178"/>
      <c r="H125" s="178"/>
      <c r="I125" s="181"/>
      <c r="J125" s="182">
        <f>BK125</f>
        <v>0</v>
      </c>
      <c r="K125" s="178"/>
      <c r="L125" s="183"/>
      <c r="M125" s="184"/>
      <c r="N125" s="185"/>
      <c r="O125" s="185"/>
      <c r="P125" s="186">
        <f>P126+P136+P140+P145+P150</f>
        <v>0</v>
      </c>
      <c r="Q125" s="185"/>
      <c r="R125" s="186">
        <f>R126+R136+R140+R145+R150</f>
        <v>57.752074999999991</v>
      </c>
      <c r="S125" s="185"/>
      <c r="T125" s="187">
        <f>T126+T136+T140+T145+T150</f>
        <v>0</v>
      </c>
      <c r="AR125" s="188" t="s">
        <v>85</v>
      </c>
      <c r="AT125" s="189" t="s">
        <v>76</v>
      </c>
      <c r="AU125" s="189" t="s">
        <v>77</v>
      </c>
      <c r="AY125" s="188" t="s">
        <v>132</v>
      </c>
      <c r="BK125" s="190">
        <f>BK126+BK136+BK140+BK145+BK150</f>
        <v>0</v>
      </c>
    </row>
    <row r="126" spans="1:65" s="12" customFormat="1" ht="22.9" customHeight="1">
      <c r="B126" s="177"/>
      <c r="C126" s="178"/>
      <c r="D126" s="179" t="s">
        <v>76</v>
      </c>
      <c r="E126" s="191" t="s">
        <v>85</v>
      </c>
      <c r="F126" s="191" t="s">
        <v>133</v>
      </c>
      <c r="G126" s="178"/>
      <c r="H126" s="178"/>
      <c r="I126" s="181"/>
      <c r="J126" s="192">
        <f>BK126</f>
        <v>0</v>
      </c>
      <c r="K126" s="178"/>
      <c r="L126" s="183"/>
      <c r="M126" s="184"/>
      <c r="N126" s="185"/>
      <c r="O126" s="185"/>
      <c r="P126" s="186">
        <f>SUM(P127:P135)</f>
        <v>0</v>
      </c>
      <c r="Q126" s="185"/>
      <c r="R126" s="186">
        <f>SUM(R127:R135)</f>
        <v>0</v>
      </c>
      <c r="S126" s="185"/>
      <c r="T126" s="187">
        <f>SUM(T127:T135)</f>
        <v>0</v>
      </c>
      <c r="AR126" s="188" t="s">
        <v>85</v>
      </c>
      <c r="AT126" s="189" t="s">
        <v>76</v>
      </c>
      <c r="AU126" s="189" t="s">
        <v>85</v>
      </c>
      <c r="AY126" s="188" t="s">
        <v>132</v>
      </c>
      <c r="BK126" s="190">
        <f>SUM(BK127:BK135)</f>
        <v>0</v>
      </c>
    </row>
    <row r="127" spans="1:65" s="2" customFormat="1" ht="33" customHeight="1">
      <c r="A127" s="32"/>
      <c r="B127" s="33"/>
      <c r="C127" s="193" t="s">
        <v>85</v>
      </c>
      <c r="D127" s="193" t="s">
        <v>134</v>
      </c>
      <c r="E127" s="194" t="s">
        <v>495</v>
      </c>
      <c r="F127" s="195" t="s">
        <v>496</v>
      </c>
      <c r="G127" s="196" t="s">
        <v>150</v>
      </c>
      <c r="H127" s="197">
        <v>10</v>
      </c>
      <c r="I127" s="198"/>
      <c r="J127" s="197">
        <f t="shared" ref="J127:J133" si="0">ROUND(I127*H127,3)</f>
        <v>0</v>
      </c>
      <c r="K127" s="199"/>
      <c r="L127" s="37"/>
      <c r="M127" s="200" t="s">
        <v>1</v>
      </c>
      <c r="N127" s="201" t="s">
        <v>43</v>
      </c>
      <c r="O127" s="73"/>
      <c r="P127" s="202">
        <f t="shared" ref="P127:P133" si="1">O127*H127</f>
        <v>0</v>
      </c>
      <c r="Q127" s="202">
        <v>0</v>
      </c>
      <c r="R127" s="202">
        <f t="shared" ref="R127:R133" si="2">Q127*H127</f>
        <v>0</v>
      </c>
      <c r="S127" s="202">
        <v>0</v>
      </c>
      <c r="T127" s="203">
        <f t="shared" ref="T127:T133" si="3"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204" t="s">
        <v>138</v>
      </c>
      <c r="AT127" s="204" t="s">
        <v>134</v>
      </c>
      <c r="AU127" s="204" t="s">
        <v>139</v>
      </c>
      <c r="AY127" s="15" t="s">
        <v>132</v>
      </c>
      <c r="BE127" s="205">
        <f t="shared" ref="BE127:BE133" si="4">IF(N127="základná",J127,0)</f>
        <v>0</v>
      </c>
      <c r="BF127" s="205">
        <f t="shared" ref="BF127:BF133" si="5">IF(N127="znížená",J127,0)</f>
        <v>0</v>
      </c>
      <c r="BG127" s="205">
        <f t="shared" ref="BG127:BG133" si="6">IF(N127="zákl. prenesená",J127,0)</f>
        <v>0</v>
      </c>
      <c r="BH127" s="205">
        <f t="shared" ref="BH127:BH133" si="7">IF(N127="zníž. prenesená",J127,0)</f>
        <v>0</v>
      </c>
      <c r="BI127" s="205">
        <f t="shared" ref="BI127:BI133" si="8">IF(N127="nulová",J127,0)</f>
        <v>0</v>
      </c>
      <c r="BJ127" s="15" t="s">
        <v>139</v>
      </c>
      <c r="BK127" s="206">
        <f t="shared" ref="BK127:BK133" si="9">ROUND(I127*H127,3)</f>
        <v>0</v>
      </c>
      <c r="BL127" s="15" t="s">
        <v>138</v>
      </c>
      <c r="BM127" s="204" t="s">
        <v>497</v>
      </c>
    </row>
    <row r="128" spans="1:65" s="2" customFormat="1" ht="37.9" customHeight="1">
      <c r="A128" s="32"/>
      <c r="B128" s="33"/>
      <c r="C128" s="193" t="s">
        <v>139</v>
      </c>
      <c r="D128" s="193" t="s">
        <v>134</v>
      </c>
      <c r="E128" s="194" t="s">
        <v>454</v>
      </c>
      <c r="F128" s="195" t="s">
        <v>455</v>
      </c>
      <c r="G128" s="196" t="s">
        <v>150</v>
      </c>
      <c r="H128" s="197">
        <v>3.5</v>
      </c>
      <c r="I128" s="198"/>
      <c r="J128" s="197">
        <f t="shared" si="0"/>
        <v>0</v>
      </c>
      <c r="K128" s="199"/>
      <c r="L128" s="37"/>
      <c r="M128" s="200" t="s">
        <v>1</v>
      </c>
      <c r="N128" s="201" t="s">
        <v>43</v>
      </c>
      <c r="O128" s="73"/>
      <c r="P128" s="202">
        <f t="shared" si="1"/>
        <v>0</v>
      </c>
      <c r="Q128" s="202">
        <v>0</v>
      </c>
      <c r="R128" s="202">
        <f t="shared" si="2"/>
        <v>0</v>
      </c>
      <c r="S128" s="202">
        <v>0</v>
      </c>
      <c r="T128" s="203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4" t="s">
        <v>138</v>
      </c>
      <c r="AT128" s="204" t="s">
        <v>134</v>
      </c>
      <c r="AU128" s="204" t="s">
        <v>139</v>
      </c>
      <c r="AY128" s="15" t="s">
        <v>132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5" t="s">
        <v>139</v>
      </c>
      <c r="BK128" s="206">
        <f t="shared" si="9"/>
        <v>0</v>
      </c>
      <c r="BL128" s="15" t="s">
        <v>138</v>
      </c>
      <c r="BM128" s="204" t="s">
        <v>498</v>
      </c>
    </row>
    <row r="129" spans="1:65" s="2" customFormat="1" ht="24.2" customHeight="1">
      <c r="A129" s="32"/>
      <c r="B129" s="33"/>
      <c r="C129" s="193" t="s">
        <v>144</v>
      </c>
      <c r="D129" s="193" t="s">
        <v>134</v>
      </c>
      <c r="E129" s="194" t="s">
        <v>457</v>
      </c>
      <c r="F129" s="195" t="s">
        <v>458</v>
      </c>
      <c r="G129" s="196" t="s">
        <v>150</v>
      </c>
      <c r="H129" s="197">
        <v>3.5</v>
      </c>
      <c r="I129" s="198"/>
      <c r="J129" s="197">
        <f t="shared" si="0"/>
        <v>0</v>
      </c>
      <c r="K129" s="199"/>
      <c r="L129" s="37"/>
      <c r="M129" s="200" t="s">
        <v>1</v>
      </c>
      <c r="N129" s="201" t="s">
        <v>43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204" t="s">
        <v>138</v>
      </c>
      <c r="AT129" s="204" t="s">
        <v>134</v>
      </c>
      <c r="AU129" s="204" t="s">
        <v>139</v>
      </c>
      <c r="AY129" s="15" t="s">
        <v>132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5" t="s">
        <v>139</v>
      </c>
      <c r="BK129" s="206">
        <f t="shared" si="9"/>
        <v>0</v>
      </c>
      <c r="BL129" s="15" t="s">
        <v>138</v>
      </c>
      <c r="BM129" s="204" t="s">
        <v>499</v>
      </c>
    </row>
    <row r="130" spans="1:65" s="2" customFormat="1" ht="21.75" customHeight="1">
      <c r="A130" s="32"/>
      <c r="B130" s="33"/>
      <c r="C130" s="193" t="s">
        <v>138</v>
      </c>
      <c r="D130" s="193" t="s">
        <v>134</v>
      </c>
      <c r="E130" s="194" t="s">
        <v>500</v>
      </c>
      <c r="F130" s="195" t="s">
        <v>501</v>
      </c>
      <c r="G130" s="196" t="s">
        <v>150</v>
      </c>
      <c r="H130" s="197">
        <v>19.5</v>
      </c>
      <c r="I130" s="198"/>
      <c r="J130" s="197">
        <f t="shared" si="0"/>
        <v>0</v>
      </c>
      <c r="K130" s="199"/>
      <c r="L130" s="37"/>
      <c r="M130" s="200" t="s">
        <v>1</v>
      </c>
      <c r="N130" s="201" t="s">
        <v>43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4" t="s">
        <v>138</v>
      </c>
      <c r="AT130" s="204" t="s">
        <v>134</v>
      </c>
      <c r="AU130" s="204" t="s">
        <v>139</v>
      </c>
      <c r="AY130" s="15" t="s">
        <v>132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5" t="s">
        <v>139</v>
      </c>
      <c r="BK130" s="206">
        <f t="shared" si="9"/>
        <v>0</v>
      </c>
      <c r="BL130" s="15" t="s">
        <v>138</v>
      </c>
      <c r="BM130" s="204" t="s">
        <v>502</v>
      </c>
    </row>
    <row r="131" spans="1:65" s="2" customFormat="1" ht="24.2" customHeight="1">
      <c r="A131" s="32"/>
      <c r="B131" s="33"/>
      <c r="C131" s="193" t="s">
        <v>152</v>
      </c>
      <c r="D131" s="193" t="s">
        <v>134</v>
      </c>
      <c r="E131" s="194" t="s">
        <v>153</v>
      </c>
      <c r="F131" s="195" t="s">
        <v>154</v>
      </c>
      <c r="G131" s="196" t="s">
        <v>150</v>
      </c>
      <c r="H131" s="197">
        <v>19.5</v>
      </c>
      <c r="I131" s="198"/>
      <c r="J131" s="197">
        <f t="shared" si="0"/>
        <v>0</v>
      </c>
      <c r="K131" s="199"/>
      <c r="L131" s="37"/>
      <c r="M131" s="200" t="s">
        <v>1</v>
      </c>
      <c r="N131" s="201" t="s">
        <v>43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204" t="s">
        <v>138</v>
      </c>
      <c r="AT131" s="204" t="s">
        <v>134</v>
      </c>
      <c r="AU131" s="204" t="s">
        <v>139</v>
      </c>
      <c r="AY131" s="15" t="s">
        <v>132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5" t="s">
        <v>139</v>
      </c>
      <c r="BK131" s="206">
        <f t="shared" si="9"/>
        <v>0</v>
      </c>
      <c r="BL131" s="15" t="s">
        <v>138</v>
      </c>
      <c r="BM131" s="204" t="s">
        <v>503</v>
      </c>
    </row>
    <row r="132" spans="1:65" s="2" customFormat="1" ht="33" customHeight="1">
      <c r="A132" s="32"/>
      <c r="B132" s="33"/>
      <c r="C132" s="193" t="s">
        <v>156</v>
      </c>
      <c r="D132" s="193" t="s">
        <v>134</v>
      </c>
      <c r="E132" s="194" t="s">
        <v>157</v>
      </c>
      <c r="F132" s="195" t="s">
        <v>158</v>
      </c>
      <c r="G132" s="196" t="s">
        <v>150</v>
      </c>
      <c r="H132" s="197">
        <v>33</v>
      </c>
      <c r="I132" s="198"/>
      <c r="J132" s="197">
        <f t="shared" si="0"/>
        <v>0</v>
      </c>
      <c r="K132" s="199"/>
      <c r="L132" s="37"/>
      <c r="M132" s="200" t="s">
        <v>1</v>
      </c>
      <c r="N132" s="201" t="s">
        <v>43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4" t="s">
        <v>138</v>
      </c>
      <c r="AT132" s="204" t="s">
        <v>134</v>
      </c>
      <c r="AU132" s="204" t="s">
        <v>139</v>
      </c>
      <c r="AY132" s="15" t="s">
        <v>132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5" t="s">
        <v>139</v>
      </c>
      <c r="BK132" s="206">
        <f t="shared" si="9"/>
        <v>0</v>
      </c>
      <c r="BL132" s="15" t="s">
        <v>138</v>
      </c>
      <c r="BM132" s="204" t="s">
        <v>504</v>
      </c>
    </row>
    <row r="133" spans="1:65" s="2" customFormat="1" ht="37.9" customHeight="1">
      <c r="A133" s="32"/>
      <c r="B133" s="33"/>
      <c r="C133" s="193" t="s">
        <v>160</v>
      </c>
      <c r="D133" s="193" t="s">
        <v>134</v>
      </c>
      <c r="E133" s="194" t="s">
        <v>505</v>
      </c>
      <c r="F133" s="195" t="s">
        <v>506</v>
      </c>
      <c r="G133" s="196" t="s">
        <v>150</v>
      </c>
      <c r="H133" s="197">
        <v>99</v>
      </c>
      <c r="I133" s="198"/>
      <c r="J133" s="197">
        <f t="shared" si="0"/>
        <v>0</v>
      </c>
      <c r="K133" s="199"/>
      <c r="L133" s="37"/>
      <c r="M133" s="200" t="s">
        <v>1</v>
      </c>
      <c r="N133" s="201" t="s">
        <v>43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04" t="s">
        <v>138</v>
      </c>
      <c r="AT133" s="204" t="s">
        <v>134</v>
      </c>
      <c r="AU133" s="204" t="s">
        <v>139</v>
      </c>
      <c r="AY133" s="15" t="s">
        <v>132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5" t="s">
        <v>139</v>
      </c>
      <c r="BK133" s="206">
        <f t="shared" si="9"/>
        <v>0</v>
      </c>
      <c r="BL133" s="15" t="s">
        <v>138</v>
      </c>
      <c r="BM133" s="204" t="s">
        <v>507</v>
      </c>
    </row>
    <row r="134" spans="1:65" s="13" customFormat="1">
      <c r="B134" s="217"/>
      <c r="C134" s="218"/>
      <c r="D134" s="219" t="s">
        <v>191</v>
      </c>
      <c r="E134" s="218"/>
      <c r="F134" s="220" t="s">
        <v>508</v>
      </c>
      <c r="G134" s="218"/>
      <c r="H134" s="221">
        <v>99</v>
      </c>
      <c r="I134" s="222"/>
      <c r="J134" s="218"/>
      <c r="K134" s="218"/>
      <c r="L134" s="223"/>
      <c r="M134" s="224"/>
      <c r="N134" s="225"/>
      <c r="O134" s="225"/>
      <c r="P134" s="225"/>
      <c r="Q134" s="225"/>
      <c r="R134" s="225"/>
      <c r="S134" s="225"/>
      <c r="T134" s="226"/>
      <c r="AT134" s="227" t="s">
        <v>191</v>
      </c>
      <c r="AU134" s="227" t="s">
        <v>139</v>
      </c>
      <c r="AV134" s="13" t="s">
        <v>139</v>
      </c>
      <c r="AW134" s="13" t="s">
        <v>4</v>
      </c>
      <c r="AX134" s="13" t="s">
        <v>85</v>
      </c>
      <c r="AY134" s="227" t="s">
        <v>132</v>
      </c>
    </row>
    <row r="135" spans="1:65" s="2" customFormat="1" ht="24.2" customHeight="1">
      <c r="A135" s="32"/>
      <c r="B135" s="33"/>
      <c r="C135" s="193" t="s">
        <v>165</v>
      </c>
      <c r="D135" s="193" t="s">
        <v>134</v>
      </c>
      <c r="E135" s="194" t="s">
        <v>161</v>
      </c>
      <c r="F135" s="195" t="s">
        <v>162</v>
      </c>
      <c r="G135" s="196" t="s">
        <v>163</v>
      </c>
      <c r="H135" s="197">
        <v>56.1</v>
      </c>
      <c r="I135" s="198"/>
      <c r="J135" s="197">
        <f>ROUND(I135*H135,3)</f>
        <v>0</v>
      </c>
      <c r="K135" s="199"/>
      <c r="L135" s="37"/>
      <c r="M135" s="200" t="s">
        <v>1</v>
      </c>
      <c r="N135" s="201" t="s">
        <v>43</v>
      </c>
      <c r="O135" s="73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04" t="s">
        <v>138</v>
      </c>
      <c r="AT135" s="204" t="s">
        <v>134</v>
      </c>
      <c r="AU135" s="204" t="s">
        <v>139</v>
      </c>
      <c r="AY135" s="15" t="s">
        <v>132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5" t="s">
        <v>139</v>
      </c>
      <c r="BK135" s="206">
        <f>ROUND(I135*H135,3)</f>
        <v>0</v>
      </c>
      <c r="BL135" s="15" t="s">
        <v>138</v>
      </c>
      <c r="BM135" s="204" t="s">
        <v>509</v>
      </c>
    </row>
    <row r="136" spans="1:65" s="12" customFormat="1" ht="22.9" customHeight="1">
      <c r="B136" s="177"/>
      <c r="C136" s="178"/>
      <c r="D136" s="179" t="s">
        <v>76</v>
      </c>
      <c r="E136" s="191" t="s">
        <v>139</v>
      </c>
      <c r="F136" s="191" t="s">
        <v>463</v>
      </c>
      <c r="G136" s="178"/>
      <c r="H136" s="178"/>
      <c r="I136" s="181"/>
      <c r="J136" s="192">
        <f>BK136</f>
        <v>0</v>
      </c>
      <c r="K136" s="178"/>
      <c r="L136" s="183"/>
      <c r="M136" s="184"/>
      <c r="N136" s="185"/>
      <c r="O136" s="185"/>
      <c r="P136" s="186">
        <f>SUM(P137:P139)</f>
        <v>0</v>
      </c>
      <c r="Q136" s="185"/>
      <c r="R136" s="186">
        <f>SUM(R137:R139)</f>
        <v>7.8465649999999991</v>
      </c>
      <c r="S136" s="185"/>
      <c r="T136" s="187">
        <f>SUM(T137:T139)</f>
        <v>0</v>
      </c>
      <c r="AR136" s="188" t="s">
        <v>85</v>
      </c>
      <c r="AT136" s="189" t="s">
        <v>76</v>
      </c>
      <c r="AU136" s="189" t="s">
        <v>85</v>
      </c>
      <c r="AY136" s="188" t="s">
        <v>132</v>
      </c>
      <c r="BK136" s="190">
        <f>SUM(BK137:BK139)</f>
        <v>0</v>
      </c>
    </row>
    <row r="137" spans="1:65" s="2" customFormat="1" ht="16.5" customHeight="1">
      <c r="A137" s="32"/>
      <c r="B137" s="33"/>
      <c r="C137" s="193" t="s">
        <v>169</v>
      </c>
      <c r="D137" s="193" t="s">
        <v>134</v>
      </c>
      <c r="E137" s="194" t="s">
        <v>467</v>
      </c>
      <c r="F137" s="195" t="s">
        <v>468</v>
      </c>
      <c r="G137" s="196" t="s">
        <v>150</v>
      </c>
      <c r="H137" s="197">
        <v>3.5</v>
      </c>
      <c r="I137" s="198"/>
      <c r="J137" s="197">
        <f>ROUND(I137*H137,3)</f>
        <v>0</v>
      </c>
      <c r="K137" s="199"/>
      <c r="L137" s="37"/>
      <c r="M137" s="200" t="s">
        <v>1</v>
      </c>
      <c r="N137" s="201" t="s">
        <v>43</v>
      </c>
      <c r="O137" s="73"/>
      <c r="P137" s="202">
        <f>O137*H137</f>
        <v>0</v>
      </c>
      <c r="Q137" s="202">
        <v>2.2151299999999998</v>
      </c>
      <c r="R137" s="202">
        <f>Q137*H137</f>
        <v>7.7529549999999992</v>
      </c>
      <c r="S137" s="202">
        <v>0</v>
      </c>
      <c r="T137" s="203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4" t="s">
        <v>138</v>
      </c>
      <c r="AT137" s="204" t="s">
        <v>134</v>
      </c>
      <c r="AU137" s="204" t="s">
        <v>139</v>
      </c>
      <c r="AY137" s="15" t="s">
        <v>132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5" t="s">
        <v>139</v>
      </c>
      <c r="BK137" s="206">
        <f>ROUND(I137*H137,3)</f>
        <v>0</v>
      </c>
      <c r="BL137" s="15" t="s">
        <v>138</v>
      </c>
      <c r="BM137" s="204" t="s">
        <v>510</v>
      </c>
    </row>
    <row r="138" spans="1:65" s="2" customFormat="1" ht="21.75" customHeight="1">
      <c r="A138" s="32"/>
      <c r="B138" s="33"/>
      <c r="C138" s="193" t="s">
        <v>175</v>
      </c>
      <c r="D138" s="193" t="s">
        <v>134</v>
      </c>
      <c r="E138" s="194" t="s">
        <v>511</v>
      </c>
      <c r="F138" s="195" t="s">
        <v>512</v>
      </c>
      <c r="G138" s="196" t="s">
        <v>137</v>
      </c>
      <c r="H138" s="197">
        <v>23</v>
      </c>
      <c r="I138" s="198"/>
      <c r="J138" s="197">
        <f>ROUND(I138*H138,3)</f>
        <v>0</v>
      </c>
      <c r="K138" s="199"/>
      <c r="L138" s="37"/>
      <c r="M138" s="200" t="s">
        <v>1</v>
      </c>
      <c r="N138" s="201" t="s">
        <v>43</v>
      </c>
      <c r="O138" s="73"/>
      <c r="P138" s="202">
        <f>O138*H138</f>
        <v>0</v>
      </c>
      <c r="Q138" s="202">
        <v>4.0699999999999998E-3</v>
      </c>
      <c r="R138" s="202">
        <f>Q138*H138</f>
        <v>9.3609999999999999E-2</v>
      </c>
      <c r="S138" s="202">
        <v>0</v>
      </c>
      <c r="T138" s="203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4" t="s">
        <v>138</v>
      </c>
      <c r="AT138" s="204" t="s">
        <v>134</v>
      </c>
      <c r="AU138" s="204" t="s">
        <v>139</v>
      </c>
      <c r="AY138" s="15" t="s">
        <v>132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5" t="s">
        <v>139</v>
      </c>
      <c r="BK138" s="206">
        <f>ROUND(I138*H138,3)</f>
        <v>0</v>
      </c>
      <c r="BL138" s="15" t="s">
        <v>138</v>
      </c>
      <c r="BM138" s="204" t="s">
        <v>513</v>
      </c>
    </row>
    <row r="139" spans="1:65" s="2" customFormat="1" ht="24.2" customHeight="1">
      <c r="A139" s="32"/>
      <c r="B139" s="33"/>
      <c r="C139" s="193" t="s">
        <v>179</v>
      </c>
      <c r="D139" s="193" t="s">
        <v>134</v>
      </c>
      <c r="E139" s="194" t="s">
        <v>514</v>
      </c>
      <c r="F139" s="195" t="s">
        <v>515</v>
      </c>
      <c r="G139" s="196" t="s">
        <v>137</v>
      </c>
      <c r="H139" s="197">
        <v>23</v>
      </c>
      <c r="I139" s="198"/>
      <c r="J139" s="197">
        <f>ROUND(I139*H139,3)</f>
        <v>0</v>
      </c>
      <c r="K139" s="199"/>
      <c r="L139" s="37"/>
      <c r="M139" s="200" t="s">
        <v>1</v>
      </c>
      <c r="N139" s="201" t="s">
        <v>43</v>
      </c>
      <c r="O139" s="73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4" t="s">
        <v>138</v>
      </c>
      <c r="AT139" s="204" t="s">
        <v>134</v>
      </c>
      <c r="AU139" s="204" t="s">
        <v>139</v>
      </c>
      <c r="AY139" s="15" t="s">
        <v>132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5" t="s">
        <v>139</v>
      </c>
      <c r="BK139" s="206">
        <f>ROUND(I139*H139,3)</f>
        <v>0</v>
      </c>
      <c r="BL139" s="15" t="s">
        <v>138</v>
      </c>
      <c r="BM139" s="204" t="s">
        <v>516</v>
      </c>
    </row>
    <row r="140" spans="1:65" s="12" customFormat="1" ht="22.9" customHeight="1">
      <c r="B140" s="177"/>
      <c r="C140" s="178"/>
      <c r="D140" s="179" t="s">
        <v>76</v>
      </c>
      <c r="E140" s="191" t="s">
        <v>152</v>
      </c>
      <c r="F140" s="191" t="s">
        <v>174</v>
      </c>
      <c r="G140" s="178"/>
      <c r="H140" s="178"/>
      <c r="I140" s="181"/>
      <c r="J140" s="192">
        <f>BK140</f>
        <v>0</v>
      </c>
      <c r="K140" s="178"/>
      <c r="L140" s="183"/>
      <c r="M140" s="184"/>
      <c r="N140" s="185"/>
      <c r="O140" s="185"/>
      <c r="P140" s="186">
        <f>SUM(P141:P144)</f>
        <v>0</v>
      </c>
      <c r="Q140" s="185"/>
      <c r="R140" s="186">
        <f>SUM(R141:R144)</f>
        <v>44.319614999999992</v>
      </c>
      <c r="S140" s="185"/>
      <c r="T140" s="187">
        <f>SUM(T141:T144)</f>
        <v>0</v>
      </c>
      <c r="AR140" s="188" t="s">
        <v>85</v>
      </c>
      <c r="AT140" s="189" t="s">
        <v>76</v>
      </c>
      <c r="AU140" s="189" t="s">
        <v>85</v>
      </c>
      <c r="AY140" s="188" t="s">
        <v>132</v>
      </c>
      <c r="BK140" s="190">
        <f>SUM(BK141:BK144)</f>
        <v>0</v>
      </c>
    </row>
    <row r="141" spans="1:65" s="2" customFormat="1" ht="33" customHeight="1">
      <c r="A141" s="32"/>
      <c r="B141" s="33"/>
      <c r="C141" s="193" t="s">
        <v>183</v>
      </c>
      <c r="D141" s="193" t="s">
        <v>134</v>
      </c>
      <c r="E141" s="194" t="s">
        <v>176</v>
      </c>
      <c r="F141" s="195" t="s">
        <v>177</v>
      </c>
      <c r="G141" s="196" t="s">
        <v>137</v>
      </c>
      <c r="H141" s="197">
        <v>44.7</v>
      </c>
      <c r="I141" s="198"/>
      <c r="J141" s="197">
        <f>ROUND(I141*H141,3)</f>
        <v>0</v>
      </c>
      <c r="K141" s="199"/>
      <c r="L141" s="37"/>
      <c r="M141" s="200" t="s">
        <v>1</v>
      </c>
      <c r="N141" s="201" t="s">
        <v>43</v>
      </c>
      <c r="O141" s="73"/>
      <c r="P141" s="202">
        <f>O141*H141</f>
        <v>0</v>
      </c>
      <c r="Q141" s="202">
        <v>0.29899999999999999</v>
      </c>
      <c r="R141" s="202">
        <f>Q141*H141</f>
        <v>13.3653</v>
      </c>
      <c r="S141" s="202">
        <v>0</v>
      </c>
      <c r="T141" s="20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4" t="s">
        <v>138</v>
      </c>
      <c r="AT141" s="204" t="s">
        <v>134</v>
      </c>
      <c r="AU141" s="204" t="s">
        <v>139</v>
      </c>
      <c r="AY141" s="15" t="s">
        <v>132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5" t="s">
        <v>139</v>
      </c>
      <c r="BK141" s="206">
        <f>ROUND(I141*H141,3)</f>
        <v>0</v>
      </c>
      <c r="BL141" s="15" t="s">
        <v>138</v>
      </c>
      <c r="BM141" s="204" t="s">
        <v>517</v>
      </c>
    </row>
    <row r="142" spans="1:65" s="2" customFormat="1" ht="33" customHeight="1">
      <c r="A142" s="32"/>
      <c r="B142" s="33"/>
      <c r="C142" s="193" t="s">
        <v>187</v>
      </c>
      <c r="D142" s="193" t="s">
        <v>134</v>
      </c>
      <c r="E142" s="194" t="s">
        <v>180</v>
      </c>
      <c r="F142" s="195" t="s">
        <v>181</v>
      </c>
      <c r="G142" s="196" t="s">
        <v>137</v>
      </c>
      <c r="H142" s="197">
        <v>53.5</v>
      </c>
      <c r="I142" s="198"/>
      <c r="J142" s="197">
        <f>ROUND(I142*H142,3)</f>
        <v>0</v>
      </c>
      <c r="K142" s="199"/>
      <c r="L142" s="37"/>
      <c r="M142" s="200" t="s">
        <v>1</v>
      </c>
      <c r="N142" s="201" t="s">
        <v>43</v>
      </c>
      <c r="O142" s="73"/>
      <c r="P142" s="202">
        <f>O142*H142</f>
        <v>0</v>
      </c>
      <c r="Q142" s="202">
        <v>0.38624999999999998</v>
      </c>
      <c r="R142" s="202">
        <f>Q142*H142</f>
        <v>20.664375</v>
      </c>
      <c r="S142" s="202">
        <v>0</v>
      </c>
      <c r="T142" s="203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04" t="s">
        <v>138</v>
      </c>
      <c r="AT142" s="204" t="s">
        <v>134</v>
      </c>
      <c r="AU142" s="204" t="s">
        <v>139</v>
      </c>
      <c r="AY142" s="15" t="s">
        <v>132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5" t="s">
        <v>139</v>
      </c>
      <c r="BK142" s="206">
        <f>ROUND(I142*H142,3)</f>
        <v>0</v>
      </c>
      <c r="BL142" s="15" t="s">
        <v>138</v>
      </c>
      <c r="BM142" s="204" t="s">
        <v>518</v>
      </c>
    </row>
    <row r="143" spans="1:65" s="2" customFormat="1" ht="37.9" customHeight="1">
      <c r="A143" s="32"/>
      <c r="B143" s="33"/>
      <c r="C143" s="193" t="s">
        <v>194</v>
      </c>
      <c r="D143" s="193" t="s">
        <v>134</v>
      </c>
      <c r="E143" s="194" t="s">
        <v>519</v>
      </c>
      <c r="F143" s="195" t="s">
        <v>520</v>
      </c>
      <c r="G143" s="196" t="s">
        <v>137</v>
      </c>
      <c r="H143" s="197">
        <v>44.7</v>
      </c>
      <c r="I143" s="198"/>
      <c r="J143" s="197">
        <f>ROUND(I143*H143,3)</f>
        <v>0</v>
      </c>
      <c r="K143" s="199"/>
      <c r="L143" s="37"/>
      <c r="M143" s="200" t="s">
        <v>1</v>
      </c>
      <c r="N143" s="201" t="s">
        <v>43</v>
      </c>
      <c r="O143" s="73"/>
      <c r="P143" s="202">
        <f>O143*H143</f>
        <v>0</v>
      </c>
      <c r="Q143" s="202">
        <v>9.2499999999999999E-2</v>
      </c>
      <c r="R143" s="202">
        <f>Q143*H143</f>
        <v>4.1347500000000004</v>
      </c>
      <c r="S143" s="202">
        <v>0</v>
      </c>
      <c r="T143" s="203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4" t="s">
        <v>138</v>
      </c>
      <c r="AT143" s="204" t="s">
        <v>134</v>
      </c>
      <c r="AU143" s="204" t="s">
        <v>139</v>
      </c>
      <c r="AY143" s="15" t="s">
        <v>132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5" t="s">
        <v>139</v>
      </c>
      <c r="BK143" s="206">
        <f>ROUND(I143*H143,3)</f>
        <v>0</v>
      </c>
      <c r="BL143" s="15" t="s">
        <v>138</v>
      </c>
      <c r="BM143" s="204" t="s">
        <v>521</v>
      </c>
    </row>
    <row r="144" spans="1:65" s="2" customFormat="1" ht="33" customHeight="1">
      <c r="A144" s="32"/>
      <c r="B144" s="33"/>
      <c r="C144" s="207" t="s">
        <v>199</v>
      </c>
      <c r="D144" s="207" t="s">
        <v>170</v>
      </c>
      <c r="E144" s="208" t="s">
        <v>522</v>
      </c>
      <c r="F144" s="209" t="s">
        <v>523</v>
      </c>
      <c r="G144" s="210" t="s">
        <v>137</v>
      </c>
      <c r="H144" s="211">
        <v>45.594000000000001</v>
      </c>
      <c r="I144" s="212"/>
      <c r="J144" s="211">
        <f>ROUND(I144*H144,3)</f>
        <v>0</v>
      </c>
      <c r="K144" s="213"/>
      <c r="L144" s="214"/>
      <c r="M144" s="215" t="s">
        <v>1</v>
      </c>
      <c r="N144" s="216" t="s">
        <v>43</v>
      </c>
      <c r="O144" s="73"/>
      <c r="P144" s="202">
        <f>O144*H144</f>
        <v>0</v>
      </c>
      <c r="Q144" s="202">
        <v>0.13500000000000001</v>
      </c>
      <c r="R144" s="202">
        <f>Q144*H144</f>
        <v>6.1551900000000002</v>
      </c>
      <c r="S144" s="202">
        <v>0</v>
      </c>
      <c r="T144" s="203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04" t="s">
        <v>165</v>
      </c>
      <c r="AT144" s="204" t="s">
        <v>170</v>
      </c>
      <c r="AU144" s="204" t="s">
        <v>139</v>
      </c>
      <c r="AY144" s="15" t="s">
        <v>132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5" t="s">
        <v>139</v>
      </c>
      <c r="BK144" s="206">
        <f>ROUND(I144*H144,3)</f>
        <v>0</v>
      </c>
      <c r="BL144" s="15" t="s">
        <v>138</v>
      </c>
      <c r="BM144" s="204" t="s">
        <v>524</v>
      </c>
    </row>
    <row r="145" spans="1:65" s="12" customFormat="1" ht="22.9" customHeight="1">
      <c r="B145" s="177"/>
      <c r="C145" s="178"/>
      <c r="D145" s="179" t="s">
        <v>76</v>
      </c>
      <c r="E145" s="191" t="s">
        <v>169</v>
      </c>
      <c r="F145" s="191" t="s">
        <v>193</v>
      </c>
      <c r="G145" s="178"/>
      <c r="H145" s="178"/>
      <c r="I145" s="181"/>
      <c r="J145" s="192">
        <f>BK145</f>
        <v>0</v>
      </c>
      <c r="K145" s="178"/>
      <c r="L145" s="183"/>
      <c r="M145" s="184"/>
      <c r="N145" s="185"/>
      <c r="O145" s="185"/>
      <c r="P145" s="186">
        <f>SUM(P146:P149)</f>
        <v>0</v>
      </c>
      <c r="Q145" s="185"/>
      <c r="R145" s="186">
        <f>SUM(R146:R149)</f>
        <v>5.5858949999999998</v>
      </c>
      <c r="S145" s="185"/>
      <c r="T145" s="187">
        <f>SUM(T146:T149)</f>
        <v>0</v>
      </c>
      <c r="AR145" s="188" t="s">
        <v>85</v>
      </c>
      <c r="AT145" s="189" t="s">
        <v>76</v>
      </c>
      <c r="AU145" s="189" t="s">
        <v>85</v>
      </c>
      <c r="AY145" s="188" t="s">
        <v>132</v>
      </c>
      <c r="BK145" s="190">
        <f>SUM(BK146:BK149)</f>
        <v>0</v>
      </c>
    </row>
    <row r="146" spans="1:65" s="2" customFormat="1" ht="37.9" customHeight="1">
      <c r="A146" s="32"/>
      <c r="B146" s="33"/>
      <c r="C146" s="193" t="s">
        <v>204</v>
      </c>
      <c r="D146" s="193" t="s">
        <v>134</v>
      </c>
      <c r="E146" s="194" t="s">
        <v>195</v>
      </c>
      <c r="F146" s="195" t="s">
        <v>196</v>
      </c>
      <c r="G146" s="196" t="s">
        <v>197</v>
      </c>
      <c r="H146" s="197">
        <v>23.5</v>
      </c>
      <c r="I146" s="198"/>
      <c r="J146" s="197">
        <f>ROUND(I146*H146,3)</f>
        <v>0</v>
      </c>
      <c r="K146" s="199"/>
      <c r="L146" s="37"/>
      <c r="M146" s="200" t="s">
        <v>1</v>
      </c>
      <c r="N146" s="201" t="s">
        <v>43</v>
      </c>
      <c r="O146" s="73"/>
      <c r="P146" s="202">
        <f>O146*H146</f>
        <v>0</v>
      </c>
      <c r="Q146" s="202">
        <v>9.9250000000000005E-2</v>
      </c>
      <c r="R146" s="202">
        <f>Q146*H146</f>
        <v>2.3323750000000003</v>
      </c>
      <c r="S146" s="202">
        <v>0</v>
      </c>
      <c r="T146" s="203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4" t="s">
        <v>138</v>
      </c>
      <c r="AT146" s="204" t="s">
        <v>134</v>
      </c>
      <c r="AU146" s="204" t="s">
        <v>139</v>
      </c>
      <c r="AY146" s="15" t="s">
        <v>132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5" t="s">
        <v>139</v>
      </c>
      <c r="BK146" s="206">
        <f>ROUND(I146*H146,3)</f>
        <v>0</v>
      </c>
      <c r="BL146" s="15" t="s">
        <v>138</v>
      </c>
      <c r="BM146" s="204" t="s">
        <v>525</v>
      </c>
    </row>
    <row r="147" spans="1:65" s="2" customFormat="1" ht="21.75" customHeight="1">
      <c r="A147" s="32"/>
      <c r="B147" s="33"/>
      <c r="C147" s="207" t="s">
        <v>208</v>
      </c>
      <c r="D147" s="207" t="s">
        <v>170</v>
      </c>
      <c r="E147" s="208" t="s">
        <v>526</v>
      </c>
      <c r="F147" s="209" t="s">
        <v>527</v>
      </c>
      <c r="G147" s="210" t="s">
        <v>202</v>
      </c>
      <c r="H147" s="211">
        <v>25</v>
      </c>
      <c r="I147" s="212"/>
      <c r="J147" s="211">
        <f>ROUND(I147*H147,3)</f>
        <v>0</v>
      </c>
      <c r="K147" s="213"/>
      <c r="L147" s="214"/>
      <c r="M147" s="215" t="s">
        <v>1</v>
      </c>
      <c r="N147" s="216" t="s">
        <v>43</v>
      </c>
      <c r="O147" s="73"/>
      <c r="P147" s="202">
        <f>O147*H147</f>
        <v>0</v>
      </c>
      <c r="Q147" s="202">
        <v>2.3E-2</v>
      </c>
      <c r="R147" s="202">
        <f>Q147*H147</f>
        <v>0.57499999999999996</v>
      </c>
      <c r="S147" s="202">
        <v>0</v>
      </c>
      <c r="T147" s="203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04" t="s">
        <v>165</v>
      </c>
      <c r="AT147" s="204" t="s">
        <v>170</v>
      </c>
      <c r="AU147" s="204" t="s">
        <v>139</v>
      </c>
      <c r="AY147" s="15" t="s">
        <v>132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5" t="s">
        <v>139</v>
      </c>
      <c r="BK147" s="206">
        <f>ROUND(I147*H147,3)</f>
        <v>0</v>
      </c>
      <c r="BL147" s="15" t="s">
        <v>138</v>
      </c>
      <c r="BM147" s="204" t="s">
        <v>528</v>
      </c>
    </row>
    <row r="148" spans="1:65" s="13" customFormat="1" ht="22.5">
      <c r="B148" s="217"/>
      <c r="C148" s="218"/>
      <c r="D148" s="219" t="s">
        <v>191</v>
      </c>
      <c r="E148" s="218"/>
      <c r="F148" s="220" t="s">
        <v>529</v>
      </c>
      <c r="G148" s="218"/>
      <c r="H148" s="221">
        <v>25</v>
      </c>
      <c r="I148" s="222"/>
      <c r="J148" s="218"/>
      <c r="K148" s="218"/>
      <c r="L148" s="223"/>
      <c r="M148" s="224"/>
      <c r="N148" s="225"/>
      <c r="O148" s="225"/>
      <c r="P148" s="225"/>
      <c r="Q148" s="225"/>
      <c r="R148" s="225"/>
      <c r="S148" s="225"/>
      <c r="T148" s="226"/>
      <c r="AT148" s="227" t="s">
        <v>191</v>
      </c>
      <c r="AU148" s="227" t="s">
        <v>139</v>
      </c>
      <c r="AV148" s="13" t="s">
        <v>139</v>
      </c>
      <c r="AW148" s="13" t="s">
        <v>4</v>
      </c>
      <c r="AX148" s="13" t="s">
        <v>85</v>
      </c>
      <c r="AY148" s="227" t="s">
        <v>132</v>
      </c>
    </row>
    <row r="149" spans="1:65" s="2" customFormat="1" ht="33" customHeight="1">
      <c r="A149" s="32"/>
      <c r="B149" s="33"/>
      <c r="C149" s="193" t="s">
        <v>212</v>
      </c>
      <c r="D149" s="193" t="s">
        <v>134</v>
      </c>
      <c r="E149" s="194" t="s">
        <v>205</v>
      </c>
      <c r="F149" s="195" t="s">
        <v>206</v>
      </c>
      <c r="G149" s="196" t="s">
        <v>150</v>
      </c>
      <c r="H149" s="197">
        <v>1.2</v>
      </c>
      <c r="I149" s="198"/>
      <c r="J149" s="197">
        <f>ROUND(I149*H149,3)</f>
        <v>0</v>
      </c>
      <c r="K149" s="199"/>
      <c r="L149" s="37"/>
      <c r="M149" s="200" t="s">
        <v>1</v>
      </c>
      <c r="N149" s="201" t="s">
        <v>43</v>
      </c>
      <c r="O149" s="73"/>
      <c r="P149" s="202">
        <f>O149*H149</f>
        <v>0</v>
      </c>
      <c r="Q149" s="202">
        <v>2.2321</v>
      </c>
      <c r="R149" s="202">
        <f>Q149*H149</f>
        <v>2.6785199999999998</v>
      </c>
      <c r="S149" s="202">
        <v>0</v>
      </c>
      <c r="T149" s="203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4" t="s">
        <v>138</v>
      </c>
      <c r="AT149" s="204" t="s">
        <v>134</v>
      </c>
      <c r="AU149" s="204" t="s">
        <v>139</v>
      </c>
      <c r="AY149" s="15" t="s">
        <v>132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5" t="s">
        <v>139</v>
      </c>
      <c r="BK149" s="206">
        <f>ROUND(I149*H149,3)</f>
        <v>0</v>
      </c>
      <c r="BL149" s="15" t="s">
        <v>138</v>
      </c>
      <c r="BM149" s="204" t="s">
        <v>530</v>
      </c>
    </row>
    <row r="150" spans="1:65" s="12" customFormat="1" ht="22.9" customHeight="1">
      <c r="B150" s="177"/>
      <c r="C150" s="178"/>
      <c r="D150" s="179" t="s">
        <v>76</v>
      </c>
      <c r="E150" s="191" t="s">
        <v>236</v>
      </c>
      <c r="F150" s="191" t="s">
        <v>237</v>
      </c>
      <c r="G150" s="178"/>
      <c r="H150" s="178"/>
      <c r="I150" s="181"/>
      <c r="J150" s="192">
        <f>BK150</f>
        <v>0</v>
      </c>
      <c r="K150" s="178"/>
      <c r="L150" s="183"/>
      <c r="M150" s="184"/>
      <c r="N150" s="185"/>
      <c r="O150" s="185"/>
      <c r="P150" s="186">
        <f>P151</f>
        <v>0</v>
      </c>
      <c r="Q150" s="185"/>
      <c r="R150" s="186">
        <f>R151</f>
        <v>0</v>
      </c>
      <c r="S150" s="185"/>
      <c r="T150" s="187">
        <f>T151</f>
        <v>0</v>
      </c>
      <c r="AR150" s="188" t="s">
        <v>85</v>
      </c>
      <c r="AT150" s="189" t="s">
        <v>76</v>
      </c>
      <c r="AU150" s="189" t="s">
        <v>85</v>
      </c>
      <c r="AY150" s="188" t="s">
        <v>132</v>
      </c>
      <c r="BK150" s="190">
        <f>BK151</f>
        <v>0</v>
      </c>
    </row>
    <row r="151" spans="1:65" s="2" customFormat="1" ht="33" customHeight="1">
      <c r="A151" s="32"/>
      <c r="B151" s="33"/>
      <c r="C151" s="193" t="s">
        <v>216</v>
      </c>
      <c r="D151" s="193" t="s">
        <v>134</v>
      </c>
      <c r="E151" s="194" t="s">
        <v>239</v>
      </c>
      <c r="F151" s="195" t="s">
        <v>240</v>
      </c>
      <c r="G151" s="196" t="s">
        <v>163</v>
      </c>
      <c r="H151" s="197">
        <v>57.752000000000002</v>
      </c>
      <c r="I151" s="198"/>
      <c r="J151" s="197">
        <f>ROUND(I151*H151,3)</f>
        <v>0</v>
      </c>
      <c r="K151" s="199"/>
      <c r="L151" s="37"/>
      <c r="M151" s="200" t="s">
        <v>1</v>
      </c>
      <c r="N151" s="201" t="s">
        <v>43</v>
      </c>
      <c r="O151" s="73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04" t="s">
        <v>138</v>
      </c>
      <c r="AT151" s="204" t="s">
        <v>134</v>
      </c>
      <c r="AU151" s="204" t="s">
        <v>139</v>
      </c>
      <c r="AY151" s="15" t="s">
        <v>132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5" t="s">
        <v>139</v>
      </c>
      <c r="BK151" s="206">
        <f>ROUND(I151*H151,3)</f>
        <v>0</v>
      </c>
      <c r="BL151" s="15" t="s">
        <v>138</v>
      </c>
      <c r="BM151" s="204" t="s">
        <v>531</v>
      </c>
    </row>
    <row r="152" spans="1:65" s="12" customFormat="1" ht="25.9" customHeight="1">
      <c r="B152" s="177"/>
      <c r="C152" s="178"/>
      <c r="D152" s="179" t="s">
        <v>76</v>
      </c>
      <c r="E152" s="180" t="s">
        <v>242</v>
      </c>
      <c r="F152" s="180" t="s">
        <v>243</v>
      </c>
      <c r="G152" s="178"/>
      <c r="H152" s="178"/>
      <c r="I152" s="181"/>
      <c r="J152" s="182">
        <f>BK152</f>
        <v>0</v>
      </c>
      <c r="K152" s="178"/>
      <c r="L152" s="183"/>
      <c r="M152" s="184"/>
      <c r="N152" s="185"/>
      <c r="O152" s="185"/>
      <c r="P152" s="186">
        <f>P153</f>
        <v>0</v>
      </c>
      <c r="Q152" s="185"/>
      <c r="R152" s="186">
        <f>R153</f>
        <v>3.7499999999999999E-2</v>
      </c>
      <c r="S152" s="185"/>
      <c r="T152" s="187">
        <f>T153</f>
        <v>0</v>
      </c>
      <c r="AR152" s="188" t="s">
        <v>139</v>
      </c>
      <c r="AT152" s="189" t="s">
        <v>76</v>
      </c>
      <c r="AU152" s="189" t="s">
        <v>77</v>
      </c>
      <c r="AY152" s="188" t="s">
        <v>132</v>
      </c>
      <c r="BK152" s="190">
        <f>BK153</f>
        <v>0</v>
      </c>
    </row>
    <row r="153" spans="1:65" s="12" customFormat="1" ht="22.9" customHeight="1">
      <c r="B153" s="177"/>
      <c r="C153" s="178"/>
      <c r="D153" s="179" t="s">
        <v>76</v>
      </c>
      <c r="E153" s="191" t="s">
        <v>244</v>
      </c>
      <c r="F153" s="191" t="s">
        <v>245</v>
      </c>
      <c r="G153" s="178"/>
      <c r="H153" s="178"/>
      <c r="I153" s="181"/>
      <c r="J153" s="192">
        <f>BK153</f>
        <v>0</v>
      </c>
      <c r="K153" s="178"/>
      <c r="L153" s="183"/>
      <c r="M153" s="184"/>
      <c r="N153" s="185"/>
      <c r="O153" s="185"/>
      <c r="P153" s="186">
        <f>SUM(P154:P155)</f>
        <v>0</v>
      </c>
      <c r="Q153" s="185"/>
      <c r="R153" s="186">
        <f>SUM(R154:R155)</f>
        <v>3.7499999999999999E-2</v>
      </c>
      <c r="S153" s="185"/>
      <c r="T153" s="187">
        <f>SUM(T154:T155)</f>
        <v>0</v>
      </c>
      <c r="AR153" s="188" t="s">
        <v>139</v>
      </c>
      <c r="AT153" s="189" t="s">
        <v>76</v>
      </c>
      <c r="AU153" s="189" t="s">
        <v>85</v>
      </c>
      <c r="AY153" s="188" t="s">
        <v>132</v>
      </c>
      <c r="BK153" s="190">
        <f>SUM(BK154:BK155)</f>
        <v>0</v>
      </c>
    </row>
    <row r="154" spans="1:65" s="2" customFormat="1" ht="24.2" customHeight="1">
      <c r="A154" s="32"/>
      <c r="B154" s="33"/>
      <c r="C154" s="193" t="s">
        <v>7</v>
      </c>
      <c r="D154" s="193" t="s">
        <v>134</v>
      </c>
      <c r="E154" s="194" t="s">
        <v>532</v>
      </c>
      <c r="F154" s="195" t="s">
        <v>533</v>
      </c>
      <c r="G154" s="196" t="s">
        <v>249</v>
      </c>
      <c r="H154" s="197">
        <v>750</v>
      </c>
      <c r="I154" s="198"/>
      <c r="J154" s="197">
        <f>ROUND(I154*H154,3)</f>
        <v>0</v>
      </c>
      <c r="K154" s="199"/>
      <c r="L154" s="37"/>
      <c r="M154" s="200" t="s">
        <v>1</v>
      </c>
      <c r="N154" s="201" t="s">
        <v>43</v>
      </c>
      <c r="O154" s="73"/>
      <c r="P154" s="202">
        <f>O154*H154</f>
        <v>0</v>
      </c>
      <c r="Q154" s="202">
        <v>5.0000000000000002E-5</v>
      </c>
      <c r="R154" s="202">
        <f>Q154*H154</f>
        <v>3.7499999999999999E-2</v>
      </c>
      <c r="S154" s="202">
        <v>0</v>
      </c>
      <c r="T154" s="203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04" t="s">
        <v>204</v>
      </c>
      <c r="AT154" s="204" t="s">
        <v>134</v>
      </c>
      <c r="AU154" s="204" t="s">
        <v>139</v>
      </c>
      <c r="AY154" s="15" t="s">
        <v>132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5" t="s">
        <v>139</v>
      </c>
      <c r="BK154" s="206">
        <f>ROUND(I154*H154,3)</f>
        <v>0</v>
      </c>
      <c r="BL154" s="15" t="s">
        <v>204</v>
      </c>
      <c r="BM154" s="204" t="s">
        <v>534</v>
      </c>
    </row>
    <row r="155" spans="1:65" s="2" customFormat="1" ht="62.65" customHeight="1">
      <c r="A155" s="32"/>
      <c r="B155" s="33"/>
      <c r="C155" s="207" t="s">
        <v>223</v>
      </c>
      <c r="D155" s="207" t="s">
        <v>170</v>
      </c>
      <c r="E155" s="208" t="s">
        <v>535</v>
      </c>
      <c r="F155" s="209" t="s">
        <v>536</v>
      </c>
      <c r="G155" s="210" t="s">
        <v>202</v>
      </c>
      <c r="H155" s="211">
        <v>1</v>
      </c>
      <c r="I155" s="212"/>
      <c r="J155" s="211">
        <f>ROUND(I155*H155,3)</f>
        <v>0</v>
      </c>
      <c r="K155" s="213"/>
      <c r="L155" s="214"/>
      <c r="M155" s="233" t="s">
        <v>1</v>
      </c>
      <c r="N155" s="234" t="s">
        <v>43</v>
      </c>
      <c r="O155" s="230"/>
      <c r="P155" s="231">
        <f>O155*H155</f>
        <v>0</v>
      </c>
      <c r="Q155" s="231">
        <v>0</v>
      </c>
      <c r="R155" s="231">
        <f>Q155*H155</f>
        <v>0</v>
      </c>
      <c r="S155" s="231">
        <v>0</v>
      </c>
      <c r="T155" s="23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04" t="s">
        <v>537</v>
      </c>
      <c r="AT155" s="204" t="s">
        <v>170</v>
      </c>
      <c r="AU155" s="204" t="s">
        <v>139</v>
      </c>
      <c r="AY155" s="15" t="s">
        <v>132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5" t="s">
        <v>139</v>
      </c>
      <c r="BK155" s="206">
        <f>ROUND(I155*H155,3)</f>
        <v>0</v>
      </c>
      <c r="BL155" s="15" t="s">
        <v>204</v>
      </c>
      <c r="BM155" s="204" t="s">
        <v>538</v>
      </c>
    </row>
    <row r="156" spans="1:65" s="2" customFormat="1" ht="6.95" customHeight="1">
      <c r="A156" s="32"/>
      <c r="B156" s="56"/>
      <c r="C156" s="57"/>
      <c r="D156" s="57"/>
      <c r="E156" s="57"/>
      <c r="F156" s="57"/>
      <c r="G156" s="57"/>
      <c r="H156" s="57"/>
      <c r="I156" s="57"/>
      <c r="J156" s="57"/>
      <c r="K156" s="57"/>
      <c r="L156" s="37"/>
      <c r="M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</row>
  </sheetData>
  <sheetProtection algorithmName="SHA-512" hashValue="ZDxw3yesn7m9NGCI89w00VlAIHcccObyOwPrDPvR12bjNPZlhQyxWjFGi33qcJWiY7jiAClbPYrWABlZfdVKTQ==" saltValue="7P6cIXTBXrkT4vQslQoB42wSnsMetsoxsGfYngrscDiZ62x5H/3flFl49FX720ZtMtQxf0r74SMjekJ+jXQkWw==" spinCount="100000" sheet="1" objects="1" scenarios="1" formatColumns="0" formatRows="0" autoFilter="0"/>
  <autoFilter ref="C123:K155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5" t="s">
        <v>101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77</v>
      </c>
    </row>
    <row r="4" spans="1:46" s="1" customFormat="1" ht="24.95" customHeight="1">
      <c r="B4" s="18"/>
      <c r="D4" s="112" t="s">
        <v>102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16.5" customHeight="1">
      <c r="B7" s="18"/>
      <c r="E7" s="282" t="str">
        <f>'Rekapitulácia stavby'!K6</f>
        <v>Revitalizácia vnútrobloku s agátovým hájom</v>
      </c>
      <c r="F7" s="283"/>
      <c r="G7" s="283"/>
      <c r="H7" s="283"/>
      <c r="L7" s="18"/>
    </row>
    <row r="8" spans="1:46" s="2" customFormat="1" ht="12" customHeight="1">
      <c r="A8" s="32"/>
      <c r="B8" s="37"/>
      <c r="C8" s="32"/>
      <c r="D8" s="114" t="s">
        <v>103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4" t="s">
        <v>539</v>
      </c>
      <c r="F9" s="285"/>
      <c r="G9" s="285"/>
      <c r="H9" s="285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16</v>
      </c>
      <c r="E11" s="32"/>
      <c r="F11" s="115" t="s">
        <v>1</v>
      </c>
      <c r="G11" s="32"/>
      <c r="H11" s="32"/>
      <c r="I11" s="114" t="s">
        <v>17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18</v>
      </c>
      <c r="E12" s="32"/>
      <c r="F12" s="115" t="s">
        <v>19</v>
      </c>
      <c r="G12" s="32"/>
      <c r="H12" s="32"/>
      <c r="I12" s="114" t="s">
        <v>20</v>
      </c>
      <c r="J12" s="116">
        <f>'Rekapitulácia stavby'!AN8</f>
        <v>44869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21</v>
      </c>
      <c r="E14" s="32"/>
      <c r="F14" s="32"/>
      <c r="G14" s="32"/>
      <c r="H14" s="32"/>
      <c r="I14" s="114" t="s">
        <v>22</v>
      </c>
      <c r="J14" s="115" t="s">
        <v>23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24</v>
      </c>
      <c r="F15" s="32"/>
      <c r="G15" s="32"/>
      <c r="H15" s="32"/>
      <c r="I15" s="114" t="s">
        <v>25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26</v>
      </c>
      <c r="E17" s="32"/>
      <c r="F17" s="32"/>
      <c r="G17" s="32"/>
      <c r="H17" s="32"/>
      <c r="I17" s="114" t="s">
        <v>22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6" t="str">
        <f>'Rekapitulácia stavby'!E14</f>
        <v>Vyplň údaj</v>
      </c>
      <c r="F18" s="287"/>
      <c r="G18" s="287"/>
      <c r="H18" s="287"/>
      <c r="I18" s="114" t="s">
        <v>25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28</v>
      </c>
      <c r="E20" s="32"/>
      <c r="F20" s="32"/>
      <c r="G20" s="32"/>
      <c r="H20" s="32"/>
      <c r="I20" s="114" t="s">
        <v>22</v>
      </c>
      <c r="J20" s="115" t="s">
        <v>29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30</v>
      </c>
      <c r="F21" s="32"/>
      <c r="G21" s="32"/>
      <c r="H21" s="32"/>
      <c r="I21" s="114" t="s">
        <v>25</v>
      </c>
      <c r="J21" s="115" t="s">
        <v>31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34</v>
      </c>
      <c r="E23" s="32"/>
      <c r="F23" s="32"/>
      <c r="G23" s="32"/>
      <c r="H23" s="32"/>
      <c r="I23" s="114" t="s">
        <v>22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35</v>
      </c>
      <c r="F24" s="32"/>
      <c r="G24" s="32"/>
      <c r="H24" s="32"/>
      <c r="I24" s="114" t="s">
        <v>25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36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88" t="s">
        <v>1</v>
      </c>
      <c r="F27" s="288"/>
      <c r="G27" s="288"/>
      <c r="H27" s="28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37</v>
      </c>
      <c r="E30" s="32"/>
      <c r="F30" s="32"/>
      <c r="G30" s="32"/>
      <c r="H30" s="32"/>
      <c r="I30" s="32"/>
      <c r="J30" s="122">
        <f>ROUND(J123,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39</v>
      </c>
      <c r="G32" s="32"/>
      <c r="H32" s="32"/>
      <c r="I32" s="123" t="s">
        <v>38</v>
      </c>
      <c r="J32" s="123" t="s">
        <v>40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41</v>
      </c>
      <c r="E33" s="125" t="s">
        <v>42</v>
      </c>
      <c r="F33" s="126">
        <f>ROUND((SUM(BE123:BE175)),  2)</f>
        <v>0</v>
      </c>
      <c r="G33" s="127"/>
      <c r="H33" s="127"/>
      <c r="I33" s="128">
        <v>0.2</v>
      </c>
      <c r="J33" s="126">
        <f>ROUND(((SUM(BE123:BE175))*I33),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43</v>
      </c>
      <c r="F34" s="126">
        <f>ROUND((SUM(BF123:BF175)),  2)</f>
        <v>0</v>
      </c>
      <c r="G34" s="127"/>
      <c r="H34" s="127"/>
      <c r="I34" s="128">
        <v>0.2</v>
      </c>
      <c r="J34" s="126">
        <f>ROUND(((SUM(BF123:BF175))*I34),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44</v>
      </c>
      <c r="F35" s="129">
        <f>ROUND((SUM(BG123:BG175)),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45</v>
      </c>
      <c r="F36" s="129">
        <f>ROUND((SUM(BH123:BH175)),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46</v>
      </c>
      <c r="F37" s="126">
        <f>ROUND((SUM(BI123:BI175)),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47</v>
      </c>
      <c r="E39" s="133"/>
      <c r="F39" s="133"/>
      <c r="G39" s="134" t="s">
        <v>48</v>
      </c>
      <c r="H39" s="135" t="s">
        <v>49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50</v>
      </c>
      <c r="E50" s="139"/>
      <c r="F50" s="139"/>
      <c r="G50" s="138" t="s">
        <v>51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52</v>
      </c>
      <c r="E61" s="141"/>
      <c r="F61" s="142" t="s">
        <v>53</v>
      </c>
      <c r="G61" s="140" t="s">
        <v>52</v>
      </c>
      <c r="H61" s="141"/>
      <c r="I61" s="141"/>
      <c r="J61" s="143" t="s">
        <v>53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54</v>
      </c>
      <c r="E65" s="144"/>
      <c r="F65" s="144"/>
      <c r="G65" s="138" t="s">
        <v>55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52</v>
      </c>
      <c r="E76" s="141"/>
      <c r="F76" s="142" t="s">
        <v>53</v>
      </c>
      <c r="G76" s="140" t="s">
        <v>52</v>
      </c>
      <c r="H76" s="141"/>
      <c r="I76" s="141"/>
      <c r="J76" s="143" t="s">
        <v>53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105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0" t="str">
        <f>E7</f>
        <v>Revitalizácia vnútrobloku s agátovým hájom</v>
      </c>
      <c r="F85" s="281"/>
      <c r="G85" s="281"/>
      <c r="H85" s="281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103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8" t="str">
        <f>E9</f>
        <v>06 - Verejné osvetlenie</v>
      </c>
      <c r="F87" s="279"/>
      <c r="G87" s="279"/>
      <c r="H87" s="279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4"/>
      <c r="E89" s="34"/>
      <c r="F89" s="25" t="str">
        <f>F12</f>
        <v>Svidník</v>
      </c>
      <c r="G89" s="34"/>
      <c r="H89" s="34"/>
      <c r="I89" s="27" t="s">
        <v>20</v>
      </c>
      <c r="J89" s="68">
        <f>IF(J12="","",J12)</f>
        <v>44869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21</v>
      </c>
      <c r="D91" s="34"/>
      <c r="E91" s="34"/>
      <c r="F91" s="25" t="str">
        <f>E15</f>
        <v>Mesto Svidník</v>
      </c>
      <c r="G91" s="34"/>
      <c r="H91" s="34"/>
      <c r="I91" s="27" t="s">
        <v>28</v>
      </c>
      <c r="J91" s="30" t="str">
        <f>E21</f>
        <v>PROJEKTA Svidník s.r.o.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4"/>
      <c r="E92" s="34"/>
      <c r="F92" s="25" t="str">
        <f>IF(E18="","",E18)</f>
        <v>Vyplň údaj</v>
      </c>
      <c r="G92" s="34"/>
      <c r="H92" s="34"/>
      <c r="I92" s="27" t="s">
        <v>34</v>
      </c>
      <c r="J92" s="30" t="str">
        <f>E24</f>
        <v>Ing. Miron Mikita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9" t="s">
        <v>106</v>
      </c>
      <c r="D94" s="150"/>
      <c r="E94" s="150"/>
      <c r="F94" s="150"/>
      <c r="G94" s="150"/>
      <c r="H94" s="150"/>
      <c r="I94" s="150"/>
      <c r="J94" s="151" t="s">
        <v>107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52" t="s">
        <v>108</v>
      </c>
      <c r="D96" s="34"/>
      <c r="E96" s="34"/>
      <c r="F96" s="34"/>
      <c r="G96" s="34"/>
      <c r="H96" s="34"/>
      <c r="I96" s="34"/>
      <c r="J96" s="86">
        <f>J123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109</v>
      </c>
    </row>
    <row r="97" spans="1:31" s="9" customFormat="1" ht="24.95" customHeight="1">
      <c r="B97" s="153"/>
      <c r="C97" s="154"/>
      <c r="D97" s="155" t="s">
        <v>110</v>
      </c>
      <c r="E97" s="156"/>
      <c r="F97" s="156"/>
      <c r="G97" s="156"/>
      <c r="H97" s="156"/>
      <c r="I97" s="156"/>
      <c r="J97" s="157">
        <f>J124</f>
        <v>0</v>
      </c>
      <c r="K97" s="154"/>
      <c r="L97" s="158"/>
    </row>
    <row r="98" spans="1:31" s="10" customFormat="1" ht="19.899999999999999" customHeight="1">
      <c r="B98" s="159"/>
      <c r="C98" s="160"/>
      <c r="D98" s="161" t="s">
        <v>453</v>
      </c>
      <c r="E98" s="162"/>
      <c r="F98" s="162"/>
      <c r="G98" s="162"/>
      <c r="H98" s="162"/>
      <c r="I98" s="162"/>
      <c r="J98" s="163">
        <f>J125</f>
        <v>0</v>
      </c>
      <c r="K98" s="160"/>
      <c r="L98" s="164"/>
    </row>
    <row r="99" spans="1:31" s="9" customFormat="1" ht="24.95" customHeight="1">
      <c r="B99" s="153"/>
      <c r="C99" s="154"/>
      <c r="D99" s="155" t="s">
        <v>540</v>
      </c>
      <c r="E99" s="156"/>
      <c r="F99" s="156"/>
      <c r="G99" s="156"/>
      <c r="H99" s="156"/>
      <c r="I99" s="156"/>
      <c r="J99" s="157">
        <f>J127</f>
        <v>0</v>
      </c>
      <c r="K99" s="154"/>
      <c r="L99" s="158"/>
    </row>
    <row r="100" spans="1:31" s="10" customFormat="1" ht="19.899999999999999" customHeight="1">
      <c r="B100" s="159"/>
      <c r="C100" s="160"/>
      <c r="D100" s="161" t="s">
        <v>541</v>
      </c>
      <c r="E100" s="162"/>
      <c r="F100" s="162"/>
      <c r="G100" s="162"/>
      <c r="H100" s="162"/>
      <c r="I100" s="162"/>
      <c r="J100" s="163">
        <f>J128</f>
        <v>0</v>
      </c>
      <c r="K100" s="160"/>
      <c r="L100" s="164"/>
    </row>
    <row r="101" spans="1:31" s="10" customFormat="1" ht="19.899999999999999" customHeight="1">
      <c r="B101" s="159"/>
      <c r="C101" s="160"/>
      <c r="D101" s="161" t="s">
        <v>542</v>
      </c>
      <c r="E101" s="162"/>
      <c r="F101" s="162"/>
      <c r="G101" s="162"/>
      <c r="H101" s="162"/>
      <c r="I101" s="162"/>
      <c r="J101" s="163">
        <f>J160</f>
        <v>0</v>
      </c>
      <c r="K101" s="160"/>
      <c r="L101" s="164"/>
    </row>
    <row r="102" spans="1:31" s="10" customFormat="1" ht="19.899999999999999" customHeight="1">
      <c r="B102" s="159"/>
      <c r="C102" s="160"/>
      <c r="D102" s="161" t="s">
        <v>543</v>
      </c>
      <c r="E102" s="162"/>
      <c r="F102" s="162"/>
      <c r="G102" s="162"/>
      <c r="H102" s="162"/>
      <c r="I102" s="162"/>
      <c r="J102" s="163">
        <f>J169</f>
        <v>0</v>
      </c>
      <c r="K102" s="160"/>
      <c r="L102" s="164"/>
    </row>
    <row r="103" spans="1:31" s="9" customFormat="1" ht="24.95" customHeight="1">
      <c r="B103" s="153"/>
      <c r="C103" s="154"/>
      <c r="D103" s="155" t="s">
        <v>117</v>
      </c>
      <c r="E103" s="156"/>
      <c r="F103" s="156"/>
      <c r="G103" s="156"/>
      <c r="H103" s="156"/>
      <c r="I103" s="156"/>
      <c r="J103" s="157">
        <f>J172</f>
        <v>0</v>
      </c>
      <c r="K103" s="154"/>
      <c r="L103" s="158"/>
    </row>
    <row r="104" spans="1:31" s="2" customFormat="1" ht="21.75" customHeight="1">
      <c r="A104" s="32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53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>
      <c r="A105" s="32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3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>
      <c r="A109" s="32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1" t="s">
        <v>118</v>
      </c>
      <c r="D110" s="34"/>
      <c r="E110" s="34"/>
      <c r="F110" s="34"/>
      <c r="G110" s="34"/>
      <c r="H110" s="34"/>
      <c r="I110" s="34"/>
      <c r="J110" s="34"/>
      <c r="K110" s="34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14</v>
      </c>
      <c r="D112" s="34"/>
      <c r="E112" s="34"/>
      <c r="F112" s="34"/>
      <c r="G112" s="34"/>
      <c r="H112" s="34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4"/>
      <c r="D113" s="34"/>
      <c r="E113" s="280" t="str">
        <f>E7</f>
        <v>Revitalizácia vnútrobloku s agátovým hájom</v>
      </c>
      <c r="F113" s="281"/>
      <c r="G113" s="281"/>
      <c r="H113" s="281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103</v>
      </c>
      <c r="D114" s="34"/>
      <c r="E114" s="34"/>
      <c r="F114" s="34"/>
      <c r="G114" s="34"/>
      <c r="H114" s="34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4"/>
      <c r="D115" s="34"/>
      <c r="E115" s="268" t="str">
        <f>E9</f>
        <v>06 - Verejné osvetlenie</v>
      </c>
      <c r="F115" s="279"/>
      <c r="G115" s="279"/>
      <c r="H115" s="279"/>
      <c r="I115" s="34"/>
      <c r="J115" s="34"/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18</v>
      </c>
      <c r="D117" s="34"/>
      <c r="E117" s="34"/>
      <c r="F117" s="25" t="str">
        <f>F12</f>
        <v>Svidník</v>
      </c>
      <c r="G117" s="34"/>
      <c r="H117" s="34"/>
      <c r="I117" s="27" t="s">
        <v>20</v>
      </c>
      <c r="J117" s="68">
        <f>IF(J12="","",J12)</f>
        <v>44869</v>
      </c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>
      <c r="A119" s="32"/>
      <c r="B119" s="33"/>
      <c r="C119" s="27" t="s">
        <v>21</v>
      </c>
      <c r="D119" s="34"/>
      <c r="E119" s="34"/>
      <c r="F119" s="25" t="str">
        <f>E15</f>
        <v>Mesto Svidník</v>
      </c>
      <c r="G119" s="34"/>
      <c r="H119" s="34"/>
      <c r="I119" s="27" t="s">
        <v>28</v>
      </c>
      <c r="J119" s="30" t="str">
        <f>E21</f>
        <v>PROJEKTA Svidník s.r.o.</v>
      </c>
      <c r="K119" s="34"/>
      <c r="L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26</v>
      </c>
      <c r="D120" s="34"/>
      <c r="E120" s="34"/>
      <c r="F120" s="25" t="str">
        <f>IF(E18="","",E18)</f>
        <v>Vyplň údaj</v>
      </c>
      <c r="G120" s="34"/>
      <c r="H120" s="34"/>
      <c r="I120" s="27" t="s">
        <v>34</v>
      </c>
      <c r="J120" s="30" t="str">
        <f>E24</f>
        <v>Ing. Miron Mikita</v>
      </c>
      <c r="K120" s="34"/>
      <c r="L120" s="53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53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65"/>
      <c r="B122" s="166"/>
      <c r="C122" s="167" t="s">
        <v>119</v>
      </c>
      <c r="D122" s="168" t="s">
        <v>62</v>
      </c>
      <c r="E122" s="168" t="s">
        <v>58</v>
      </c>
      <c r="F122" s="168" t="s">
        <v>59</v>
      </c>
      <c r="G122" s="168" t="s">
        <v>120</v>
      </c>
      <c r="H122" s="168" t="s">
        <v>121</v>
      </c>
      <c r="I122" s="168" t="s">
        <v>122</v>
      </c>
      <c r="J122" s="169" t="s">
        <v>107</v>
      </c>
      <c r="K122" s="170" t="s">
        <v>123</v>
      </c>
      <c r="L122" s="171"/>
      <c r="M122" s="77" t="s">
        <v>1</v>
      </c>
      <c r="N122" s="78" t="s">
        <v>41</v>
      </c>
      <c r="O122" s="78" t="s">
        <v>124</v>
      </c>
      <c r="P122" s="78" t="s">
        <v>125</v>
      </c>
      <c r="Q122" s="78" t="s">
        <v>126</v>
      </c>
      <c r="R122" s="78" t="s">
        <v>127</v>
      </c>
      <c r="S122" s="78" t="s">
        <v>128</v>
      </c>
      <c r="T122" s="79" t="s">
        <v>129</v>
      </c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1:65" s="2" customFormat="1" ht="22.9" customHeight="1">
      <c r="A123" s="32"/>
      <c r="B123" s="33"/>
      <c r="C123" s="84" t="s">
        <v>108</v>
      </c>
      <c r="D123" s="34"/>
      <c r="E123" s="34"/>
      <c r="F123" s="34"/>
      <c r="G123" s="34"/>
      <c r="H123" s="34"/>
      <c r="I123" s="34"/>
      <c r="J123" s="172">
        <f>BK123</f>
        <v>0</v>
      </c>
      <c r="K123" s="34"/>
      <c r="L123" s="37"/>
      <c r="M123" s="80"/>
      <c r="N123" s="173"/>
      <c r="O123" s="81"/>
      <c r="P123" s="174">
        <f>P124+P127+P172</f>
        <v>0</v>
      </c>
      <c r="Q123" s="81"/>
      <c r="R123" s="174">
        <f>R124+R127+R172</f>
        <v>6.1811527999999996</v>
      </c>
      <c r="S123" s="81"/>
      <c r="T123" s="175">
        <f>T124+T127+T172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5" t="s">
        <v>76</v>
      </c>
      <c r="AU123" s="15" t="s">
        <v>109</v>
      </c>
      <c r="BK123" s="176">
        <f>BK124+BK127+BK172</f>
        <v>0</v>
      </c>
    </row>
    <row r="124" spans="1:65" s="12" customFormat="1" ht="25.9" customHeight="1">
      <c r="B124" s="177"/>
      <c r="C124" s="178"/>
      <c r="D124" s="179" t="s">
        <v>76</v>
      </c>
      <c r="E124" s="180" t="s">
        <v>130</v>
      </c>
      <c r="F124" s="180" t="s">
        <v>131</v>
      </c>
      <c r="G124" s="178"/>
      <c r="H124" s="178"/>
      <c r="I124" s="181"/>
      <c r="J124" s="182">
        <f>BK124</f>
        <v>0</v>
      </c>
      <c r="K124" s="178"/>
      <c r="L124" s="183"/>
      <c r="M124" s="184"/>
      <c r="N124" s="185"/>
      <c r="O124" s="185"/>
      <c r="P124" s="186">
        <f>P125</f>
        <v>0</v>
      </c>
      <c r="Q124" s="185"/>
      <c r="R124" s="186">
        <f>R125</f>
        <v>2.1460127999999998</v>
      </c>
      <c r="S124" s="185"/>
      <c r="T124" s="187">
        <f>T125</f>
        <v>0</v>
      </c>
      <c r="AR124" s="188" t="s">
        <v>85</v>
      </c>
      <c r="AT124" s="189" t="s">
        <v>76</v>
      </c>
      <c r="AU124" s="189" t="s">
        <v>77</v>
      </c>
      <c r="AY124" s="188" t="s">
        <v>132</v>
      </c>
      <c r="BK124" s="190">
        <f>BK125</f>
        <v>0</v>
      </c>
    </row>
    <row r="125" spans="1:65" s="12" customFormat="1" ht="22.9" customHeight="1">
      <c r="B125" s="177"/>
      <c r="C125" s="178"/>
      <c r="D125" s="179" t="s">
        <v>76</v>
      </c>
      <c r="E125" s="191" t="s">
        <v>139</v>
      </c>
      <c r="F125" s="191" t="s">
        <v>463</v>
      </c>
      <c r="G125" s="178"/>
      <c r="H125" s="178"/>
      <c r="I125" s="181"/>
      <c r="J125" s="192">
        <f>BK125</f>
        <v>0</v>
      </c>
      <c r="K125" s="178"/>
      <c r="L125" s="183"/>
      <c r="M125" s="184"/>
      <c r="N125" s="185"/>
      <c r="O125" s="185"/>
      <c r="P125" s="186">
        <f>P126</f>
        <v>0</v>
      </c>
      <c r="Q125" s="185"/>
      <c r="R125" s="186">
        <f>R126</f>
        <v>2.1460127999999998</v>
      </c>
      <c r="S125" s="185"/>
      <c r="T125" s="187">
        <f>T126</f>
        <v>0</v>
      </c>
      <c r="AR125" s="188" t="s">
        <v>85</v>
      </c>
      <c r="AT125" s="189" t="s">
        <v>76</v>
      </c>
      <c r="AU125" s="189" t="s">
        <v>85</v>
      </c>
      <c r="AY125" s="188" t="s">
        <v>132</v>
      </c>
      <c r="BK125" s="190">
        <f>BK126</f>
        <v>0</v>
      </c>
    </row>
    <row r="126" spans="1:65" s="2" customFormat="1" ht="16.5" customHeight="1">
      <c r="A126" s="32"/>
      <c r="B126" s="33"/>
      <c r="C126" s="193" t="s">
        <v>85</v>
      </c>
      <c r="D126" s="193" t="s">
        <v>134</v>
      </c>
      <c r="E126" s="194" t="s">
        <v>544</v>
      </c>
      <c r="F126" s="195" t="s">
        <v>545</v>
      </c>
      <c r="G126" s="196" t="s">
        <v>150</v>
      </c>
      <c r="H126" s="197">
        <v>0.96</v>
      </c>
      <c r="I126" s="198"/>
      <c r="J126" s="197">
        <f>ROUND(I126*H126,3)</f>
        <v>0</v>
      </c>
      <c r="K126" s="199"/>
      <c r="L126" s="37"/>
      <c r="M126" s="200" t="s">
        <v>1</v>
      </c>
      <c r="N126" s="201" t="s">
        <v>43</v>
      </c>
      <c r="O126" s="73"/>
      <c r="P126" s="202">
        <f>O126*H126</f>
        <v>0</v>
      </c>
      <c r="Q126" s="202">
        <v>2.23543</v>
      </c>
      <c r="R126" s="202">
        <f>Q126*H126</f>
        <v>2.1460127999999998</v>
      </c>
      <c r="S126" s="202">
        <v>0</v>
      </c>
      <c r="T126" s="203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204" t="s">
        <v>138</v>
      </c>
      <c r="AT126" s="204" t="s">
        <v>134</v>
      </c>
      <c r="AU126" s="204" t="s">
        <v>139</v>
      </c>
      <c r="AY126" s="15" t="s">
        <v>132</v>
      </c>
      <c r="BE126" s="205">
        <f>IF(N126="základná",J126,0)</f>
        <v>0</v>
      </c>
      <c r="BF126" s="205">
        <f>IF(N126="znížená",J126,0)</f>
        <v>0</v>
      </c>
      <c r="BG126" s="205">
        <f>IF(N126="zákl. prenesená",J126,0)</f>
        <v>0</v>
      </c>
      <c r="BH126" s="205">
        <f>IF(N126="zníž. prenesená",J126,0)</f>
        <v>0</v>
      </c>
      <c r="BI126" s="205">
        <f>IF(N126="nulová",J126,0)</f>
        <v>0</v>
      </c>
      <c r="BJ126" s="15" t="s">
        <v>139</v>
      </c>
      <c r="BK126" s="206">
        <f>ROUND(I126*H126,3)</f>
        <v>0</v>
      </c>
      <c r="BL126" s="15" t="s">
        <v>138</v>
      </c>
      <c r="BM126" s="204" t="s">
        <v>546</v>
      </c>
    </row>
    <row r="127" spans="1:65" s="12" customFormat="1" ht="25.9" customHeight="1">
      <c r="B127" s="177"/>
      <c r="C127" s="178"/>
      <c r="D127" s="179" t="s">
        <v>76</v>
      </c>
      <c r="E127" s="180" t="s">
        <v>170</v>
      </c>
      <c r="F127" s="180" t="s">
        <v>547</v>
      </c>
      <c r="G127" s="178"/>
      <c r="H127" s="178"/>
      <c r="I127" s="181"/>
      <c r="J127" s="182">
        <f>BK127</f>
        <v>0</v>
      </c>
      <c r="K127" s="178"/>
      <c r="L127" s="183"/>
      <c r="M127" s="184"/>
      <c r="N127" s="185"/>
      <c r="O127" s="185"/>
      <c r="P127" s="186">
        <f>P128+P160+P169</f>
        <v>0</v>
      </c>
      <c r="Q127" s="185"/>
      <c r="R127" s="186">
        <f>R128+R160+R169</f>
        <v>4.0351400000000002</v>
      </c>
      <c r="S127" s="185"/>
      <c r="T127" s="187">
        <f>T128+T160+T169</f>
        <v>0</v>
      </c>
      <c r="AR127" s="188" t="s">
        <v>144</v>
      </c>
      <c r="AT127" s="189" t="s">
        <v>76</v>
      </c>
      <c r="AU127" s="189" t="s">
        <v>77</v>
      </c>
      <c r="AY127" s="188" t="s">
        <v>132</v>
      </c>
      <c r="BK127" s="190">
        <f>BK128+BK160+BK169</f>
        <v>0</v>
      </c>
    </row>
    <row r="128" spans="1:65" s="12" customFormat="1" ht="22.9" customHeight="1">
      <c r="B128" s="177"/>
      <c r="C128" s="178"/>
      <c r="D128" s="179" t="s">
        <v>76</v>
      </c>
      <c r="E128" s="191" t="s">
        <v>548</v>
      </c>
      <c r="F128" s="191" t="s">
        <v>549</v>
      </c>
      <c r="G128" s="178"/>
      <c r="H128" s="178"/>
      <c r="I128" s="181"/>
      <c r="J128" s="192">
        <f>BK128</f>
        <v>0</v>
      </c>
      <c r="K128" s="178"/>
      <c r="L128" s="183"/>
      <c r="M128" s="184"/>
      <c r="N128" s="185"/>
      <c r="O128" s="185"/>
      <c r="P128" s="186">
        <f>SUM(P129:P159)</f>
        <v>0</v>
      </c>
      <c r="Q128" s="185"/>
      <c r="R128" s="186">
        <f>SUM(R129:R159)</f>
        <v>3.9931400000000004</v>
      </c>
      <c r="S128" s="185"/>
      <c r="T128" s="187">
        <f>SUM(T129:T159)</f>
        <v>0</v>
      </c>
      <c r="AR128" s="188" t="s">
        <v>144</v>
      </c>
      <c r="AT128" s="189" t="s">
        <v>76</v>
      </c>
      <c r="AU128" s="189" t="s">
        <v>85</v>
      </c>
      <c r="AY128" s="188" t="s">
        <v>132</v>
      </c>
      <c r="BK128" s="190">
        <f>SUM(BK129:BK159)</f>
        <v>0</v>
      </c>
    </row>
    <row r="129" spans="1:65" s="2" customFormat="1" ht="24.2" customHeight="1">
      <c r="A129" s="32"/>
      <c r="B129" s="33"/>
      <c r="C129" s="193" t="s">
        <v>139</v>
      </c>
      <c r="D129" s="193" t="s">
        <v>134</v>
      </c>
      <c r="E129" s="194" t="s">
        <v>550</v>
      </c>
      <c r="F129" s="195" t="s">
        <v>551</v>
      </c>
      <c r="G129" s="196" t="s">
        <v>197</v>
      </c>
      <c r="H129" s="197">
        <v>220</v>
      </c>
      <c r="I129" s="198"/>
      <c r="J129" s="197">
        <f t="shared" ref="J129:J147" si="0">ROUND(I129*H129,3)</f>
        <v>0</v>
      </c>
      <c r="K129" s="199"/>
      <c r="L129" s="37"/>
      <c r="M129" s="200" t="s">
        <v>1</v>
      </c>
      <c r="N129" s="201" t="s">
        <v>43</v>
      </c>
      <c r="O129" s="73"/>
      <c r="P129" s="202">
        <f t="shared" ref="P129:P147" si="1">O129*H129</f>
        <v>0</v>
      </c>
      <c r="Q129" s="202">
        <v>0</v>
      </c>
      <c r="R129" s="202">
        <f t="shared" ref="R129:R147" si="2">Q129*H129</f>
        <v>0</v>
      </c>
      <c r="S129" s="202">
        <v>0</v>
      </c>
      <c r="T129" s="203">
        <f t="shared" ref="T129:T147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204" t="s">
        <v>552</v>
      </c>
      <c r="AT129" s="204" t="s">
        <v>134</v>
      </c>
      <c r="AU129" s="204" t="s">
        <v>139</v>
      </c>
      <c r="AY129" s="15" t="s">
        <v>132</v>
      </c>
      <c r="BE129" s="205">
        <f t="shared" ref="BE129:BE147" si="4">IF(N129="základná",J129,0)</f>
        <v>0</v>
      </c>
      <c r="BF129" s="205">
        <f t="shared" ref="BF129:BF147" si="5">IF(N129="znížená",J129,0)</f>
        <v>0</v>
      </c>
      <c r="BG129" s="205">
        <f t="shared" ref="BG129:BG147" si="6">IF(N129="zákl. prenesená",J129,0)</f>
        <v>0</v>
      </c>
      <c r="BH129" s="205">
        <f t="shared" ref="BH129:BH147" si="7">IF(N129="zníž. prenesená",J129,0)</f>
        <v>0</v>
      </c>
      <c r="BI129" s="205">
        <f t="shared" ref="BI129:BI147" si="8">IF(N129="nulová",J129,0)</f>
        <v>0</v>
      </c>
      <c r="BJ129" s="15" t="s">
        <v>139</v>
      </c>
      <c r="BK129" s="206">
        <f t="shared" ref="BK129:BK147" si="9">ROUND(I129*H129,3)</f>
        <v>0</v>
      </c>
      <c r="BL129" s="15" t="s">
        <v>552</v>
      </c>
      <c r="BM129" s="204" t="s">
        <v>553</v>
      </c>
    </row>
    <row r="130" spans="1:65" s="2" customFormat="1" ht="24.2" customHeight="1">
      <c r="A130" s="32"/>
      <c r="B130" s="33"/>
      <c r="C130" s="207" t="s">
        <v>144</v>
      </c>
      <c r="D130" s="207" t="s">
        <v>170</v>
      </c>
      <c r="E130" s="208" t="s">
        <v>554</v>
      </c>
      <c r="F130" s="209" t="s">
        <v>555</v>
      </c>
      <c r="G130" s="210" t="s">
        <v>202</v>
      </c>
      <c r="H130" s="211">
        <v>4</v>
      </c>
      <c r="I130" s="212"/>
      <c r="J130" s="211">
        <f t="shared" si="0"/>
        <v>0</v>
      </c>
      <c r="K130" s="213"/>
      <c r="L130" s="214"/>
      <c r="M130" s="215" t="s">
        <v>1</v>
      </c>
      <c r="N130" s="216" t="s">
        <v>43</v>
      </c>
      <c r="O130" s="73"/>
      <c r="P130" s="202">
        <f t="shared" si="1"/>
        <v>0</v>
      </c>
      <c r="Q130" s="202">
        <v>2.0000000000000002E-5</v>
      </c>
      <c r="R130" s="202">
        <f t="shared" si="2"/>
        <v>8.0000000000000007E-5</v>
      </c>
      <c r="S130" s="202">
        <v>0</v>
      </c>
      <c r="T130" s="203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4" t="s">
        <v>556</v>
      </c>
      <c r="AT130" s="204" t="s">
        <v>170</v>
      </c>
      <c r="AU130" s="204" t="s">
        <v>139</v>
      </c>
      <c r="AY130" s="15" t="s">
        <v>132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5" t="s">
        <v>139</v>
      </c>
      <c r="BK130" s="206">
        <f t="shared" si="9"/>
        <v>0</v>
      </c>
      <c r="BL130" s="15" t="s">
        <v>556</v>
      </c>
      <c r="BM130" s="204" t="s">
        <v>557</v>
      </c>
    </row>
    <row r="131" spans="1:65" s="2" customFormat="1" ht="16.5" customHeight="1">
      <c r="A131" s="32"/>
      <c r="B131" s="33"/>
      <c r="C131" s="207" t="s">
        <v>138</v>
      </c>
      <c r="D131" s="207" t="s">
        <v>170</v>
      </c>
      <c r="E131" s="208" t="s">
        <v>558</v>
      </c>
      <c r="F131" s="209" t="s">
        <v>559</v>
      </c>
      <c r="G131" s="210" t="s">
        <v>197</v>
      </c>
      <c r="H131" s="211">
        <v>220</v>
      </c>
      <c r="I131" s="212"/>
      <c r="J131" s="211">
        <f t="shared" si="0"/>
        <v>0</v>
      </c>
      <c r="K131" s="213"/>
      <c r="L131" s="214"/>
      <c r="M131" s="215" t="s">
        <v>1</v>
      </c>
      <c r="N131" s="216" t="s">
        <v>43</v>
      </c>
      <c r="O131" s="73"/>
      <c r="P131" s="202">
        <f t="shared" si="1"/>
        <v>0</v>
      </c>
      <c r="Q131" s="202">
        <v>1.7000000000000001E-4</v>
      </c>
      <c r="R131" s="202">
        <f t="shared" si="2"/>
        <v>3.7400000000000003E-2</v>
      </c>
      <c r="S131" s="202">
        <v>0</v>
      </c>
      <c r="T131" s="203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204" t="s">
        <v>556</v>
      </c>
      <c r="AT131" s="204" t="s">
        <v>170</v>
      </c>
      <c r="AU131" s="204" t="s">
        <v>139</v>
      </c>
      <c r="AY131" s="15" t="s">
        <v>132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5" t="s">
        <v>139</v>
      </c>
      <c r="BK131" s="206">
        <f t="shared" si="9"/>
        <v>0</v>
      </c>
      <c r="BL131" s="15" t="s">
        <v>556</v>
      </c>
      <c r="BM131" s="204" t="s">
        <v>560</v>
      </c>
    </row>
    <row r="132" spans="1:65" s="2" customFormat="1" ht="33" customHeight="1">
      <c r="A132" s="32"/>
      <c r="B132" s="33"/>
      <c r="C132" s="193" t="s">
        <v>152</v>
      </c>
      <c r="D132" s="193" t="s">
        <v>134</v>
      </c>
      <c r="E132" s="194" t="s">
        <v>561</v>
      </c>
      <c r="F132" s="195" t="s">
        <v>562</v>
      </c>
      <c r="G132" s="196" t="s">
        <v>202</v>
      </c>
      <c r="H132" s="197">
        <v>84</v>
      </c>
      <c r="I132" s="198"/>
      <c r="J132" s="197">
        <f t="shared" si="0"/>
        <v>0</v>
      </c>
      <c r="K132" s="199"/>
      <c r="L132" s="37"/>
      <c r="M132" s="200" t="s">
        <v>1</v>
      </c>
      <c r="N132" s="201" t="s">
        <v>43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4" t="s">
        <v>552</v>
      </c>
      <c r="AT132" s="204" t="s">
        <v>134</v>
      </c>
      <c r="AU132" s="204" t="s">
        <v>139</v>
      </c>
      <c r="AY132" s="15" t="s">
        <v>132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5" t="s">
        <v>139</v>
      </c>
      <c r="BK132" s="206">
        <f t="shared" si="9"/>
        <v>0</v>
      </c>
      <c r="BL132" s="15" t="s">
        <v>552</v>
      </c>
      <c r="BM132" s="204" t="s">
        <v>563</v>
      </c>
    </row>
    <row r="133" spans="1:65" s="2" customFormat="1" ht="33" customHeight="1">
      <c r="A133" s="32"/>
      <c r="B133" s="33"/>
      <c r="C133" s="193" t="s">
        <v>156</v>
      </c>
      <c r="D133" s="193" t="s">
        <v>134</v>
      </c>
      <c r="E133" s="194" t="s">
        <v>564</v>
      </c>
      <c r="F133" s="195" t="s">
        <v>565</v>
      </c>
      <c r="G133" s="196" t="s">
        <v>202</v>
      </c>
      <c r="H133" s="197">
        <v>16</v>
      </c>
      <c r="I133" s="198"/>
      <c r="J133" s="197">
        <f t="shared" si="0"/>
        <v>0</v>
      </c>
      <c r="K133" s="199"/>
      <c r="L133" s="37"/>
      <c r="M133" s="200" t="s">
        <v>1</v>
      </c>
      <c r="N133" s="201" t="s">
        <v>43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04" t="s">
        <v>552</v>
      </c>
      <c r="AT133" s="204" t="s">
        <v>134</v>
      </c>
      <c r="AU133" s="204" t="s">
        <v>139</v>
      </c>
      <c r="AY133" s="15" t="s">
        <v>132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5" t="s">
        <v>139</v>
      </c>
      <c r="BK133" s="206">
        <f t="shared" si="9"/>
        <v>0</v>
      </c>
      <c r="BL133" s="15" t="s">
        <v>552</v>
      </c>
      <c r="BM133" s="204" t="s">
        <v>566</v>
      </c>
    </row>
    <row r="134" spans="1:65" s="2" customFormat="1" ht="24.2" customHeight="1">
      <c r="A134" s="32"/>
      <c r="B134" s="33"/>
      <c r="C134" s="207" t="s">
        <v>160</v>
      </c>
      <c r="D134" s="207" t="s">
        <v>170</v>
      </c>
      <c r="E134" s="208" t="s">
        <v>567</v>
      </c>
      <c r="F134" s="209" t="s">
        <v>568</v>
      </c>
      <c r="G134" s="210" t="s">
        <v>202</v>
      </c>
      <c r="H134" s="211">
        <v>16</v>
      </c>
      <c r="I134" s="212"/>
      <c r="J134" s="211">
        <f t="shared" si="0"/>
        <v>0</v>
      </c>
      <c r="K134" s="213"/>
      <c r="L134" s="214"/>
      <c r="M134" s="215" t="s">
        <v>1</v>
      </c>
      <c r="N134" s="216" t="s">
        <v>43</v>
      </c>
      <c r="O134" s="73"/>
      <c r="P134" s="202">
        <f t="shared" si="1"/>
        <v>0</v>
      </c>
      <c r="Q134" s="202">
        <v>6.0000000000000002E-5</v>
      </c>
      <c r="R134" s="202">
        <f t="shared" si="2"/>
        <v>9.6000000000000002E-4</v>
      </c>
      <c r="S134" s="202">
        <v>0</v>
      </c>
      <c r="T134" s="203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4" t="s">
        <v>556</v>
      </c>
      <c r="AT134" s="204" t="s">
        <v>170</v>
      </c>
      <c r="AU134" s="204" t="s">
        <v>139</v>
      </c>
      <c r="AY134" s="15" t="s">
        <v>132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5" t="s">
        <v>139</v>
      </c>
      <c r="BK134" s="206">
        <f t="shared" si="9"/>
        <v>0</v>
      </c>
      <c r="BL134" s="15" t="s">
        <v>556</v>
      </c>
      <c r="BM134" s="204" t="s">
        <v>569</v>
      </c>
    </row>
    <row r="135" spans="1:65" s="2" customFormat="1" ht="24.2" customHeight="1">
      <c r="A135" s="32"/>
      <c r="B135" s="33"/>
      <c r="C135" s="193" t="s">
        <v>165</v>
      </c>
      <c r="D135" s="193" t="s">
        <v>134</v>
      </c>
      <c r="E135" s="194" t="s">
        <v>570</v>
      </c>
      <c r="F135" s="195" t="s">
        <v>571</v>
      </c>
      <c r="G135" s="196" t="s">
        <v>202</v>
      </c>
      <c r="H135" s="197">
        <v>8</v>
      </c>
      <c r="I135" s="198"/>
      <c r="J135" s="197">
        <f t="shared" si="0"/>
        <v>0</v>
      </c>
      <c r="K135" s="199"/>
      <c r="L135" s="37"/>
      <c r="M135" s="200" t="s">
        <v>1</v>
      </c>
      <c r="N135" s="201" t="s">
        <v>43</v>
      </c>
      <c r="O135" s="73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04" t="s">
        <v>552</v>
      </c>
      <c r="AT135" s="204" t="s">
        <v>134</v>
      </c>
      <c r="AU135" s="204" t="s">
        <v>139</v>
      </c>
      <c r="AY135" s="15" t="s">
        <v>132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5" t="s">
        <v>139</v>
      </c>
      <c r="BK135" s="206">
        <f t="shared" si="9"/>
        <v>0</v>
      </c>
      <c r="BL135" s="15" t="s">
        <v>552</v>
      </c>
      <c r="BM135" s="204" t="s">
        <v>572</v>
      </c>
    </row>
    <row r="136" spans="1:65" s="2" customFormat="1" ht="24.2" customHeight="1">
      <c r="A136" s="32"/>
      <c r="B136" s="33"/>
      <c r="C136" s="207" t="s">
        <v>169</v>
      </c>
      <c r="D136" s="207" t="s">
        <v>170</v>
      </c>
      <c r="E136" s="208" t="s">
        <v>573</v>
      </c>
      <c r="F136" s="209" t="s">
        <v>574</v>
      </c>
      <c r="G136" s="210" t="s">
        <v>202</v>
      </c>
      <c r="H136" s="211">
        <v>8</v>
      </c>
      <c r="I136" s="212"/>
      <c r="J136" s="211">
        <f t="shared" si="0"/>
        <v>0</v>
      </c>
      <c r="K136" s="213"/>
      <c r="L136" s="214"/>
      <c r="M136" s="215" t="s">
        <v>1</v>
      </c>
      <c r="N136" s="216" t="s">
        <v>43</v>
      </c>
      <c r="O136" s="73"/>
      <c r="P136" s="202">
        <f t="shared" si="1"/>
        <v>0</v>
      </c>
      <c r="Q136" s="202">
        <v>6.1000000000000004E-3</v>
      </c>
      <c r="R136" s="202">
        <f t="shared" si="2"/>
        <v>4.8800000000000003E-2</v>
      </c>
      <c r="S136" s="202">
        <v>0</v>
      </c>
      <c r="T136" s="203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04" t="s">
        <v>556</v>
      </c>
      <c r="AT136" s="204" t="s">
        <v>170</v>
      </c>
      <c r="AU136" s="204" t="s">
        <v>139</v>
      </c>
      <c r="AY136" s="15" t="s">
        <v>132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5" t="s">
        <v>139</v>
      </c>
      <c r="BK136" s="206">
        <f t="shared" si="9"/>
        <v>0</v>
      </c>
      <c r="BL136" s="15" t="s">
        <v>556</v>
      </c>
      <c r="BM136" s="204" t="s">
        <v>575</v>
      </c>
    </row>
    <row r="137" spans="1:65" s="2" customFormat="1" ht="24.2" customHeight="1">
      <c r="A137" s="32"/>
      <c r="B137" s="33"/>
      <c r="C137" s="207" t="s">
        <v>175</v>
      </c>
      <c r="D137" s="207" t="s">
        <v>170</v>
      </c>
      <c r="E137" s="208" t="s">
        <v>576</v>
      </c>
      <c r="F137" s="209" t="s">
        <v>577</v>
      </c>
      <c r="G137" s="210" t="s">
        <v>202</v>
      </c>
      <c r="H137" s="211">
        <v>8</v>
      </c>
      <c r="I137" s="212"/>
      <c r="J137" s="211">
        <f t="shared" si="0"/>
        <v>0</v>
      </c>
      <c r="K137" s="213"/>
      <c r="L137" s="214"/>
      <c r="M137" s="215" t="s">
        <v>1</v>
      </c>
      <c r="N137" s="216" t="s">
        <v>43</v>
      </c>
      <c r="O137" s="73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4" t="s">
        <v>556</v>
      </c>
      <c r="AT137" s="204" t="s">
        <v>170</v>
      </c>
      <c r="AU137" s="204" t="s">
        <v>139</v>
      </c>
      <c r="AY137" s="15" t="s">
        <v>132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5" t="s">
        <v>139</v>
      </c>
      <c r="BK137" s="206">
        <f t="shared" si="9"/>
        <v>0</v>
      </c>
      <c r="BL137" s="15" t="s">
        <v>556</v>
      </c>
      <c r="BM137" s="204" t="s">
        <v>578</v>
      </c>
    </row>
    <row r="138" spans="1:65" s="2" customFormat="1" ht="16.5" customHeight="1">
      <c r="A138" s="32"/>
      <c r="B138" s="33"/>
      <c r="C138" s="193" t="s">
        <v>179</v>
      </c>
      <c r="D138" s="193" t="s">
        <v>134</v>
      </c>
      <c r="E138" s="194" t="s">
        <v>579</v>
      </c>
      <c r="F138" s="195" t="s">
        <v>580</v>
      </c>
      <c r="G138" s="196" t="s">
        <v>202</v>
      </c>
      <c r="H138" s="197">
        <v>8</v>
      </c>
      <c r="I138" s="198"/>
      <c r="J138" s="197">
        <f t="shared" si="0"/>
        <v>0</v>
      </c>
      <c r="K138" s="199"/>
      <c r="L138" s="37"/>
      <c r="M138" s="200" t="s">
        <v>1</v>
      </c>
      <c r="N138" s="201" t="s">
        <v>43</v>
      </c>
      <c r="O138" s="73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4" t="s">
        <v>552</v>
      </c>
      <c r="AT138" s="204" t="s">
        <v>134</v>
      </c>
      <c r="AU138" s="204" t="s">
        <v>139</v>
      </c>
      <c r="AY138" s="15" t="s">
        <v>132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5" t="s">
        <v>139</v>
      </c>
      <c r="BK138" s="206">
        <f t="shared" si="9"/>
        <v>0</v>
      </c>
      <c r="BL138" s="15" t="s">
        <v>552</v>
      </c>
      <c r="BM138" s="204" t="s">
        <v>581</v>
      </c>
    </row>
    <row r="139" spans="1:65" s="2" customFormat="1" ht="24.2" customHeight="1">
      <c r="A139" s="32"/>
      <c r="B139" s="33"/>
      <c r="C139" s="207" t="s">
        <v>183</v>
      </c>
      <c r="D139" s="207" t="s">
        <v>170</v>
      </c>
      <c r="E139" s="208" t="s">
        <v>582</v>
      </c>
      <c r="F139" s="209" t="s">
        <v>583</v>
      </c>
      <c r="G139" s="210" t="s">
        <v>202</v>
      </c>
      <c r="H139" s="211">
        <v>8</v>
      </c>
      <c r="I139" s="212"/>
      <c r="J139" s="211">
        <f t="shared" si="0"/>
        <v>0</v>
      </c>
      <c r="K139" s="213"/>
      <c r="L139" s="214"/>
      <c r="M139" s="215" t="s">
        <v>1</v>
      </c>
      <c r="N139" s="216" t="s">
        <v>43</v>
      </c>
      <c r="O139" s="73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4" t="s">
        <v>584</v>
      </c>
      <c r="AT139" s="204" t="s">
        <v>170</v>
      </c>
      <c r="AU139" s="204" t="s">
        <v>139</v>
      </c>
      <c r="AY139" s="15" t="s">
        <v>132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5" t="s">
        <v>139</v>
      </c>
      <c r="BK139" s="206">
        <f t="shared" si="9"/>
        <v>0</v>
      </c>
      <c r="BL139" s="15" t="s">
        <v>552</v>
      </c>
      <c r="BM139" s="204" t="s">
        <v>585</v>
      </c>
    </row>
    <row r="140" spans="1:65" s="2" customFormat="1" ht="16.5" customHeight="1">
      <c r="A140" s="32"/>
      <c r="B140" s="33"/>
      <c r="C140" s="193" t="s">
        <v>187</v>
      </c>
      <c r="D140" s="193" t="s">
        <v>134</v>
      </c>
      <c r="E140" s="194" t="s">
        <v>586</v>
      </c>
      <c r="F140" s="195" t="s">
        <v>587</v>
      </c>
      <c r="G140" s="196" t="s">
        <v>202</v>
      </c>
      <c r="H140" s="197">
        <v>8</v>
      </c>
      <c r="I140" s="198"/>
      <c r="J140" s="197">
        <f t="shared" si="0"/>
        <v>0</v>
      </c>
      <c r="K140" s="199"/>
      <c r="L140" s="37"/>
      <c r="M140" s="200" t="s">
        <v>1</v>
      </c>
      <c r="N140" s="201" t="s">
        <v>43</v>
      </c>
      <c r="O140" s="73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4" t="s">
        <v>552</v>
      </c>
      <c r="AT140" s="204" t="s">
        <v>134</v>
      </c>
      <c r="AU140" s="204" t="s">
        <v>139</v>
      </c>
      <c r="AY140" s="15" t="s">
        <v>132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5" t="s">
        <v>139</v>
      </c>
      <c r="BK140" s="206">
        <f t="shared" si="9"/>
        <v>0</v>
      </c>
      <c r="BL140" s="15" t="s">
        <v>552</v>
      </c>
      <c r="BM140" s="204" t="s">
        <v>588</v>
      </c>
    </row>
    <row r="141" spans="1:65" s="2" customFormat="1" ht="24.2" customHeight="1">
      <c r="A141" s="32"/>
      <c r="B141" s="33"/>
      <c r="C141" s="207" t="s">
        <v>194</v>
      </c>
      <c r="D141" s="207" t="s">
        <v>170</v>
      </c>
      <c r="E141" s="208" t="s">
        <v>589</v>
      </c>
      <c r="F141" s="209" t="s">
        <v>590</v>
      </c>
      <c r="G141" s="210" t="s">
        <v>202</v>
      </c>
      <c r="H141" s="211">
        <v>8</v>
      </c>
      <c r="I141" s="212"/>
      <c r="J141" s="211">
        <f t="shared" si="0"/>
        <v>0</v>
      </c>
      <c r="K141" s="213"/>
      <c r="L141" s="214"/>
      <c r="M141" s="215" t="s">
        <v>1</v>
      </c>
      <c r="N141" s="216" t="s">
        <v>43</v>
      </c>
      <c r="O141" s="73"/>
      <c r="P141" s="202">
        <f t="shared" si="1"/>
        <v>0</v>
      </c>
      <c r="Q141" s="202">
        <v>0.23</v>
      </c>
      <c r="R141" s="202">
        <f t="shared" si="2"/>
        <v>1.84</v>
      </c>
      <c r="S141" s="202">
        <v>0</v>
      </c>
      <c r="T141" s="203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4" t="s">
        <v>584</v>
      </c>
      <c r="AT141" s="204" t="s">
        <v>170</v>
      </c>
      <c r="AU141" s="204" t="s">
        <v>139</v>
      </c>
      <c r="AY141" s="15" t="s">
        <v>132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5" t="s">
        <v>139</v>
      </c>
      <c r="BK141" s="206">
        <f t="shared" si="9"/>
        <v>0</v>
      </c>
      <c r="BL141" s="15" t="s">
        <v>552</v>
      </c>
      <c r="BM141" s="204" t="s">
        <v>591</v>
      </c>
    </row>
    <row r="142" spans="1:65" s="2" customFormat="1" ht="21.75" customHeight="1">
      <c r="A142" s="32"/>
      <c r="B142" s="33"/>
      <c r="C142" s="207" t="s">
        <v>199</v>
      </c>
      <c r="D142" s="207" t="s">
        <v>170</v>
      </c>
      <c r="E142" s="208" t="s">
        <v>592</v>
      </c>
      <c r="F142" s="209" t="s">
        <v>593</v>
      </c>
      <c r="G142" s="210" t="s">
        <v>202</v>
      </c>
      <c r="H142" s="211">
        <v>8</v>
      </c>
      <c r="I142" s="212"/>
      <c r="J142" s="211">
        <f t="shared" si="0"/>
        <v>0</v>
      </c>
      <c r="K142" s="213"/>
      <c r="L142" s="214"/>
      <c r="M142" s="215" t="s">
        <v>1</v>
      </c>
      <c r="N142" s="216" t="s">
        <v>43</v>
      </c>
      <c r="O142" s="73"/>
      <c r="P142" s="202">
        <f t="shared" si="1"/>
        <v>0</v>
      </c>
      <c r="Q142" s="202">
        <v>0.23</v>
      </c>
      <c r="R142" s="202">
        <f t="shared" si="2"/>
        <v>1.84</v>
      </c>
      <c r="S142" s="202">
        <v>0</v>
      </c>
      <c r="T142" s="203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04" t="s">
        <v>584</v>
      </c>
      <c r="AT142" s="204" t="s">
        <v>170</v>
      </c>
      <c r="AU142" s="204" t="s">
        <v>139</v>
      </c>
      <c r="AY142" s="15" t="s">
        <v>132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5" t="s">
        <v>139</v>
      </c>
      <c r="BK142" s="206">
        <f t="shared" si="9"/>
        <v>0</v>
      </c>
      <c r="BL142" s="15" t="s">
        <v>552</v>
      </c>
      <c r="BM142" s="204" t="s">
        <v>594</v>
      </c>
    </row>
    <row r="143" spans="1:65" s="2" customFormat="1" ht="16.5" customHeight="1">
      <c r="A143" s="32"/>
      <c r="B143" s="33"/>
      <c r="C143" s="193" t="s">
        <v>204</v>
      </c>
      <c r="D143" s="193" t="s">
        <v>134</v>
      </c>
      <c r="E143" s="194" t="s">
        <v>595</v>
      </c>
      <c r="F143" s="195" t="s">
        <v>596</v>
      </c>
      <c r="G143" s="196" t="s">
        <v>202</v>
      </c>
      <c r="H143" s="197">
        <v>8</v>
      </c>
      <c r="I143" s="198"/>
      <c r="J143" s="197">
        <f t="shared" si="0"/>
        <v>0</v>
      </c>
      <c r="K143" s="199"/>
      <c r="L143" s="37"/>
      <c r="M143" s="200" t="s">
        <v>1</v>
      </c>
      <c r="N143" s="201" t="s">
        <v>43</v>
      </c>
      <c r="O143" s="73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4" t="s">
        <v>552</v>
      </c>
      <c r="AT143" s="204" t="s">
        <v>134</v>
      </c>
      <c r="AU143" s="204" t="s">
        <v>139</v>
      </c>
      <c r="AY143" s="15" t="s">
        <v>132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5" t="s">
        <v>139</v>
      </c>
      <c r="BK143" s="206">
        <f t="shared" si="9"/>
        <v>0</v>
      </c>
      <c r="BL143" s="15" t="s">
        <v>552</v>
      </c>
      <c r="BM143" s="204" t="s">
        <v>597</v>
      </c>
    </row>
    <row r="144" spans="1:65" s="2" customFormat="1" ht="16.5" customHeight="1">
      <c r="A144" s="32"/>
      <c r="B144" s="33"/>
      <c r="C144" s="207" t="s">
        <v>208</v>
      </c>
      <c r="D144" s="207" t="s">
        <v>170</v>
      </c>
      <c r="E144" s="208" t="s">
        <v>598</v>
      </c>
      <c r="F144" s="209" t="s">
        <v>599</v>
      </c>
      <c r="G144" s="210" t="s">
        <v>202</v>
      </c>
      <c r="H144" s="211">
        <v>8</v>
      </c>
      <c r="I144" s="212"/>
      <c r="J144" s="211">
        <f t="shared" si="0"/>
        <v>0</v>
      </c>
      <c r="K144" s="213"/>
      <c r="L144" s="214"/>
      <c r="M144" s="215" t="s">
        <v>1</v>
      </c>
      <c r="N144" s="216" t="s">
        <v>43</v>
      </c>
      <c r="O144" s="73"/>
      <c r="P144" s="202">
        <f t="shared" si="1"/>
        <v>0</v>
      </c>
      <c r="Q144" s="202">
        <v>1.0000000000000001E-5</v>
      </c>
      <c r="R144" s="202">
        <f t="shared" si="2"/>
        <v>8.0000000000000007E-5</v>
      </c>
      <c r="S144" s="202">
        <v>0</v>
      </c>
      <c r="T144" s="203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04" t="s">
        <v>556</v>
      </c>
      <c r="AT144" s="204" t="s">
        <v>170</v>
      </c>
      <c r="AU144" s="204" t="s">
        <v>139</v>
      </c>
      <c r="AY144" s="15" t="s">
        <v>132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5" t="s">
        <v>139</v>
      </c>
      <c r="BK144" s="206">
        <f t="shared" si="9"/>
        <v>0</v>
      </c>
      <c r="BL144" s="15" t="s">
        <v>556</v>
      </c>
      <c r="BM144" s="204" t="s">
        <v>600</v>
      </c>
    </row>
    <row r="145" spans="1:65" s="2" customFormat="1" ht="16.5" customHeight="1">
      <c r="A145" s="32"/>
      <c r="B145" s="33"/>
      <c r="C145" s="207" t="s">
        <v>212</v>
      </c>
      <c r="D145" s="207" t="s">
        <v>170</v>
      </c>
      <c r="E145" s="208" t="s">
        <v>601</v>
      </c>
      <c r="F145" s="209" t="s">
        <v>602</v>
      </c>
      <c r="G145" s="210" t="s">
        <v>202</v>
      </c>
      <c r="H145" s="211">
        <v>8</v>
      </c>
      <c r="I145" s="212"/>
      <c r="J145" s="211">
        <f t="shared" si="0"/>
        <v>0</v>
      </c>
      <c r="K145" s="213"/>
      <c r="L145" s="214"/>
      <c r="M145" s="215" t="s">
        <v>1</v>
      </c>
      <c r="N145" s="216" t="s">
        <v>43</v>
      </c>
      <c r="O145" s="73"/>
      <c r="P145" s="202">
        <f t="shared" si="1"/>
        <v>0</v>
      </c>
      <c r="Q145" s="202">
        <v>3.1E-4</v>
      </c>
      <c r="R145" s="202">
        <f t="shared" si="2"/>
        <v>2.48E-3</v>
      </c>
      <c r="S145" s="202">
        <v>0</v>
      </c>
      <c r="T145" s="203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04" t="s">
        <v>556</v>
      </c>
      <c r="AT145" s="204" t="s">
        <v>170</v>
      </c>
      <c r="AU145" s="204" t="s">
        <v>139</v>
      </c>
      <c r="AY145" s="15" t="s">
        <v>132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5" t="s">
        <v>139</v>
      </c>
      <c r="BK145" s="206">
        <f t="shared" si="9"/>
        <v>0</v>
      </c>
      <c r="BL145" s="15" t="s">
        <v>556</v>
      </c>
      <c r="BM145" s="204" t="s">
        <v>603</v>
      </c>
    </row>
    <row r="146" spans="1:65" s="2" customFormat="1" ht="24.2" customHeight="1">
      <c r="A146" s="32"/>
      <c r="B146" s="33"/>
      <c r="C146" s="193" t="s">
        <v>216</v>
      </c>
      <c r="D146" s="193" t="s">
        <v>134</v>
      </c>
      <c r="E146" s="194" t="s">
        <v>604</v>
      </c>
      <c r="F146" s="195" t="s">
        <v>605</v>
      </c>
      <c r="G146" s="196" t="s">
        <v>197</v>
      </c>
      <c r="H146" s="197">
        <v>220</v>
      </c>
      <c r="I146" s="198"/>
      <c r="J146" s="197">
        <f t="shared" si="0"/>
        <v>0</v>
      </c>
      <c r="K146" s="199"/>
      <c r="L146" s="37"/>
      <c r="M146" s="200" t="s">
        <v>1</v>
      </c>
      <c r="N146" s="201" t="s">
        <v>43</v>
      </c>
      <c r="O146" s="73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4" t="s">
        <v>552</v>
      </c>
      <c r="AT146" s="204" t="s">
        <v>134</v>
      </c>
      <c r="AU146" s="204" t="s">
        <v>139</v>
      </c>
      <c r="AY146" s="15" t="s">
        <v>132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5" t="s">
        <v>139</v>
      </c>
      <c r="BK146" s="206">
        <f t="shared" si="9"/>
        <v>0</v>
      </c>
      <c r="BL146" s="15" t="s">
        <v>552</v>
      </c>
      <c r="BM146" s="204" t="s">
        <v>606</v>
      </c>
    </row>
    <row r="147" spans="1:65" s="2" customFormat="1" ht="16.5" customHeight="1">
      <c r="A147" s="32"/>
      <c r="B147" s="33"/>
      <c r="C147" s="207" t="s">
        <v>7</v>
      </c>
      <c r="D147" s="207" t="s">
        <v>170</v>
      </c>
      <c r="E147" s="208" t="s">
        <v>607</v>
      </c>
      <c r="F147" s="209" t="s">
        <v>608</v>
      </c>
      <c r="G147" s="210" t="s">
        <v>249</v>
      </c>
      <c r="H147" s="211">
        <v>137.5</v>
      </c>
      <c r="I147" s="212"/>
      <c r="J147" s="211">
        <f t="shared" si="0"/>
        <v>0</v>
      </c>
      <c r="K147" s="213"/>
      <c r="L147" s="214"/>
      <c r="M147" s="215" t="s">
        <v>1</v>
      </c>
      <c r="N147" s="216" t="s">
        <v>43</v>
      </c>
      <c r="O147" s="73"/>
      <c r="P147" s="202">
        <f t="shared" si="1"/>
        <v>0</v>
      </c>
      <c r="Q147" s="202">
        <v>1E-3</v>
      </c>
      <c r="R147" s="202">
        <f t="shared" si="2"/>
        <v>0.13750000000000001</v>
      </c>
      <c r="S147" s="202">
        <v>0</v>
      </c>
      <c r="T147" s="203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04" t="s">
        <v>556</v>
      </c>
      <c r="AT147" s="204" t="s">
        <v>170</v>
      </c>
      <c r="AU147" s="204" t="s">
        <v>139</v>
      </c>
      <c r="AY147" s="15" t="s">
        <v>132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5" t="s">
        <v>139</v>
      </c>
      <c r="BK147" s="206">
        <f t="shared" si="9"/>
        <v>0</v>
      </c>
      <c r="BL147" s="15" t="s">
        <v>556</v>
      </c>
      <c r="BM147" s="204" t="s">
        <v>609</v>
      </c>
    </row>
    <row r="148" spans="1:65" s="13" customFormat="1">
      <c r="B148" s="217"/>
      <c r="C148" s="218"/>
      <c r="D148" s="219" t="s">
        <v>191</v>
      </c>
      <c r="E148" s="218"/>
      <c r="F148" s="220" t="s">
        <v>610</v>
      </c>
      <c r="G148" s="218"/>
      <c r="H148" s="221">
        <v>137.5</v>
      </c>
      <c r="I148" s="222"/>
      <c r="J148" s="218"/>
      <c r="K148" s="218"/>
      <c r="L148" s="223"/>
      <c r="M148" s="224"/>
      <c r="N148" s="225"/>
      <c r="O148" s="225"/>
      <c r="P148" s="225"/>
      <c r="Q148" s="225"/>
      <c r="R148" s="225"/>
      <c r="S148" s="225"/>
      <c r="T148" s="226"/>
      <c r="AT148" s="227" t="s">
        <v>191</v>
      </c>
      <c r="AU148" s="227" t="s">
        <v>139</v>
      </c>
      <c r="AV148" s="13" t="s">
        <v>139</v>
      </c>
      <c r="AW148" s="13" t="s">
        <v>4</v>
      </c>
      <c r="AX148" s="13" t="s">
        <v>85</v>
      </c>
      <c r="AY148" s="227" t="s">
        <v>132</v>
      </c>
    </row>
    <row r="149" spans="1:65" s="2" customFormat="1" ht="21.75" customHeight="1">
      <c r="A149" s="32"/>
      <c r="B149" s="33"/>
      <c r="C149" s="193" t="s">
        <v>223</v>
      </c>
      <c r="D149" s="193" t="s">
        <v>134</v>
      </c>
      <c r="E149" s="194" t="s">
        <v>611</v>
      </c>
      <c r="F149" s="195" t="s">
        <v>612</v>
      </c>
      <c r="G149" s="196" t="s">
        <v>202</v>
      </c>
      <c r="H149" s="197">
        <v>8</v>
      </c>
      <c r="I149" s="198"/>
      <c r="J149" s="197">
        <f t="shared" ref="J149:J159" si="10">ROUND(I149*H149,3)</f>
        <v>0</v>
      </c>
      <c r="K149" s="199"/>
      <c r="L149" s="37"/>
      <c r="M149" s="200" t="s">
        <v>1</v>
      </c>
      <c r="N149" s="201" t="s">
        <v>43</v>
      </c>
      <c r="O149" s="73"/>
      <c r="P149" s="202">
        <f t="shared" ref="P149:P159" si="11">O149*H149</f>
        <v>0</v>
      </c>
      <c r="Q149" s="202">
        <v>0</v>
      </c>
      <c r="R149" s="202">
        <f t="shared" ref="R149:R159" si="12">Q149*H149</f>
        <v>0</v>
      </c>
      <c r="S149" s="202">
        <v>0</v>
      </c>
      <c r="T149" s="203">
        <f t="shared" ref="T149:T159" si="13"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4" t="s">
        <v>552</v>
      </c>
      <c r="AT149" s="204" t="s">
        <v>134</v>
      </c>
      <c r="AU149" s="204" t="s">
        <v>139</v>
      </c>
      <c r="AY149" s="15" t="s">
        <v>132</v>
      </c>
      <c r="BE149" s="205">
        <f t="shared" ref="BE149:BE159" si="14">IF(N149="základná",J149,0)</f>
        <v>0</v>
      </c>
      <c r="BF149" s="205">
        <f t="shared" ref="BF149:BF159" si="15">IF(N149="znížená",J149,0)</f>
        <v>0</v>
      </c>
      <c r="BG149" s="205">
        <f t="shared" ref="BG149:BG159" si="16">IF(N149="zákl. prenesená",J149,0)</f>
        <v>0</v>
      </c>
      <c r="BH149" s="205">
        <f t="shared" ref="BH149:BH159" si="17">IF(N149="zníž. prenesená",J149,0)</f>
        <v>0</v>
      </c>
      <c r="BI149" s="205">
        <f t="shared" ref="BI149:BI159" si="18">IF(N149="nulová",J149,0)</f>
        <v>0</v>
      </c>
      <c r="BJ149" s="15" t="s">
        <v>139</v>
      </c>
      <c r="BK149" s="206">
        <f t="shared" ref="BK149:BK159" si="19">ROUND(I149*H149,3)</f>
        <v>0</v>
      </c>
      <c r="BL149" s="15" t="s">
        <v>552</v>
      </c>
      <c r="BM149" s="204" t="s">
        <v>613</v>
      </c>
    </row>
    <row r="150" spans="1:65" s="2" customFormat="1" ht="16.5" customHeight="1">
      <c r="A150" s="32"/>
      <c r="B150" s="33"/>
      <c r="C150" s="207" t="s">
        <v>228</v>
      </c>
      <c r="D150" s="207" t="s">
        <v>170</v>
      </c>
      <c r="E150" s="208" t="s">
        <v>614</v>
      </c>
      <c r="F150" s="209" t="s">
        <v>615</v>
      </c>
      <c r="G150" s="210" t="s">
        <v>202</v>
      </c>
      <c r="H150" s="211">
        <v>8</v>
      </c>
      <c r="I150" s="212"/>
      <c r="J150" s="211">
        <f t="shared" si="10"/>
        <v>0</v>
      </c>
      <c r="K150" s="213"/>
      <c r="L150" s="214"/>
      <c r="M150" s="215" t="s">
        <v>1</v>
      </c>
      <c r="N150" s="216" t="s">
        <v>43</v>
      </c>
      <c r="O150" s="73"/>
      <c r="P150" s="202">
        <f t="shared" si="11"/>
        <v>0</v>
      </c>
      <c r="Q150" s="202">
        <v>1.4999999999999999E-4</v>
      </c>
      <c r="R150" s="202">
        <f t="shared" si="12"/>
        <v>1.1999999999999999E-3</v>
      </c>
      <c r="S150" s="202">
        <v>0</v>
      </c>
      <c r="T150" s="203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204" t="s">
        <v>556</v>
      </c>
      <c r="AT150" s="204" t="s">
        <v>170</v>
      </c>
      <c r="AU150" s="204" t="s">
        <v>139</v>
      </c>
      <c r="AY150" s="15" t="s">
        <v>132</v>
      </c>
      <c r="BE150" s="205">
        <f t="shared" si="14"/>
        <v>0</v>
      </c>
      <c r="BF150" s="205">
        <f t="shared" si="15"/>
        <v>0</v>
      </c>
      <c r="BG150" s="205">
        <f t="shared" si="16"/>
        <v>0</v>
      </c>
      <c r="BH150" s="205">
        <f t="shared" si="17"/>
        <v>0</v>
      </c>
      <c r="BI150" s="205">
        <f t="shared" si="18"/>
        <v>0</v>
      </c>
      <c r="BJ150" s="15" t="s">
        <v>139</v>
      </c>
      <c r="BK150" s="206">
        <f t="shared" si="19"/>
        <v>0</v>
      </c>
      <c r="BL150" s="15" t="s">
        <v>556</v>
      </c>
      <c r="BM150" s="204" t="s">
        <v>616</v>
      </c>
    </row>
    <row r="151" spans="1:65" s="2" customFormat="1" ht="21.75" customHeight="1">
      <c r="A151" s="32"/>
      <c r="B151" s="33"/>
      <c r="C151" s="193" t="s">
        <v>232</v>
      </c>
      <c r="D151" s="193" t="s">
        <v>134</v>
      </c>
      <c r="E151" s="194" t="s">
        <v>617</v>
      </c>
      <c r="F151" s="195" t="s">
        <v>618</v>
      </c>
      <c r="G151" s="196" t="s">
        <v>197</v>
      </c>
      <c r="H151" s="197">
        <v>32</v>
      </c>
      <c r="I151" s="198"/>
      <c r="J151" s="197">
        <f t="shared" si="10"/>
        <v>0</v>
      </c>
      <c r="K151" s="199"/>
      <c r="L151" s="37"/>
      <c r="M151" s="200" t="s">
        <v>1</v>
      </c>
      <c r="N151" s="201" t="s">
        <v>43</v>
      </c>
      <c r="O151" s="73"/>
      <c r="P151" s="202">
        <f t="shared" si="11"/>
        <v>0</v>
      </c>
      <c r="Q151" s="202">
        <v>0</v>
      </c>
      <c r="R151" s="202">
        <f t="shared" si="12"/>
        <v>0</v>
      </c>
      <c r="S151" s="202">
        <v>0</v>
      </c>
      <c r="T151" s="203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04" t="s">
        <v>552</v>
      </c>
      <c r="AT151" s="204" t="s">
        <v>134</v>
      </c>
      <c r="AU151" s="204" t="s">
        <v>139</v>
      </c>
      <c r="AY151" s="15" t="s">
        <v>132</v>
      </c>
      <c r="BE151" s="205">
        <f t="shared" si="14"/>
        <v>0</v>
      </c>
      <c r="BF151" s="205">
        <f t="shared" si="15"/>
        <v>0</v>
      </c>
      <c r="BG151" s="205">
        <f t="shared" si="16"/>
        <v>0</v>
      </c>
      <c r="BH151" s="205">
        <f t="shared" si="17"/>
        <v>0</v>
      </c>
      <c r="BI151" s="205">
        <f t="shared" si="18"/>
        <v>0</v>
      </c>
      <c r="BJ151" s="15" t="s">
        <v>139</v>
      </c>
      <c r="BK151" s="206">
        <f t="shared" si="19"/>
        <v>0</v>
      </c>
      <c r="BL151" s="15" t="s">
        <v>552</v>
      </c>
      <c r="BM151" s="204" t="s">
        <v>619</v>
      </c>
    </row>
    <row r="152" spans="1:65" s="2" customFormat="1" ht="16.5" customHeight="1">
      <c r="A152" s="32"/>
      <c r="B152" s="33"/>
      <c r="C152" s="207" t="s">
        <v>238</v>
      </c>
      <c r="D152" s="207" t="s">
        <v>170</v>
      </c>
      <c r="E152" s="208" t="s">
        <v>620</v>
      </c>
      <c r="F152" s="209" t="s">
        <v>621</v>
      </c>
      <c r="G152" s="210" t="s">
        <v>197</v>
      </c>
      <c r="H152" s="211">
        <v>32</v>
      </c>
      <c r="I152" s="212"/>
      <c r="J152" s="211">
        <f t="shared" si="10"/>
        <v>0</v>
      </c>
      <c r="K152" s="213"/>
      <c r="L152" s="214"/>
      <c r="M152" s="215" t="s">
        <v>1</v>
      </c>
      <c r="N152" s="216" t="s">
        <v>43</v>
      </c>
      <c r="O152" s="73"/>
      <c r="P152" s="202">
        <f t="shared" si="11"/>
        <v>0</v>
      </c>
      <c r="Q152" s="202">
        <v>1.3999999999999999E-4</v>
      </c>
      <c r="R152" s="202">
        <f t="shared" si="12"/>
        <v>4.4799999999999996E-3</v>
      </c>
      <c r="S152" s="202">
        <v>0</v>
      </c>
      <c r="T152" s="203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204" t="s">
        <v>556</v>
      </c>
      <c r="AT152" s="204" t="s">
        <v>170</v>
      </c>
      <c r="AU152" s="204" t="s">
        <v>139</v>
      </c>
      <c r="AY152" s="15" t="s">
        <v>132</v>
      </c>
      <c r="BE152" s="205">
        <f t="shared" si="14"/>
        <v>0</v>
      </c>
      <c r="BF152" s="205">
        <f t="shared" si="15"/>
        <v>0</v>
      </c>
      <c r="BG152" s="205">
        <f t="shared" si="16"/>
        <v>0</v>
      </c>
      <c r="BH152" s="205">
        <f t="shared" si="17"/>
        <v>0</v>
      </c>
      <c r="BI152" s="205">
        <f t="shared" si="18"/>
        <v>0</v>
      </c>
      <c r="BJ152" s="15" t="s">
        <v>139</v>
      </c>
      <c r="BK152" s="206">
        <f t="shared" si="19"/>
        <v>0</v>
      </c>
      <c r="BL152" s="15" t="s">
        <v>556</v>
      </c>
      <c r="BM152" s="204" t="s">
        <v>622</v>
      </c>
    </row>
    <row r="153" spans="1:65" s="2" customFormat="1" ht="16.5" customHeight="1">
      <c r="A153" s="32"/>
      <c r="B153" s="33"/>
      <c r="C153" s="193" t="s">
        <v>246</v>
      </c>
      <c r="D153" s="193" t="s">
        <v>134</v>
      </c>
      <c r="E153" s="194" t="s">
        <v>623</v>
      </c>
      <c r="F153" s="195" t="s">
        <v>624</v>
      </c>
      <c r="G153" s="196" t="s">
        <v>197</v>
      </c>
      <c r="H153" s="197">
        <v>220</v>
      </c>
      <c r="I153" s="198"/>
      <c r="J153" s="197">
        <f t="shared" si="10"/>
        <v>0</v>
      </c>
      <c r="K153" s="199"/>
      <c r="L153" s="37"/>
      <c r="M153" s="200" t="s">
        <v>1</v>
      </c>
      <c r="N153" s="201" t="s">
        <v>43</v>
      </c>
      <c r="O153" s="73"/>
      <c r="P153" s="202">
        <f t="shared" si="11"/>
        <v>0</v>
      </c>
      <c r="Q153" s="202">
        <v>0</v>
      </c>
      <c r="R153" s="202">
        <f t="shared" si="12"/>
        <v>0</v>
      </c>
      <c r="S153" s="202">
        <v>0</v>
      </c>
      <c r="T153" s="203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04" t="s">
        <v>552</v>
      </c>
      <c r="AT153" s="204" t="s">
        <v>134</v>
      </c>
      <c r="AU153" s="204" t="s">
        <v>139</v>
      </c>
      <c r="AY153" s="15" t="s">
        <v>132</v>
      </c>
      <c r="BE153" s="205">
        <f t="shared" si="14"/>
        <v>0</v>
      </c>
      <c r="BF153" s="205">
        <f t="shared" si="15"/>
        <v>0</v>
      </c>
      <c r="BG153" s="205">
        <f t="shared" si="16"/>
        <v>0</v>
      </c>
      <c r="BH153" s="205">
        <f t="shared" si="17"/>
        <v>0</v>
      </c>
      <c r="BI153" s="205">
        <f t="shared" si="18"/>
        <v>0</v>
      </c>
      <c r="BJ153" s="15" t="s">
        <v>139</v>
      </c>
      <c r="BK153" s="206">
        <f t="shared" si="19"/>
        <v>0</v>
      </c>
      <c r="BL153" s="15" t="s">
        <v>552</v>
      </c>
      <c r="BM153" s="204" t="s">
        <v>625</v>
      </c>
    </row>
    <row r="154" spans="1:65" s="2" customFormat="1" ht="16.5" customHeight="1">
      <c r="A154" s="32"/>
      <c r="B154" s="33"/>
      <c r="C154" s="207" t="s">
        <v>253</v>
      </c>
      <c r="D154" s="207" t="s">
        <v>170</v>
      </c>
      <c r="E154" s="208" t="s">
        <v>626</v>
      </c>
      <c r="F154" s="209" t="s">
        <v>627</v>
      </c>
      <c r="G154" s="210" t="s">
        <v>197</v>
      </c>
      <c r="H154" s="211">
        <v>200</v>
      </c>
      <c r="I154" s="212"/>
      <c r="J154" s="211">
        <f t="shared" si="10"/>
        <v>0</v>
      </c>
      <c r="K154" s="213"/>
      <c r="L154" s="214"/>
      <c r="M154" s="215" t="s">
        <v>1</v>
      </c>
      <c r="N154" s="216" t="s">
        <v>43</v>
      </c>
      <c r="O154" s="73"/>
      <c r="P154" s="202">
        <f t="shared" si="11"/>
        <v>0</v>
      </c>
      <c r="Q154" s="202">
        <v>4.0000000000000002E-4</v>
      </c>
      <c r="R154" s="202">
        <f t="shared" si="12"/>
        <v>0.08</v>
      </c>
      <c r="S154" s="202">
        <v>0</v>
      </c>
      <c r="T154" s="203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04" t="s">
        <v>556</v>
      </c>
      <c r="AT154" s="204" t="s">
        <v>170</v>
      </c>
      <c r="AU154" s="204" t="s">
        <v>139</v>
      </c>
      <c r="AY154" s="15" t="s">
        <v>132</v>
      </c>
      <c r="BE154" s="205">
        <f t="shared" si="14"/>
        <v>0</v>
      </c>
      <c r="BF154" s="205">
        <f t="shared" si="15"/>
        <v>0</v>
      </c>
      <c r="BG154" s="205">
        <f t="shared" si="16"/>
        <v>0</v>
      </c>
      <c r="BH154" s="205">
        <f t="shared" si="17"/>
        <v>0</v>
      </c>
      <c r="BI154" s="205">
        <f t="shared" si="18"/>
        <v>0</v>
      </c>
      <c r="BJ154" s="15" t="s">
        <v>139</v>
      </c>
      <c r="BK154" s="206">
        <f t="shared" si="19"/>
        <v>0</v>
      </c>
      <c r="BL154" s="15" t="s">
        <v>556</v>
      </c>
      <c r="BM154" s="204" t="s">
        <v>628</v>
      </c>
    </row>
    <row r="155" spans="1:65" s="2" customFormat="1" ht="24.2" customHeight="1">
      <c r="A155" s="32"/>
      <c r="B155" s="33"/>
      <c r="C155" s="193" t="s">
        <v>259</v>
      </c>
      <c r="D155" s="193" t="s">
        <v>134</v>
      </c>
      <c r="E155" s="194" t="s">
        <v>629</v>
      </c>
      <c r="F155" s="195" t="s">
        <v>630</v>
      </c>
      <c r="G155" s="196" t="s">
        <v>202</v>
      </c>
      <c r="H155" s="197">
        <v>16</v>
      </c>
      <c r="I155" s="198"/>
      <c r="J155" s="197">
        <f t="shared" si="10"/>
        <v>0</v>
      </c>
      <c r="K155" s="199"/>
      <c r="L155" s="37"/>
      <c r="M155" s="200" t="s">
        <v>1</v>
      </c>
      <c r="N155" s="201" t="s">
        <v>43</v>
      </c>
      <c r="O155" s="73"/>
      <c r="P155" s="202">
        <f t="shared" si="11"/>
        <v>0</v>
      </c>
      <c r="Q155" s="202">
        <v>0</v>
      </c>
      <c r="R155" s="202">
        <f t="shared" si="12"/>
        <v>0</v>
      </c>
      <c r="S155" s="202">
        <v>0</v>
      </c>
      <c r="T155" s="203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04" t="s">
        <v>552</v>
      </c>
      <c r="AT155" s="204" t="s">
        <v>134</v>
      </c>
      <c r="AU155" s="204" t="s">
        <v>139</v>
      </c>
      <c r="AY155" s="15" t="s">
        <v>132</v>
      </c>
      <c r="BE155" s="205">
        <f t="shared" si="14"/>
        <v>0</v>
      </c>
      <c r="BF155" s="205">
        <f t="shared" si="15"/>
        <v>0</v>
      </c>
      <c r="BG155" s="205">
        <f t="shared" si="16"/>
        <v>0</v>
      </c>
      <c r="BH155" s="205">
        <f t="shared" si="17"/>
        <v>0</v>
      </c>
      <c r="BI155" s="205">
        <f t="shared" si="18"/>
        <v>0</v>
      </c>
      <c r="BJ155" s="15" t="s">
        <v>139</v>
      </c>
      <c r="BK155" s="206">
        <f t="shared" si="19"/>
        <v>0</v>
      </c>
      <c r="BL155" s="15" t="s">
        <v>552</v>
      </c>
      <c r="BM155" s="204" t="s">
        <v>631</v>
      </c>
    </row>
    <row r="156" spans="1:65" s="2" customFormat="1" ht="16.5" customHeight="1">
      <c r="A156" s="32"/>
      <c r="B156" s="33"/>
      <c r="C156" s="207" t="s">
        <v>345</v>
      </c>
      <c r="D156" s="207" t="s">
        <v>170</v>
      </c>
      <c r="E156" s="208" t="s">
        <v>632</v>
      </c>
      <c r="F156" s="209" t="s">
        <v>633</v>
      </c>
      <c r="G156" s="210" t="s">
        <v>202</v>
      </c>
      <c r="H156" s="211">
        <v>16</v>
      </c>
      <c r="I156" s="212"/>
      <c r="J156" s="211">
        <f t="shared" si="10"/>
        <v>0</v>
      </c>
      <c r="K156" s="213"/>
      <c r="L156" s="214"/>
      <c r="M156" s="215" t="s">
        <v>1</v>
      </c>
      <c r="N156" s="216" t="s">
        <v>43</v>
      </c>
      <c r="O156" s="73"/>
      <c r="P156" s="202">
        <f t="shared" si="11"/>
        <v>0</v>
      </c>
      <c r="Q156" s="202">
        <v>1.0000000000000001E-5</v>
      </c>
      <c r="R156" s="202">
        <f t="shared" si="12"/>
        <v>1.6000000000000001E-4</v>
      </c>
      <c r="S156" s="202">
        <v>0</v>
      </c>
      <c r="T156" s="203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204" t="s">
        <v>556</v>
      </c>
      <c r="AT156" s="204" t="s">
        <v>170</v>
      </c>
      <c r="AU156" s="204" t="s">
        <v>139</v>
      </c>
      <c r="AY156" s="15" t="s">
        <v>132</v>
      </c>
      <c r="BE156" s="205">
        <f t="shared" si="14"/>
        <v>0</v>
      </c>
      <c r="BF156" s="205">
        <f t="shared" si="15"/>
        <v>0</v>
      </c>
      <c r="BG156" s="205">
        <f t="shared" si="16"/>
        <v>0</v>
      </c>
      <c r="BH156" s="205">
        <f t="shared" si="17"/>
        <v>0</v>
      </c>
      <c r="BI156" s="205">
        <f t="shared" si="18"/>
        <v>0</v>
      </c>
      <c r="BJ156" s="15" t="s">
        <v>139</v>
      </c>
      <c r="BK156" s="206">
        <f t="shared" si="19"/>
        <v>0</v>
      </c>
      <c r="BL156" s="15" t="s">
        <v>556</v>
      </c>
      <c r="BM156" s="204" t="s">
        <v>634</v>
      </c>
    </row>
    <row r="157" spans="1:65" s="2" customFormat="1" ht="16.5" customHeight="1">
      <c r="A157" s="32"/>
      <c r="B157" s="33"/>
      <c r="C157" s="193" t="s">
        <v>440</v>
      </c>
      <c r="D157" s="193" t="s">
        <v>134</v>
      </c>
      <c r="E157" s="194" t="s">
        <v>635</v>
      </c>
      <c r="F157" s="195" t="s">
        <v>636</v>
      </c>
      <c r="G157" s="196" t="s">
        <v>637</v>
      </c>
      <c r="H157" s="198"/>
      <c r="I157" s="198"/>
      <c r="J157" s="197">
        <f t="shared" si="10"/>
        <v>0</v>
      </c>
      <c r="K157" s="199"/>
      <c r="L157" s="37"/>
      <c r="M157" s="200" t="s">
        <v>1</v>
      </c>
      <c r="N157" s="201" t="s">
        <v>43</v>
      </c>
      <c r="O157" s="73"/>
      <c r="P157" s="202">
        <f t="shared" si="11"/>
        <v>0</v>
      </c>
      <c r="Q157" s="202">
        <v>0</v>
      </c>
      <c r="R157" s="202">
        <f t="shared" si="12"/>
        <v>0</v>
      </c>
      <c r="S157" s="202">
        <v>0</v>
      </c>
      <c r="T157" s="203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04" t="s">
        <v>552</v>
      </c>
      <c r="AT157" s="204" t="s">
        <v>134</v>
      </c>
      <c r="AU157" s="204" t="s">
        <v>139</v>
      </c>
      <c r="AY157" s="15" t="s">
        <v>132</v>
      </c>
      <c r="BE157" s="205">
        <f t="shared" si="14"/>
        <v>0</v>
      </c>
      <c r="BF157" s="205">
        <f t="shared" si="15"/>
        <v>0</v>
      </c>
      <c r="BG157" s="205">
        <f t="shared" si="16"/>
        <v>0</v>
      </c>
      <c r="BH157" s="205">
        <f t="shared" si="17"/>
        <v>0</v>
      </c>
      <c r="BI157" s="205">
        <f t="shared" si="18"/>
        <v>0</v>
      </c>
      <c r="BJ157" s="15" t="s">
        <v>139</v>
      </c>
      <c r="BK157" s="206">
        <f t="shared" si="19"/>
        <v>0</v>
      </c>
      <c r="BL157" s="15" t="s">
        <v>552</v>
      </c>
      <c r="BM157" s="204" t="s">
        <v>638</v>
      </c>
    </row>
    <row r="158" spans="1:65" s="2" customFormat="1" ht="16.5" customHeight="1">
      <c r="A158" s="32"/>
      <c r="B158" s="33"/>
      <c r="C158" s="193" t="s">
        <v>444</v>
      </c>
      <c r="D158" s="193" t="s">
        <v>134</v>
      </c>
      <c r="E158" s="194" t="s">
        <v>639</v>
      </c>
      <c r="F158" s="195" t="s">
        <v>640</v>
      </c>
      <c r="G158" s="196" t="s">
        <v>637</v>
      </c>
      <c r="H158" s="198"/>
      <c r="I158" s="198"/>
      <c r="J158" s="197">
        <f t="shared" si="10"/>
        <v>0</v>
      </c>
      <c r="K158" s="199"/>
      <c r="L158" s="37"/>
      <c r="M158" s="200" t="s">
        <v>1</v>
      </c>
      <c r="N158" s="201" t="s">
        <v>43</v>
      </c>
      <c r="O158" s="73"/>
      <c r="P158" s="202">
        <f t="shared" si="11"/>
        <v>0</v>
      </c>
      <c r="Q158" s="202">
        <v>0</v>
      </c>
      <c r="R158" s="202">
        <f t="shared" si="12"/>
        <v>0</v>
      </c>
      <c r="S158" s="202">
        <v>0</v>
      </c>
      <c r="T158" s="203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204" t="s">
        <v>556</v>
      </c>
      <c r="AT158" s="204" t="s">
        <v>134</v>
      </c>
      <c r="AU158" s="204" t="s">
        <v>139</v>
      </c>
      <c r="AY158" s="15" t="s">
        <v>132</v>
      </c>
      <c r="BE158" s="205">
        <f t="shared" si="14"/>
        <v>0</v>
      </c>
      <c r="BF158" s="205">
        <f t="shared" si="15"/>
        <v>0</v>
      </c>
      <c r="BG158" s="205">
        <f t="shared" si="16"/>
        <v>0</v>
      </c>
      <c r="BH158" s="205">
        <f t="shared" si="17"/>
        <v>0</v>
      </c>
      <c r="BI158" s="205">
        <f t="shared" si="18"/>
        <v>0</v>
      </c>
      <c r="BJ158" s="15" t="s">
        <v>139</v>
      </c>
      <c r="BK158" s="206">
        <f t="shared" si="19"/>
        <v>0</v>
      </c>
      <c r="BL158" s="15" t="s">
        <v>556</v>
      </c>
      <c r="BM158" s="204" t="s">
        <v>641</v>
      </c>
    </row>
    <row r="159" spans="1:65" s="2" customFormat="1" ht="16.5" customHeight="1">
      <c r="A159" s="32"/>
      <c r="B159" s="33"/>
      <c r="C159" s="193" t="s">
        <v>448</v>
      </c>
      <c r="D159" s="193" t="s">
        <v>134</v>
      </c>
      <c r="E159" s="194" t="s">
        <v>642</v>
      </c>
      <c r="F159" s="195" t="s">
        <v>643</v>
      </c>
      <c r="G159" s="196" t="s">
        <v>637</v>
      </c>
      <c r="H159" s="198"/>
      <c r="I159" s="198"/>
      <c r="J159" s="197">
        <f t="shared" si="10"/>
        <v>0</v>
      </c>
      <c r="K159" s="199"/>
      <c r="L159" s="37"/>
      <c r="M159" s="200" t="s">
        <v>1</v>
      </c>
      <c r="N159" s="201" t="s">
        <v>43</v>
      </c>
      <c r="O159" s="73"/>
      <c r="P159" s="202">
        <f t="shared" si="11"/>
        <v>0</v>
      </c>
      <c r="Q159" s="202">
        <v>0</v>
      </c>
      <c r="R159" s="202">
        <f t="shared" si="12"/>
        <v>0</v>
      </c>
      <c r="S159" s="202">
        <v>0</v>
      </c>
      <c r="T159" s="203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204" t="s">
        <v>552</v>
      </c>
      <c r="AT159" s="204" t="s">
        <v>134</v>
      </c>
      <c r="AU159" s="204" t="s">
        <v>139</v>
      </c>
      <c r="AY159" s="15" t="s">
        <v>132</v>
      </c>
      <c r="BE159" s="205">
        <f t="shared" si="14"/>
        <v>0</v>
      </c>
      <c r="BF159" s="205">
        <f t="shared" si="15"/>
        <v>0</v>
      </c>
      <c r="BG159" s="205">
        <f t="shared" si="16"/>
        <v>0</v>
      </c>
      <c r="BH159" s="205">
        <f t="shared" si="17"/>
        <v>0</v>
      </c>
      <c r="BI159" s="205">
        <f t="shared" si="18"/>
        <v>0</v>
      </c>
      <c r="BJ159" s="15" t="s">
        <v>139</v>
      </c>
      <c r="BK159" s="206">
        <f t="shared" si="19"/>
        <v>0</v>
      </c>
      <c r="BL159" s="15" t="s">
        <v>552</v>
      </c>
      <c r="BM159" s="204" t="s">
        <v>644</v>
      </c>
    </row>
    <row r="160" spans="1:65" s="12" customFormat="1" ht="22.9" customHeight="1">
      <c r="B160" s="177"/>
      <c r="C160" s="178"/>
      <c r="D160" s="179" t="s">
        <v>76</v>
      </c>
      <c r="E160" s="191" t="s">
        <v>645</v>
      </c>
      <c r="F160" s="191" t="s">
        <v>646</v>
      </c>
      <c r="G160" s="178"/>
      <c r="H160" s="178"/>
      <c r="I160" s="181"/>
      <c r="J160" s="192">
        <f>BK160</f>
        <v>0</v>
      </c>
      <c r="K160" s="178"/>
      <c r="L160" s="183"/>
      <c r="M160" s="184"/>
      <c r="N160" s="185"/>
      <c r="O160" s="185"/>
      <c r="P160" s="186">
        <f>SUM(P161:P168)</f>
        <v>0</v>
      </c>
      <c r="Q160" s="185"/>
      <c r="R160" s="186">
        <f>SUM(R161:R168)</f>
        <v>4.2000000000000003E-2</v>
      </c>
      <c r="S160" s="185"/>
      <c r="T160" s="187">
        <f>SUM(T161:T168)</f>
        <v>0</v>
      </c>
      <c r="AR160" s="188" t="s">
        <v>144</v>
      </c>
      <c r="AT160" s="189" t="s">
        <v>76</v>
      </c>
      <c r="AU160" s="189" t="s">
        <v>85</v>
      </c>
      <c r="AY160" s="188" t="s">
        <v>132</v>
      </c>
      <c r="BK160" s="190">
        <f>SUM(BK161:BK168)</f>
        <v>0</v>
      </c>
    </row>
    <row r="161" spans="1:65" s="2" customFormat="1" ht="24.2" customHeight="1">
      <c r="A161" s="32"/>
      <c r="B161" s="33"/>
      <c r="C161" s="193" t="s">
        <v>537</v>
      </c>
      <c r="D161" s="193" t="s">
        <v>134</v>
      </c>
      <c r="E161" s="194" t="s">
        <v>647</v>
      </c>
      <c r="F161" s="195" t="s">
        <v>648</v>
      </c>
      <c r="G161" s="196" t="s">
        <v>150</v>
      </c>
      <c r="H161" s="197">
        <v>2.88</v>
      </c>
      <c r="I161" s="198"/>
      <c r="J161" s="197">
        <f t="shared" ref="J161:J168" si="20">ROUND(I161*H161,3)</f>
        <v>0</v>
      </c>
      <c r="K161" s="199"/>
      <c r="L161" s="37"/>
      <c r="M161" s="200" t="s">
        <v>1</v>
      </c>
      <c r="N161" s="201" t="s">
        <v>43</v>
      </c>
      <c r="O161" s="73"/>
      <c r="P161" s="202">
        <f t="shared" ref="P161:P168" si="21">O161*H161</f>
        <v>0</v>
      </c>
      <c r="Q161" s="202">
        <v>0</v>
      </c>
      <c r="R161" s="202">
        <f t="shared" ref="R161:R168" si="22">Q161*H161</f>
        <v>0</v>
      </c>
      <c r="S161" s="202">
        <v>0</v>
      </c>
      <c r="T161" s="203">
        <f t="shared" ref="T161:T168" si="23"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204" t="s">
        <v>552</v>
      </c>
      <c r="AT161" s="204" t="s">
        <v>134</v>
      </c>
      <c r="AU161" s="204" t="s">
        <v>139</v>
      </c>
      <c r="AY161" s="15" t="s">
        <v>132</v>
      </c>
      <c r="BE161" s="205">
        <f t="shared" ref="BE161:BE168" si="24">IF(N161="základná",J161,0)</f>
        <v>0</v>
      </c>
      <c r="BF161" s="205">
        <f t="shared" ref="BF161:BF168" si="25">IF(N161="znížená",J161,0)</f>
        <v>0</v>
      </c>
      <c r="BG161" s="205">
        <f t="shared" ref="BG161:BG168" si="26">IF(N161="zákl. prenesená",J161,0)</f>
        <v>0</v>
      </c>
      <c r="BH161" s="205">
        <f t="shared" ref="BH161:BH168" si="27">IF(N161="zníž. prenesená",J161,0)</f>
        <v>0</v>
      </c>
      <c r="BI161" s="205">
        <f t="shared" ref="BI161:BI168" si="28">IF(N161="nulová",J161,0)</f>
        <v>0</v>
      </c>
      <c r="BJ161" s="15" t="s">
        <v>139</v>
      </c>
      <c r="BK161" s="206">
        <f t="shared" ref="BK161:BK168" si="29">ROUND(I161*H161,3)</f>
        <v>0</v>
      </c>
      <c r="BL161" s="15" t="s">
        <v>552</v>
      </c>
      <c r="BM161" s="204" t="s">
        <v>649</v>
      </c>
    </row>
    <row r="162" spans="1:65" s="2" customFormat="1" ht="24.2" customHeight="1">
      <c r="A162" s="32"/>
      <c r="B162" s="33"/>
      <c r="C162" s="193" t="s">
        <v>650</v>
      </c>
      <c r="D162" s="193" t="s">
        <v>134</v>
      </c>
      <c r="E162" s="194" t="s">
        <v>651</v>
      </c>
      <c r="F162" s="195" t="s">
        <v>652</v>
      </c>
      <c r="G162" s="196" t="s">
        <v>150</v>
      </c>
      <c r="H162" s="197">
        <v>2.88</v>
      </c>
      <c r="I162" s="198"/>
      <c r="J162" s="197">
        <f t="shared" si="20"/>
        <v>0</v>
      </c>
      <c r="K162" s="199"/>
      <c r="L162" s="37"/>
      <c r="M162" s="200" t="s">
        <v>1</v>
      </c>
      <c r="N162" s="201" t="s">
        <v>43</v>
      </c>
      <c r="O162" s="73"/>
      <c r="P162" s="202">
        <f t="shared" si="21"/>
        <v>0</v>
      </c>
      <c r="Q162" s="202">
        <v>0</v>
      </c>
      <c r="R162" s="202">
        <f t="shared" si="22"/>
        <v>0</v>
      </c>
      <c r="S162" s="202">
        <v>0</v>
      </c>
      <c r="T162" s="203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204" t="s">
        <v>552</v>
      </c>
      <c r="AT162" s="204" t="s">
        <v>134</v>
      </c>
      <c r="AU162" s="204" t="s">
        <v>139</v>
      </c>
      <c r="AY162" s="15" t="s">
        <v>132</v>
      </c>
      <c r="BE162" s="205">
        <f t="shared" si="24"/>
        <v>0</v>
      </c>
      <c r="BF162" s="205">
        <f t="shared" si="25"/>
        <v>0</v>
      </c>
      <c r="BG162" s="205">
        <f t="shared" si="26"/>
        <v>0</v>
      </c>
      <c r="BH162" s="205">
        <f t="shared" si="27"/>
        <v>0</v>
      </c>
      <c r="BI162" s="205">
        <f t="shared" si="28"/>
        <v>0</v>
      </c>
      <c r="BJ162" s="15" t="s">
        <v>139</v>
      </c>
      <c r="BK162" s="206">
        <f t="shared" si="29"/>
        <v>0</v>
      </c>
      <c r="BL162" s="15" t="s">
        <v>552</v>
      </c>
      <c r="BM162" s="204" t="s">
        <v>653</v>
      </c>
    </row>
    <row r="163" spans="1:65" s="2" customFormat="1" ht="24.2" customHeight="1">
      <c r="A163" s="32"/>
      <c r="B163" s="33"/>
      <c r="C163" s="193" t="s">
        <v>654</v>
      </c>
      <c r="D163" s="193" t="s">
        <v>134</v>
      </c>
      <c r="E163" s="194" t="s">
        <v>655</v>
      </c>
      <c r="F163" s="195" t="s">
        <v>656</v>
      </c>
      <c r="G163" s="196" t="s">
        <v>197</v>
      </c>
      <c r="H163" s="197">
        <v>200</v>
      </c>
      <c r="I163" s="198"/>
      <c r="J163" s="197">
        <f t="shared" si="20"/>
        <v>0</v>
      </c>
      <c r="K163" s="199"/>
      <c r="L163" s="37"/>
      <c r="M163" s="200" t="s">
        <v>1</v>
      </c>
      <c r="N163" s="201" t="s">
        <v>43</v>
      </c>
      <c r="O163" s="73"/>
      <c r="P163" s="202">
        <f t="shared" si="21"/>
        <v>0</v>
      </c>
      <c r="Q163" s="202">
        <v>0</v>
      </c>
      <c r="R163" s="202">
        <f t="shared" si="22"/>
        <v>0</v>
      </c>
      <c r="S163" s="202">
        <v>0</v>
      </c>
      <c r="T163" s="203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204" t="s">
        <v>552</v>
      </c>
      <c r="AT163" s="204" t="s">
        <v>134</v>
      </c>
      <c r="AU163" s="204" t="s">
        <v>139</v>
      </c>
      <c r="AY163" s="15" t="s">
        <v>132</v>
      </c>
      <c r="BE163" s="205">
        <f t="shared" si="24"/>
        <v>0</v>
      </c>
      <c r="BF163" s="205">
        <f t="shared" si="25"/>
        <v>0</v>
      </c>
      <c r="BG163" s="205">
        <f t="shared" si="26"/>
        <v>0</v>
      </c>
      <c r="BH163" s="205">
        <f t="shared" si="27"/>
        <v>0</v>
      </c>
      <c r="BI163" s="205">
        <f t="shared" si="28"/>
        <v>0</v>
      </c>
      <c r="BJ163" s="15" t="s">
        <v>139</v>
      </c>
      <c r="BK163" s="206">
        <f t="shared" si="29"/>
        <v>0</v>
      </c>
      <c r="BL163" s="15" t="s">
        <v>552</v>
      </c>
      <c r="BM163" s="204" t="s">
        <v>657</v>
      </c>
    </row>
    <row r="164" spans="1:65" s="2" customFormat="1" ht="24.2" customHeight="1">
      <c r="A164" s="32"/>
      <c r="B164" s="33"/>
      <c r="C164" s="193" t="s">
        <v>658</v>
      </c>
      <c r="D164" s="193" t="s">
        <v>134</v>
      </c>
      <c r="E164" s="194" t="s">
        <v>659</v>
      </c>
      <c r="F164" s="195" t="s">
        <v>660</v>
      </c>
      <c r="G164" s="196" t="s">
        <v>197</v>
      </c>
      <c r="H164" s="197">
        <v>200</v>
      </c>
      <c r="I164" s="198"/>
      <c r="J164" s="197">
        <f t="shared" si="20"/>
        <v>0</v>
      </c>
      <c r="K164" s="199"/>
      <c r="L164" s="37"/>
      <c r="M164" s="200" t="s">
        <v>1</v>
      </c>
      <c r="N164" s="201" t="s">
        <v>43</v>
      </c>
      <c r="O164" s="73"/>
      <c r="P164" s="202">
        <f t="shared" si="21"/>
        <v>0</v>
      </c>
      <c r="Q164" s="202">
        <v>0</v>
      </c>
      <c r="R164" s="202">
        <f t="shared" si="22"/>
        <v>0</v>
      </c>
      <c r="S164" s="202">
        <v>0</v>
      </c>
      <c r="T164" s="203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204" t="s">
        <v>552</v>
      </c>
      <c r="AT164" s="204" t="s">
        <v>134</v>
      </c>
      <c r="AU164" s="204" t="s">
        <v>139</v>
      </c>
      <c r="AY164" s="15" t="s">
        <v>132</v>
      </c>
      <c r="BE164" s="205">
        <f t="shared" si="24"/>
        <v>0</v>
      </c>
      <c r="BF164" s="205">
        <f t="shared" si="25"/>
        <v>0</v>
      </c>
      <c r="BG164" s="205">
        <f t="shared" si="26"/>
        <v>0</v>
      </c>
      <c r="BH164" s="205">
        <f t="shared" si="27"/>
        <v>0</v>
      </c>
      <c r="BI164" s="205">
        <f t="shared" si="28"/>
        <v>0</v>
      </c>
      <c r="BJ164" s="15" t="s">
        <v>139</v>
      </c>
      <c r="BK164" s="206">
        <f t="shared" si="29"/>
        <v>0</v>
      </c>
      <c r="BL164" s="15" t="s">
        <v>552</v>
      </c>
      <c r="BM164" s="204" t="s">
        <v>661</v>
      </c>
    </row>
    <row r="165" spans="1:65" s="2" customFormat="1" ht="24.2" customHeight="1">
      <c r="A165" s="32"/>
      <c r="B165" s="33"/>
      <c r="C165" s="193" t="s">
        <v>662</v>
      </c>
      <c r="D165" s="193" t="s">
        <v>134</v>
      </c>
      <c r="E165" s="194" t="s">
        <v>663</v>
      </c>
      <c r="F165" s="195" t="s">
        <v>664</v>
      </c>
      <c r="G165" s="196" t="s">
        <v>197</v>
      </c>
      <c r="H165" s="197">
        <v>200</v>
      </c>
      <c r="I165" s="198"/>
      <c r="J165" s="197">
        <f t="shared" si="20"/>
        <v>0</v>
      </c>
      <c r="K165" s="199"/>
      <c r="L165" s="37"/>
      <c r="M165" s="200" t="s">
        <v>1</v>
      </c>
      <c r="N165" s="201" t="s">
        <v>43</v>
      </c>
      <c r="O165" s="73"/>
      <c r="P165" s="202">
        <f t="shared" si="21"/>
        <v>0</v>
      </c>
      <c r="Q165" s="202">
        <v>0</v>
      </c>
      <c r="R165" s="202">
        <f t="shared" si="22"/>
        <v>0</v>
      </c>
      <c r="S165" s="202">
        <v>0</v>
      </c>
      <c r="T165" s="203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204" t="s">
        <v>552</v>
      </c>
      <c r="AT165" s="204" t="s">
        <v>134</v>
      </c>
      <c r="AU165" s="204" t="s">
        <v>139</v>
      </c>
      <c r="AY165" s="15" t="s">
        <v>132</v>
      </c>
      <c r="BE165" s="205">
        <f t="shared" si="24"/>
        <v>0</v>
      </c>
      <c r="BF165" s="205">
        <f t="shared" si="25"/>
        <v>0</v>
      </c>
      <c r="BG165" s="205">
        <f t="shared" si="26"/>
        <v>0</v>
      </c>
      <c r="BH165" s="205">
        <f t="shared" si="27"/>
        <v>0</v>
      </c>
      <c r="BI165" s="205">
        <f t="shared" si="28"/>
        <v>0</v>
      </c>
      <c r="BJ165" s="15" t="s">
        <v>139</v>
      </c>
      <c r="BK165" s="206">
        <f t="shared" si="29"/>
        <v>0</v>
      </c>
      <c r="BL165" s="15" t="s">
        <v>552</v>
      </c>
      <c r="BM165" s="204" t="s">
        <v>665</v>
      </c>
    </row>
    <row r="166" spans="1:65" s="2" customFormat="1" ht="24.2" customHeight="1">
      <c r="A166" s="32"/>
      <c r="B166" s="33"/>
      <c r="C166" s="207" t="s">
        <v>666</v>
      </c>
      <c r="D166" s="207" t="s">
        <v>170</v>
      </c>
      <c r="E166" s="208" t="s">
        <v>667</v>
      </c>
      <c r="F166" s="209" t="s">
        <v>668</v>
      </c>
      <c r="G166" s="210" t="s">
        <v>197</v>
      </c>
      <c r="H166" s="211">
        <v>200</v>
      </c>
      <c r="I166" s="212"/>
      <c r="J166" s="211">
        <f t="shared" si="20"/>
        <v>0</v>
      </c>
      <c r="K166" s="213"/>
      <c r="L166" s="214"/>
      <c r="M166" s="215" t="s">
        <v>1</v>
      </c>
      <c r="N166" s="216" t="s">
        <v>43</v>
      </c>
      <c r="O166" s="73"/>
      <c r="P166" s="202">
        <f t="shared" si="21"/>
        <v>0</v>
      </c>
      <c r="Q166" s="202">
        <v>2.1000000000000001E-4</v>
      </c>
      <c r="R166" s="202">
        <f t="shared" si="22"/>
        <v>4.2000000000000003E-2</v>
      </c>
      <c r="S166" s="202">
        <v>0</v>
      </c>
      <c r="T166" s="203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204" t="s">
        <v>556</v>
      </c>
      <c r="AT166" s="204" t="s">
        <v>170</v>
      </c>
      <c r="AU166" s="204" t="s">
        <v>139</v>
      </c>
      <c r="AY166" s="15" t="s">
        <v>132</v>
      </c>
      <c r="BE166" s="205">
        <f t="shared" si="24"/>
        <v>0</v>
      </c>
      <c r="BF166" s="205">
        <f t="shared" si="25"/>
        <v>0</v>
      </c>
      <c r="BG166" s="205">
        <f t="shared" si="26"/>
        <v>0</v>
      </c>
      <c r="BH166" s="205">
        <f t="shared" si="27"/>
        <v>0</v>
      </c>
      <c r="BI166" s="205">
        <f t="shared" si="28"/>
        <v>0</v>
      </c>
      <c r="BJ166" s="15" t="s">
        <v>139</v>
      </c>
      <c r="BK166" s="206">
        <f t="shared" si="29"/>
        <v>0</v>
      </c>
      <c r="BL166" s="15" t="s">
        <v>556</v>
      </c>
      <c r="BM166" s="204" t="s">
        <v>669</v>
      </c>
    </row>
    <row r="167" spans="1:65" s="2" customFormat="1" ht="33" customHeight="1">
      <c r="A167" s="32"/>
      <c r="B167" s="33"/>
      <c r="C167" s="193" t="s">
        <v>670</v>
      </c>
      <c r="D167" s="193" t="s">
        <v>134</v>
      </c>
      <c r="E167" s="194" t="s">
        <v>671</v>
      </c>
      <c r="F167" s="195" t="s">
        <v>672</v>
      </c>
      <c r="G167" s="196" t="s">
        <v>197</v>
      </c>
      <c r="H167" s="197">
        <v>200</v>
      </c>
      <c r="I167" s="198"/>
      <c r="J167" s="197">
        <f t="shared" si="20"/>
        <v>0</v>
      </c>
      <c r="K167" s="199"/>
      <c r="L167" s="37"/>
      <c r="M167" s="200" t="s">
        <v>1</v>
      </c>
      <c r="N167" s="201" t="s">
        <v>43</v>
      </c>
      <c r="O167" s="73"/>
      <c r="P167" s="202">
        <f t="shared" si="21"/>
        <v>0</v>
      </c>
      <c r="Q167" s="202">
        <v>0</v>
      </c>
      <c r="R167" s="202">
        <f t="shared" si="22"/>
        <v>0</v>
      </c>
      <c r="S167" s="202">
        <v>0</v>
      </c>
      <c r="T167" s="203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204" t="s">
        <v>552</v>
      </c>
      <c r="AT167" s="204" t="s">
        <v>134</v>
      </c>
      <c r="AU167" s="204" t="s">
        <v>139</v>
      </c>
      <c r="AY167" s="15" t="s">
        <v>132</v>
      </c>
      <c r="BE167" s="205">
        <f t="shared" si="24"/>
        <v>0</v>
      </c>
      <c r="BF167" s="205">
        <f t="shared" si="25"/>
        <v>0</v>
      </c>
      <c r="BG167" s="205">
        <f t="shared" si="26"/>
        <v>0</v>
      </c>
      <c r="BH167" s="205">
        <f t="shared" si="27"/>
        <v>0</v>
      </c>
      <c r="BI167" s="205">
        <f t="shared" si="28"/>
        <v>0</v>
      </c>
      <c r="BJ167" s="15" t="s">
        <v>139</v>
      </c>
      <c r="BK167" s="206">
        <f t="shared" si="29"/>
        <v>0</v>
      </c>
      <c r="BL167" s="15" t="s">
        <v>552</v>
      </c>
      <c r="BM167" s="204" t="s">
        <v>673</v>
      </c>
    </row>
    <row r="168" spans="1:65" s="2" customFormat="1" ht="33" customHeight="1">
      <c r="A168" s="32"/>
      <c r="B168" s="33"/>
      <c r="C168" s="193" t="s">
        <v>674</v>
      </c>
      <c r="D168" s="193" t="s">
        <v>134</v>
      </c>
      <c r="E168" s="194" t="s">
        <v>675</v>
      </c>
      <c r="F168" s="195" t="s">
        <v>676</v>
      </c>
      <c r="G168" s="196" t="s">
        <v>137</v>
      </c>
      <c r="H168" s="197">
        <v>200</v>
      </c>
      <c r="I168" s="198"/>
      <c r="J168" s="197">
        <f t="shared" si="20"/>
        <v>0</v>
      </c>
      <c r="K168" s="199"/>
      <c r="L168" s="37"/>
      <c r="M168" s="200" t="s">
        <v>1</v>
      </c>
      <c r="N168" s="201" t="s">
        <v>43</v>
      </c>
      <c r="O168" s="73"/>
      <c r="P168" s="202">
        <f t="shared" si="21"/>
        <v>0</v>
      </c>
      <c r="Q168" s="202">
        <v>0</v>
      </c>
      <c r="R168" s="202">
        <f t="shared" si="22"/>
        <v>0</v>
      </c>
      <c r="S168" s="202">
        <v>0</v>
      </c>
      <c r="T168" s="203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204" t="s">
        <v>552</v>
      </c>
      <c r="AT168" s="204" t="s">
        <v>134</v>
      </c>
      <c r="AU168" s="204" t="s">
        <v>139</v>
      </c>
      <c r="AY168" s="15" t="s">
        <v>132</v>
      </c>
      <c r="BE168" s="205">
        <f t="shared" si="24"/>
        <v>0</v>
      </c>
      <c r="BF168" s="205">
        <f t="shared" si="25"/>
        <v>0</v>
      </c>
      <c r="BG168" s="205">
        <f t="shared" si="26"/>
        <v>0</v>
      </c>
      <c r="BH168" s="205">
        <f t="shared" si="27"/>
        <v>0</v>
      </c>
      <c r="BI168" s="205">
        <f t="shared" si="28"/>
        <v>0</v>
      </c>
      <c r="BJ168" s="15" t="s">
        <v>139</v>
      </c>
      <c r="BK168" s="206">
        <f t="shared" si="29"/>
        <v>0</v>
      </c>
      <c r="BL168" s="15" t="s">
        <v>552</v>
      </c>
      <c r="BM168" s="204" t="s">
        <v>677</v>
      </c>
    </row>
    <row r="169" spans="1:65" s="12" customFormat="1" ht="22.9" customHeight="1">
      <c r="B169" s="177"/>
      <c r="C169" s="178"/>
      <c r="D169" s="179" t="s">
        <v>76</v>
      </c>
      <c r="E169" s="191" t="s">
        <v>678</v>
      </c>
      <c r="F169" s="191" t="s">
        <v>679</v>
      </c>
      <c r="G169" s="178"/>
      <c r="H169" s="178"/>
      <c r="I169" s="181"/>
      <c r="J169" s="192">
        <f>BK169</f>
        <v>0</v>
      </c>
      <c r="K169" s="178"/>
      <c r="L169" s="183"/>
      <c r="M169" s="184"/>
      <c r="N169" s="185"/>
      <c r="O169" s="185"/>
      <c r="P169" s="186">
        <f>SUM(P170:P171)</f>
        <v>0</v>
      </c>
      <c r="Q169" s="185"/>
      <c r="R169" s="186">
        <f>SUM(R170:R171)</f>
        <v>0</v>
      </c>
      <c r="S169" s="185"/>
      <c r="T169" s="187">
        <f>SUM(T170:T171)</f>
        <v>0</v>
      </c>
      <c r="AR169" s="188" t="s">
        <v>144</v>
      </c>
      <c r="AT169" s="189" t="s">
        <v>76</v>
      </c>
      <c r="AU169" s="189" t="s">
        <v>85</v>
      </c>
      <c r="AY169" s="188" t="s">
        <v>132</v>
      </c>
      <c r="BK169" s="190">
        <f>SUM(BK170:BK171)</f>
        <v>0</v>
      </c>
    </row>
    <row r="170" spans="1:65" s="2" customFormat="1" ht="33" customHeight="1">
      <c r="A170" s="32"/>
      <c r="B170" s="33"/>
      <c r="C170" s="193" t="s">
        <v>680</v>
      </c>
      <c r="D170" s="193" t="s">
        <v>134</v>
      </c>
      <c r="E170" s="194" t="s">
        <v>681</v>
      </c>
      <c r="F170" s="195" t="s">
        <v>682</v>
      </c>
      <c r="G170" s="196" t="s">
        <v>683</v>
      </c>
      <c r="H170" s="197">
        <v>8</v>
      </c>
      <c r="I170" s="198"/>
      <c r="J170" s="197">
        <f>ROUND(I170*H170,3)</f>
        <v>0</v>
      </c>
      <c r="K170" s="199"/>
      <c r="L170" s="37"/>
      <c r="M170" s="200" t="s">
        <v>1</v>
      </c>
      <c r="N170" s="201" t="s">
        <v>43</v>
      </c>
      <c r="O170" s="73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204" t="s">
        <v>552</v>
      </c>
      <c r="AT170" s="204" t="s">
        <v>134</v>
      </c>
      <c r="AU170" s="204" t="s">
        <v>139</v>
      </c>
      <c r="AY170" s="15" t="s">
        <v>132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5" t="s">
        <v>139</v>
      </c>
      <c r="BK170" s="206">
        <f>ROUND(I170*H170,3)</f>
        <v>0</v>
      </c>
      <c r="BL170" s="15" t="s">
        <v>552</v>
      </c>
      <c r="BM170" s="204" t="s">
        <v>684</v>
      </c>
    </row>
    <row r="171" spans="1:65" s="2" customFormat="1" ht="24.2" customHeight="1">
      <c r="A171" s="32"/>
      <c r="B171" s="33"/>
      <c r="C171" s="193" t="s">
        <v>685</v>
      </c>
      <c r="D171" s="193" t="s">
        <v>134</v>
      </c>
      <c r="E171" s="194" t="s">
        <v>686</v>
      </c>
      <c r="F171" s="195" t="s">
        <v>687</v>
      </c>
      <c r="G171" s="196" t="s">
        <v>683</v>
      </c>
      <c r="H171" s="197">
        <v>8</v>
      </c>
      <c r="I171" s="198"/>
      <c r="J171" s="197">
        <f>ROUND(I171*H171,3)</f>
        <v>0</v>
      </c>
      <c r="K171" s="199"/>
      <c r="L171" s="37"/>
      <c r="M171" s="200" t="s">
        <v>1</v>
      </c>
      <c r="N171" s="201" t="s">
        <v>43</v>
      </c>
      <c r="O171" s="73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204" t="s">
        <v>552</v>
      </c>
      <c r="AT171" s="204" t="s">
        <v>134</v>
      </c>
      <c r="AU171" s="204" t="s">
        <v>139</v>
      </c>
      <c r="AY171" s="15" t="s">
        <v>132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5" t="s">
        <v>139</v>
      </c>
      <c r="BK171" s="206">
        <f>ROUND(I171*H171,3)</f>
        <v>0</v>
      </c>
      <c r="BL171" s="15" t="s">
        <v>552</v>
      </c>
      <c r="BM171" s="204" t="s">
        <v>688</v>
      </c>
    </row>
    <row r="172" spans="1:65" s="12" customFormat="1" ht="25.9" customHeight="1">
      <c r="B172" s="177"/>
      <c r="C172" s="178"/>
      <c r="D172" s="179" t="s">
        <v>76</v>
      </c>
      <c r="E172" s="180" t="s">
        <v>251</v>
      </c>
      <c r="F172" s="180" t="s">
        <v>252</v>
      </c>
      <c r="G172" s="178"/>
      <c r="H172" s="178"/>
      <c r="I172" s="181"/>
      <c r="J172" s="182">
        <f>BK172</f>
        <v>0</v>
      </c>
      <c r="K172" s="178"/>
      <c r="L172" s="183"/>
      <c r="M172" s="184"/>
      <c r="N172" s="185"/>
      <c r="O172" s="185"/>
      <c r="P172" s="186">
        <f>SUM(P173:P175)</f>
        <v>0</v>
      </c>
      <c r="Q172" s="185"/>
      <c r="R172" s="186">
        <f>SUM(R173:R175)</f>
        <v>0</v>
      </c>
      <c r="S172" s="185"/>
      <c r="T172" s="187">
        <f>SUM(T173:T175)</f>
        <v>0</v>
      </c>
      <c r="AR172" s="188" t="s">
        <v>152</v>
      </c>
      <c r="AT172" s="189" t="s">
        <v>76</v>
      </c>
      <c r="AU172" s="189" t="s">
        <v>77</v>
      </c>
      <c r="AY172" s="188" t="s">
        <v>132</v>
      </c>
      <c r="BK172" s="190">
        <f>SUM(BK173:BK175)</f>
        <v>0</v>
      </c>
    </row>
    <row r="173" spans="1:65" s="2" customFormat="1" ht="24.2" customHeight="1">
      <c r="A173" s="32"/>
      <c r="B173" s="33"/>
      <c r="C173" s="193" t="s">
        <v>689</v>
      </c>
      <c r="D173" s="193" t="s">
        <v>134</v>
      </c>
      <c r="E173" s="194" t="s">
        <v>690</v>
      </c>
      <c r="F173" s="195" t="s">
        <v>691</v>
      </c>
      <c r="G173" s="196" t="s">
        <v>256</v>
      </c>
      <c r="H173" s="197">
        <v>1</v>
      </c>
      <c r="I173" s="198"/>
      <c r="J173" s="197">
        <f>ROUND(I173*H173,3)</f>
        <v>0</v>
      </c>
      <c r="K173" s="199"/>
      <c r="L173" s="37"/>
      <c r="M173" s="200" t="s">
        <v>1</v>
      </c>
      <c r="N173" s="201" t="s">
        <v>43</v>
      </c>
      <c r="O173" s="73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204" t="s">
        <v>257</v>
      </c>
      <c r="AT173" s="204" t="s">
        <v>134</v>
      </c>
      <c r="AU173" s="204" t="s">
        <v>85</v>
      </c>
      <c r="AY173" s="15" t="s">
        <v>132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5" t="s">
        <v>139</v>
      </c>
      <c r="BK173" s="206">
        <f>ROUND(I173*H173,3)</f>
        <v>0</v>
      </c>
      <c r="BL173" s="15" t="s">
        <v>257</v>
      </c>
      <c r="BM173" s="204" t="s">
        <v>692</v>
      </c>
    </row>
    <row r="174" spans="1:65" s="2" customFormat="1" ht="44.25" customHeight="1">
      <c r="A174" s="32"/>
      <c r="B174" s="33"/>
      <c r="C174" s="193" t="s">
        <v>693</v>
      </c>
      <c r="D174" s="193" t="s">
        <v>134</v>
      </c>
      <c r="E174" s="194" t="s">
        <v>694</v>
      </c>
      <c r="F174" s="195" t="s">
        <v>695</v>
      </c>
      <c r="G174" s="196" t="s">
        <v>256</v>
      </c>
      <c r="H174" s="197">
        <v>1</v>
      </c>
      <c r="I174" s="198"/>
      <c r="J174" s="197">
        <f>ROUND(I174*H174,3)</f>
        <v>0</v>
      </c>
      <c r="K174" s="199"/>
      <c r="L174" s="37"/>
      <c r="M174" s="200" t="s">
        <v>1</v>
      </c>
      <c r="N174" s="201" t="s">
        <v>43</v>
      </c>
      <c r="O174" s="73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204" t="s">
        <v>257</v>
      </c>
      <c r="AT174" s="204" t="s">
        <v>134</v>
      </c>
      <c r="AU174" s="204" t="s">
        <v>85</v>
      </c>
      <c r="AY174" s="15" t="s">
        <v>132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5" t="s">
        <v>139</v>
      </c>
      <c r="BK174" s="206">
        <f>ROUND(I174*H174,3)</f>
        <v>0</v>
      </c>
      <c r="BL174" s="15" t="s">
        <v>257</v>
      </c>
      <c r="BM174" s="204" t="s">
        <v>696</v>
      </c>
    </row>
    <row r="175" spans="1:65" s="2" customFormat="1" ht="21.75" customHeight="1">
      <c r="A175" s="32"/>
      <c r="B175" s="33"/>
      <c r="C175" s="193" t="s">
        <v>697</v>
      </c>
      <c r="D175" s="193" t="s">
        <v>134</v>
      </c>
      <c r="E175" s="194" t="s">
        <v>698</v>
      </c>
      <c r="F175" s="195" t="s">
        <v>699</v>
      </c>
      <c r="G175" s="196" t="s">
        <v>256</v>
      </c>
      <c r="H175" s="197">
        <v>1</v>
      </c>
      <c r="I175" s="198"/>
      <c r="J175" s="197">
        <f>ROUND(I175*H175,3)</f>
        <v>0</v>
      </c>
      <c r="K175" s="199"/>
      <c r="L175" s="37"/>
      <c r="M175" s="228" t="s">
        <v>1</v>
      </c>
      <c r="N175" s="229" t="s">
        <v>43</v>
      </c>
      <c r="O175" s="230"/>
      <c r="P175" s="231">
        <f>O175*H175</f>
        <v>0</v>
      </c>
      <c r="Q175" s="231">
        <v>0</v>
      </c>
      <c r="R175" s="231">
        <f>Q175*H175</f>
        <v>0</v>
      </c>
      <c r="S175" s="231">
        <v>0</v>
      </c>
      <c r="T175" s="232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204" t="s">
        <v>257</v>
      </c>
      <c r="AT175" s="204" t="s">
        <v>134</v>
      </c>
      <c r="AU175" s="204" t="s">
        <v>85</v>
      </c>
      <c r="AY175" s="15" t="s">
        <v>132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5" t="s">
        <v>139</v>
      </c>
      <c r="BK175" s="206">
        <f>ROUND(I175*H175,3)</f>
        <v>0</v>
      </c>
      <c r="BL175" s="15" t="s">
        <v>257</v>
      </c>
      <c r="BM175" s="204" t="s">
        <v>700</v>
      </c>
    </row>
    <row r="176" spans="1:65" s="2" customFormat="1" ht="6.95" customHeight="1">
      <c r="A176" s="32"/>
      <c r="B176" s="56"/>
      <c r="C176" s="57"/>
      <c r="D176" s="57"/>
      <c r="E176" s="57"/>
      <c r="F176" s="57"/>
      <c r="G176" s="57"/>
      <c r="H176" s="57"/>
      <c r="I176" s="57"/>
      <c r="J176" s="57"/>
      <c r="K176" s="57"/>
      <c r="L176" s="37"/>
      <c r="M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</sheetData>
  <sheetProtection algorithmName="SHA-512" hashValue="2/nXVQo7YjFEo38ihe3OUDKDofTgztDFUeEWiXzOXq5yEKvIXZC9RSvQQTRMy5qCOh17G2aNwy/RURGWJkQLig==" saltValue="mDGYn4nkBGehbrwTg52c8HqWD9GxNO4RXDYSBqVOFIyLmQr7ecnOn95uFZeI5s2UoEyuzVGnSDx3U+U7LAXUZw==" spinCount="100000" sheet="1" objects="1" scenarios="1" formatColumns="0" formatRows="0" autoFilter="0"/>
  <autoFilter ref="C122:K175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01 - Vlastná stavba</vt:lpstr>
      <vt:lpstr>02 - Agátový hájik - vyba...</vt:lpstr>
      <vt:lpstr>03 - Sadové úpravy</vt:lpstr>
      <vt:lpstr>04 - Mestský mobiliár</vt:lpstr>
      <vt:lpstr>05 - Kontajnerové stojisko</vt:lpstr>
      <vt:lpstr>06 - Verejné osvetlenie</vt:lpstr>
      <vt:lpstr>'01 - Vlastná stavba'!Názvy_tlače</vt:lpstr>
      <vt:lpstr>'02 - Agátový hájik - vyba...'!Názvy_tlače</vt:lpstr>
      <vt:lpstr>'03 - Sadové úpravy'!Názvy_tlače</vt:lpstr>
      <vt:lpstr>'04 - Mestský mobiliár'!Názvy_tlače</vt:lpstr>
      <vt:lpstr>'05 - Kontajnerové stojisko'!Názvy_tlače</vt:lpstr>
      <vt:lpstr>'06 - Verejné osvetlenie'!Názvy_tlače</vt:lpstr>
      <vt:lpstr>'Rekapitulácia stavby'!Názvy_tlače</vt:lpstr>
      <vt:lpstr>'01 - Vlastná stavba'!Oblasť_tlače</vt:lpstr>
      <vt:lpstr>'02 - Agátový hájik - vyba...'!Oblasť_tlače</vt:lpstr>
      <vt:lpstr>'03 - Sadové úpravy'!Oblasť_tlače</vt:lpstr>
      <vt:lpstr>'04 - Mestský mobiliár'!Oblasť_tlače</vt:lpstr>
      <vt:lpstr>'05 - Kontajnerové stojisko'!Oblasť_tlače</vt:lpstr>
      <vt:lpstr>'06 - Verejné osvetlenie'!Oblasť_tlače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ŠOFRANKOVÁ Katarína</cp:lastModifiedBy>
  <dcterms:created xsi:type="dcterms:W3CDTF">2022-11-04T15:32:26Z</dcterms:created>
  <dcterms:modified xsi:type="dcterms:W3CDTF">2022-11-08T08:51:22Z</dcterms:modified>
</cp:coreProperties>
</file>