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IROP - Akčný plán Cyklodoprava\VEREJNÉ OBSTARÁVANIA\Opakované VO\"/>
    </mc:Choice>
  </mc:AlternateContent>
  <bookViews>
    <workbookView xWindow="0" yWindow="0" windowWidth="28800" windowHeight="13500"/>
  </bookViews>
  <sheets>
    <sheet name="Rekapitulácia stavby" sheetId="1" r:id="rId1"/>
    <sheet name="01 - SO 01 ul. Prostejovs..." sheetId="2" r:id="rId2"/>
    <sheet name="02 - SO 02 ul.Volgogradsk..." sheetId="3" r:id="rId3"/>
    <sheet name="03 - SO 03 ul. Levočská -..." sheetId="4" r:id="rId4"/>
    <sheet name="04 - SO 04 ul. 17. Novemb..." sheetId="5" r:id="rId5"/>
    <sheet name="05 - SO 05 Automaticke sč..." sheetId="6" r:id="rId6"/>
  </sheets>
  <definedNames>
    <definedName name="_xlnm._FilterDatabase" localSheetId="1" hidden="1">'01 - SO 01 ul. Prostejovs...'!$C$129:$K$228</definedName>
    <definedName name="_xlnm._FilterDatabase" localSheetId="2" hidden="1">'02 - SO 02 ul.Volgogradsk...'!$C$125:$K$200</definedName>
    <definedName name="_xlnm._FilterDatabase" localSheetId="3" hidden="1">'03 - SO 03 ul. Levočská -...'!$C$121:$K$171</definedName>
    <definedName name="_xlnm._FilterDatabase" localSheetId="4" hidden="1">'04 - SO 04 ul. 17. Novemb...'!$C$122:$K$185</definedName>
    <definedName name="_xlnm._FilterDatabase" localSheetId="5" hidden="1">'05 - SO 05 Automaticke sč...'!$C$120:$K$145</definedName>
    <definedName name="_xlnm.Print_Titles" localSheetId="1">'01 - SO 01 ul. Prostejovs...'!$129:$129</definedName>
    <definedName name="_xlnm.Print_Titles" localSheetId="2">'02 - SO 02 ul.Volgogradsk...'!$125:$125</definedName>
    <definedName name="_xlnm.Print_Titles" localSheetId="3">'03 - SO 03 ul. Levočská -...'!$121:$121</definedName>
    <definedName name="_xlnm.Print_Titles" localSheetId="4">'04 - SO 04 ul. 17. Novemb...'!$122:$122</definedName>
    <definedName name="_xlnm.Print_Titles" localSheetId="5">'05 - SO 05 Automaticke sč...'!$120:$120</definedName>
    <definedName name="_xlnm.Print_Titles" localSheetId="0">'Rekapitulácia stavby'!$92:$92</definedName>
    <definedName name="_xlnm.Print_Area" localSheetId="1">'01 - SO 01 ul. Prostejovs...'!$C$4:$J$76,'01 - SO 01 ul. Prostejovs...'!$C$82:$J$111,'01 - SO 01 ul. Prostejovs...'!$C$117:$J$228</definedName>
    <definedName name="_xlnm.Print_Area" localSheetId="2">'02 - SO 02 ul.Volgogradsk...'!$C$4:$J$76,'02 - SO 02 ul.Volgogradsk...'!$C$82:$J$107,'02 - SO 02 ul.Volgogradsk...'!$C$113:$J$200</definedName>
    <definedName name="_xlnm.Print_Area" localSheetId="3">'03 - SO 03 ul. Levočská -...'!$C$4:$J$76,'03 - SO 03 ul. Levočská -...'!$C$82:$J$103,'03 - SO 03 ul. Levočská -...'!$C$109:$J$171</definedName>
    <definedName name="_xlnm.Print_Area" localSheetId="4">'04 - SO 04 ul. 17. Novemb...'!$C$4:$J$76,'04 - SO 04 ul. 17. Novemb...'!$C$82:$J$104,'04 - SO 04 ul. 17. Novemb...'!$C$110:$J$185</definedName>
    <definedName name="_xlnm.Print_Area" localSheetId="5">'05 - SO 05 Automaticke sč...'!$C$4:$J$76,'05 - SO 05 Automaticke sč...'!$C$82:$J$102,'05 - SO 05 Automaticke sč...'!$C$108:$J$145</definedName>
    <definedName name="_xlnm.Print_Area" localSheetId="0">'Rekapitulácia stavby'!$D$4:$AO$76,'Rekapitulácia stavby'!$C$82:$AQ$100</definedName>
  </definedNames>
  <calcPr calcId="162913"/>
</workbook>
</file>

<file path=xl/calcChain.xml><?xml version="1.0" encoding="utf-8"?>
<calcChain xmlns="http://schemas.openxmlformats.org/spreadsheetml/2006/main">
  <c r="J37" i="6" l="1"/>
  <c r="J36" i="6"/>
  <c r="AY99" i="1"/>
  <c r="J35" i="6"/>
  <c r="AX99" i="1" s="1"/>
  <c r="BI145" i="6"/>
  <c r="BH145" i="6"/>
  <c r="BG145" i="6"/>
  <c r="BE145" i="6"/>
  <c r="T145" i="6"/>
  <c r="T144" i="6" s="1"/>
  <c r="R145" i="6"/>
  <c r="R144" i="6" s="1"/>
  <c r="P145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F115" i="6"/>
  <c r="E113" i="6"/>
  <c r="F89" i="6"/>
  <c r="E87" i="6"/>
  <c r="J24" i="6"/>
  <c r="E24" i="6"/>
  <c r="J92" i="6" s="1"/>
  <c r="J23" i="6"/>
  <c r="J21" i="6"/>
  <c r="E21" i="6"/>
  <c r="J117" i="6" s="1"/>
  <c r="J20" i="6"/>
  <c r="J18" i="6"/>
  <c r="E18" i="6"/>
  <c r="F118" i="6"/>
  <c r="J17" i="6"/>
  <c r="J15" i="6"/>
  <c r="E15" i="6"/>
  <c r="F91" i="6" s="1"/>
  <c r="J14" i="6"/>
  <c r="J12" i="6"/>
  <c r="J115" i="6" s="1"/>
  <c r="E7" i="6"/>
  <c r="E85" i="6"/>
  <c r="J37" i="5"/>
  <c r="J36" i="5"/>
  <c r="AY98" i="1"/>
  <c r="J35" i="5"/>
  <c r="AX98" i="1" s="1"/>
  <c r="BI185" i="5"/>
  <c r="BH185" i="5"/>
  <c r="BG185" i="5"/>
  <c r="BE185" i="5"/>
  <c r="T185" i="5"/>
  <c r="T184" i="5" s="1"/>
  <c r="R185" i="5"/>
  <c r="R184" i="5" s="1"/>
  <c r="P185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0" i="5"/>
  <c r="BH150" i="5"/>
  <c r="BG150" i="5"/>
  <c r="BE150" i="5"/>
  <c r="T150" i="5"/>
  <c r="T149" i="5" s="1"/>
  <c r="R150" i="5"/>
  <c r="R149" i="5" s="1"/>
  <c r="P150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1" i="5"/>
  <c r="BH141" i="5"/>
  <c r="BG141" i="5"/>
  <c r="BE141" i="5"/>
  <c r="T141" i="5"/>
  <c r="T140" i="5"/>
  <c r="R141" i="5"/>
  <c r="R140" i="5" s="1"/>
  <c r="P141" i="5"/>
  <c r="P140" i="5" s="1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F117" i="5"/>
  <c r="E115" i="5"/>
  <c r="F89" i="5"/>
  <c r="E87" i="5"/>
  <c r="J24" i="5"/>
  <c r="E24" i="5"/>
  <c r="J120" i="5" s="1"/>
  <c r="J23" i="5"/>
  <c r="J21" i="5"/>
  <c r="E21" i="5"/>
  <c r="J119" i="5" s="1"/>
  <c r="J20" i="5"/>
  <c r="J18" i="5"/>
  <c r="E18" i="5"/>
  <c r="F92" i="5"/>
  <c r="J17" i="5"/>
  <c r="J15" i="5"/>
  <c r="E15" i="5"/>
  <c r="F91" i="5" s="1"/>
  <c r="J14" i="5"/>
  <c r="J12" i="5"/>
  <c r="J89" i="5" s="1"/>
  <c r="E7" i="5"/>
  <c r="E113" i="5"/>
  <c r="J37" i="4"/>
  <c r="J36" i="4"/>
  <c r="AY97" i="1"/>
  <c r="J35" i="4"/>
  <c r="AX97" i="1"/>
  <c r="BI171" i="4"/>
  <c r="BH171" i="4"/>
  <c r="BG171" i="4"/>
  <c r="BE171" i="4"/>
  <c r="T171" i="4"/>
  <c r="T170" i="4"/>
  <c r="R171" i="4"/>
  <c r="R170" i="4" s="1"/>
  <c r="P171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F116" i="4"/>
  <c r="E114" i="4"/>
  <c r="F89" i="4"/>
  <c r="E87" i="4"/>
  <c r="J24" i="4"/>
  <c r="E24" i="4"/>
  <c r="J92" i="4" s="1"/>
  <c r="J23" i="4"/>
  <c r="J21" i="4"/>
  <c r="E21" i="4"/>
  <c r="J118" i="4" s="1"/>
  <c r="J20" i="4"/>
  <c r="J18" i="4"/>
  <c r="E18" i="4"/>
  <c r="F119" i="4"/>
  <c r="J17" i="4"/>
  <c r="J15" i="4"/>
  <c r="E15" i="4"/>
  <c r="F91" i="4" s="1"/>
  <c r="J14" i="4"/>
  <c r="J12" i="4"/>
  <c r="J116" i="4" s="1"/>
  <c r="E7" i="4"/>
  <c r="E112" i="4"/>
  <c r="J37" i="3"/>
  <c r="J36" i="3"/>
  <c r="AY96" i="1" s="1"/>
  <c r="J35" i="3"/>
  <c r="AX96" i="1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0" i="3"/>
  <c r="BH190" i="3"/>
  <c r="BG190" i="3"/>
  <c r="BE190" i="3"/>
  <c r="T190" i="3"/>
  <c r="T189" i="3"/>
  <c r="R190" i="3"/>
  <c r="R189" i="3" s="1"/>
  <c r="P190" i="3"/>
  <c r="P189" i="3" s="1"/>
  <c r="BI187" i="3"/>
  <c r="BH187" i="3"/>
  <c r="BG187" i="3"/>
  <c r="BE187" i="3"/>
  <c r="T187" i="3"/>
  <c r="T186" i="3"/>
  <c r="R187" i="3"/>
  <c r="R186" i="3"/>
  <c r="P187" i="3"/>
  <c r="P186" i="3" s="1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6" i="3"/>
  <c r="BH156" i="3"/>
  <c r="BG156" i="3"/>
  <c r="BE156" i="3"/>
  <c r="T156" i="3"/>
  <c r="T155" i="3"/>
  <c r="R156" i="3"/>
  <c r="R155" i="3" s="1"/>
  <c r="P156" i="3"/>
  <c r="P155" i="3" s="1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T144" i="3" s="1"/>
  <c r="R145" i="3"/>
  <c r="P145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F120" i="3"/>
  <c r="E118" i="3"/>
  <c r="F89" i="3"/>
  <c r="E87" i="3"/>
  <c r="J24" i="3"/>
  <c r="E24" i="3"/>
  <c r="J123" i="3"/>
  <c r="J23" i="3"/>
  <c r="J21" i="3"/>
  <c r="E21" i="3"/>
  <c r="J91" i="3"/>
  <c r="J20" i="3"/>
  <c r="J18" i="3"/>
  <c r="E18" i="3"/>
  <c r="F123" i="3" s="1"/>
  <c r="J17" i="3"/>
  <c r="J15" i="3"/>
  <c r="E15" i="3"/>
  <c r="F122" i="3" s="1"/>
  <c r="J14" i="3"/>
  <c r="J12" i="3"/>
  <c r="J120" i="3" s="1"/>
  <c r="E7" i="3"/>
  <c r="E85" i="3" s="1"/>
  <c r="J37" i="2"/>
  <c r="J36" i="2"/>
  <c r="AY95" i="1" s="1"/>
  <c r="J35" i="2"/>
  <c r="AX95" i="1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8" i="2"/>
  <c r="BH218" i="2"/>
  <c r="BG218" i="2"/>
  <c r="BE218" i="2"/>
  <c r="T218" i="2"/>
  <c r="T217" i="2"/>
  <c r="R218" i="2"/>
  <c r="R217" i="2" s="1"/>
  <c r="P218" i="2"/>
  <c r="P217" i="2" s="1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T208" i="2" s="1"/>
  <c r="R209" i="2"/>
  <c r="R208" i="2" s="1"/>
  <c r="P209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T170" i="2" s="1"/>
  <c r="R171" i="2"/>
  <c r="R170" i="2" s="1"/>
  <c r="P171" i="2"/>
  <c r="P170" i="2" s="1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T157" i="2" s="1"/>
  <c r="R158" i="2"/>
  <c r="R157" i="2"/>
  <c r="P158" i="2"/>
  <c r="P157" i="2" s="1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F124" i="2"/>
  <c r="E122" i="2"/>
  <c r="F89" i="2"/>
  <c r="E87" i="2"/>
  <c r="J24" i="2"/>
  <c r="E24" i="2"/>
  <c r="J127" i="2"/>
  <c r="J23" i="2"/>
  <c r="J21" i="2"/>
  <c r="E21" i="2"/>
  <c r="J126" i="2" s="1"/>
  <c r="J20" i="2"/>
  <c r="J18" i="2"/>
  <c r="E18" i="2"/>
  <c r="F92" i="2"/>
  <c r="J17" i="2"/>
  <c r="J15" i="2"/>
  <c r="E15" i="2"/>
  <c r="F91" i="2"/>
  <c r="J14" i="2"/>
  <c r="J12" i="2"/>
  <c r="J124" i="2" s="1"/>
  <c r="E7" i="2"/>
  <c r="E85" i="2" s="1"/>
  <c r="L90" i="1"/>
  <c r="AM90" i="1"/>
  <c r="AM89" i="1"/>
  <c r="L89" i="1"/>
  <c r="AM87" i="1"/>
  <c r="L87" i="1"/>
  <c r="L85" i="1"/>
  <c r="L84" i="1"/>
  <c r="BK227" i="2"/>
  <c r="J228" i="2"/>
  <c r="BK224" i="2"/>
  <c r="J221" i="2"/>
  <c r="J214" i="2"/>
  <c r="J209" i="2"/>
  <c r="J204" i="2"/>
  <c r="J197" i="2"/>
  <c r="BK193" i="2"/>
  <c r="J189" i="2"/>
  <c r="BK186" i="2"/>
  <c r="BK176" i="2"/>
  <c r="J168" i="2"/>
  <c r="J164" i="2"/>
  <c r="J160" i="2"/>
  <c r="J153" i="2"/>
  <c r="BK149" i="2"/>
  <c r="BK145" i="2"/>
  <c r="J140" i="2"/>
  <c r="J135" i="2"/>
  <c r="J222" i="2"/>
  <c r="BK215" i="2"/>
  <c r="J212" i="2"/>
  <c r="BK206" i="2"/>
  <c r="BK203" i="2"/>
  <c r="J200" i="2"/>
  <c r="BK197" i="2"/>
  <c r="J193" i="2"/>
  <c r="BK189" i="2"/>
  <c r="J186" i="2"/>
  <c r="J183" i="2"/>
  <c r="BK180" i="2"/>
  <c r="BK178" i="2"/>
  <c r="J176" i="2"/>
  <c r="J174" i="2"/>
  <c r="BK168" i="2"/>
  <c r="J165" i="2"/>
  <c r="J161" i="2"/>
  <c r="J155" i="2"/>
  <c r="J149" i="2"/>
  <c r="BK146" i="2"/>
  <c r="J142" i="2"/>
  <c r="BK139" i="2"/>
  <c r="BK134" i="2"/>
  <c r="J193" i="3"/>
  <c r="J181" i="3"/>
  <c r="BK177" i="3"/>
  <c r="J171" i="3"/>
  <c r="J163" i="3"/>
  <c r="J154" i="3"/>
  <c r="J146" i="3"/>
  <c r="BK130" i="3"/>
  <c r="J194" i="3"/>
  <c r="J177" i="3"/>
  <c r="BK172" i="3"/>
  <c r="BK169" i="3"/>
  <c r="J161" i="3"/>
  <c r="BK151" i="3"/>
  <c r="J143" i="3"/>
  <c r="BK195" i="3"/>
  <c r="J182" i="3"/>
  <c r="J167" i="3"/>
  <c r="BK158" i="3"/>
  <c r="BK147" i="3"/>
  <c r="BK133" i="3"/>
  <c r="BK199" i="3"/>
  <c r="BK193" i="3"/>
  <c r="BK182" i="3"/>
  <c r="J169" i="3"/>
  <c r="BK163" i="3"/>
  <c r="J149" i="3"/>
  <c r="BK139" i="3"/>
  <c r="BK135" i="3"/>
  <c r="BK168" i="4"/>
  <c r="BK155" i="4"/>
  <c r="J142" i="4"/>
  <c r="BK134" i="4"/>
  <c r="BK164" i="4"/>
  <c r="J157" i="4"/>
  <c r="J151" i="4"/>
  <c r="BK140" i="4"/>
  <c r="BK132" i="4"/>
  <c r="J126" i="4"/>
  <c r="J168" i="4"/>
  <c r="J159" i="4"/>
  <c r="BK151" i="4"/>
  <c r="BK144" i="4"/>
  <c r="J134" i="4"/>
  <c r="J128" i="4"/>
  <c r="J166" i="4"/>
  <c r="J160" i="4"/>
  <c r="J153" i="4"/>
  <c r="J145" i="4"/>
  <c r="BK131" i="4"/>
  <c r="J125" i="4"/>
  <c r="J178" i="5"/>
  <c r="J173" i="5"/>
  <c r="J165" i="5"/>
  <c r="BK155" i="5"/>
  <c r="J145" i="5"/>
  <c r="BK138" i="5"/>
  <c r="BK130" i="5"/>
  <c r="BK126" i="5"/>
  <c r="J175" i="5"/>
  <c r="BK169" i="5"/>
  <c r="BK162" i="5"/>
  <c r="J143" i="5"/>
  <c r="BK133" i="5"/>
  <c r="J180" i="5"/>
  <c r="BK171" i="5"/>
  <c r="J160" i="5"/>
  <c r="J150" i="5"/>
  <c r="BK144" i="5"/>
  <c r="J130" i="5"/>
  <c r="BK182" i="5"/>
  <c r="J171" i="5"/>
  <c r="BK165" i="5"/>
  <c r="BK157" i="5"/>
  <c r="J146" i="5"/>
  <c r="J137" i="5"/>
  <c r="J127" i="5"/>
  <c r="BK143" i="6"/>
  <c r="BK131" i="6"/>
  <c r="J126" i="6"/>
  <c r="J141" i="6"/>
  <c r="BK136" i="6"/>
  <c r="J142" i="6"/>
  <c r="J137" i="6"/>
  <c r="BK126" i="6"/>
  <c r="BK133" i="2"/>
  <c r="J227" i="2"/>
  <c r="BK225" i="2"/>
  <c r="J224" i="2"/>
  <c r="BK220" i="2"/>
  <c r="J215" i="2"/>
  <c r="BK207" i="2"/>
  <c r="J203" i="2"/>
  <c r="J198" i="2"/>
  <c r="J194" i="2"/>
  <c r="J192" i="2"/>
  <c r="J188" i="2"/>
  <c r="BK173" i="2"/>
  <c r="J166" i="2"/>
  <c r="J162" i="2"/>
  <c r="J156" i="2"/>
  <c r="BK151" i="2"/>
  <c r="J146" i="2"/>
  <c r="BK142" i="2"/>
  <c r="J138" i="2"/>
  <c r="J134" i="2"/>
  <c r="BK218" i="2"/>
  <c r="J213" i="2"/>
  <c r="J207" i="2"/>
  <c r="BK202" i="2"/>
  <c r="BK200" i="2"/>
  <c r="BK198" i="2"/>
  <c r="BK194" i="2"/>
  <c r="BK190" i="2"/>
  <c r="J185" i="2"/>
  <c r="BK182" i="2"/>
  <c r="J181" i="2"/>
  <c r="J179" i="2"/>
  <c r="J177" i="2"/>
  <c r="BK174" i="2"/>
  <c r="BK171" i="2"/>
  <c r="BK166" i="2"/>
  <c r="BK162" i="2"/>
  <c r="BK156" i="2"/>
  <c r="J151" i="2"/>
  <c r="J145" i="2"/>
  <c r="BK140" i="2"/>
  <c r="J137" i="2"/>
  <c r="J133" i="2"/>
  <c r="J185" i="3"/>
  <c r="J179" i="3"/>
  <c r="J173" i="3"/>
  <c r="BK168" i="3"/>
  <c r="J160" i="3"/>
  <c r="BK143" i="3"/>
  <c r="J131" i="3"/>
  <c r="J196" i="3"/>
  <c r="BK181" i="3"/>
  <c r="BK173" i="3"/>
  <c r="BK166" i="3"/>
  <c r="BK154" i="3"/>
  <c r="BK150" i="3"/>
  <c r="BK134" i="3"/>
  <c r="BK185" i="3"/>
  <c r="J174" i="3"/>
  <c r="BK162" i="3"/>
  <c r="J156" i="3"/>
  <c r="BK145" i="3"/>
  <c r="J134" i="3"/>
  <c r="BK200" i="3"/>
  <c r="BK194" i="3"/>
  <c r="BK190" i="3"/>
  <c r="BK179" i="3"/>
  <c r="J175" i="3"/>
  <c r="BK164" i="3"/>
  <c r="J158" i="3"/>
  <c r="BK148" i="3"/>
  <c r="BK136" i="3"/>
  <c r="J129" i="3"/>
  <c r="J162" i="4"/>
  <c r="BK159" i="4"/>
  <c r="J147" i="4"/>
  <c r="BK137" i="4"/>
  <c r="J165" i="4"/>
  <c r="BK156" i="4"/>
  <c r="BK149" i="4"/>
  <c r="BK139" i="4"/>
  <c r="BK130" i="4"/>
  <c r="BK171" i="4"/>
  <c r="BK167" i="4"/>
  <c r="BK157" i="4"/>
  <c r="BK145" i="4"/>
  <c r="BK142" i="4"/>
  <c r="J132" i="4"/>
  <c r="BK125" i="4"/>
  <c r="BK162" i="4"/>
  <c r="J156" i="4"/>
  <c r="BK152" i="4"/>
  <c r="J141" i="4"/>
  <c r="J130" i="4"/>
  <c r="J179" i="5"/>
  <c r="J174" i="5"/>
  <c r="BK166" i="5"/>
  <c r="BK159" i="5"/>
  <c r="J152" i="5"/>
  <c r="BK139" i="5"/>
  <c r="BK135" i="5"/>
  <c r="BK128" i="5"/>
  <c r="BK176" i="5"/>
  <c r="J170" i="5"/>
  <c r="BK163" i="5"/>
  <c r="J155" i="5"/>
  <c r="J154" i="5"/>
  <c r="J148" i="5"/>
  <c r="BK147" i="5"/>
  <c r="J138" i="5"/>
  <c r="BK129" i="5"/>
  <c r="BK178" i="5"/>
  <c r="J169" i="5"/>
  <c r="BK158" i="5"/>
  <c r="J153" i="5"/>
  <c r="J134" i="5"/>
  <c r="J131" i="5"/>
  <c r="J183" i="5"/>
  <c r="J176" i="5"/>
  <c r="J167" i="5"/>
  <c r="J159" i="5"/>
  <c r="BK150" i="5"/>
  <c r="J139" i="5"/>
  <c r="J128" i="5"/>
  <c r="BK145" i="6"/>
  <c r="J128" i="6"/>
  <c r="J131" i="6"/>
  <c r="BK128" i="6"/>
  <c r="J125" i="6"/>
  <c r="BK140" i="6"/>
  <c r="J129" i="6"/>
  <c r="BK222" i="2"/>
  <c r="BK226" i="2"/>
  <c r="J225" i="2"/>
  <c r="BK223" i="2"/>
  <c r="J220" i="2"/>
  <c r="BK213" i="2"/>
  <c r="J206" i="2"/>
  <c r="J202" i="2"/>
  <c r="BK196" i="2"/>
  <c r="J191" i="2"/>
  <c r="J187" i="2"/>
  <c r="J184" i="2"/>
  <c r="BK169" i="2"/>
  <c r="BK165" i="2"/>
  <c r="BK161" i="2"/>
  <c r="BK155" i="2"/>
  <c r="BK148" i="2"/>
  <c r="J143" i="2"/>
  <c r="J139" i="2"/>
  <c r="BK136" i="2"/>
  <c r="AS94" i="1"/>
  <c r="BK204" i="2"/>
  <c r="J199" i="2"/>
  <c r="BK195" i="2"/>
  <c r="BK191" i="2"/>
  <c r="BK187" i="2"/>
  <c r="BK183" i="2"/>
  <c r="BK181" i="2"/>
  <c r="BK179" i="2"/>
  <c r="J178" i="2"/>
  <c r="BK175" i="2"/>
  <c r="J173" i="2"/>
  <c r="BK167" i="2"/>
  <c r="BK164" i="2"/>
  <c r="BK158" i="2"/>
  <c r="BK153" i="2"/>
  <c r="J148" i="2"/>
  <c r="BK144" i="2"/>
  <c r="BK141" i="2"/>
  <c r="J136" i="2"/>
  <c r="J199" i="3"/>
  <c r="J190" i="3"/>
  <c r="J183" i="3"/>
  <c r="J178" i="3"/>
  <c r="J172" i="3"/>
  <c r="BK167" i="3"/>
  <c r="J148" i="3"/>
  <c r="J145" i="3"/>
  <c r="J132" i="3"/>
  <c r="J198" i="3"/>
  <c r="J192" i="3"/>
  <c r="J176" i="3"/>
  <c r="BK171" i="3"/>
  <c r="J165" i="3"/>
  <c r="BK152" i="3"/>
  <c r="BK149" i="3"/>
  <c r="BK196" i="3"/>
  <c r="BK183" i="3"/>
  <c r="J168" i="3"/>
  <c r="J159" i="3"/>
  <c r="J151" i="3"/>
  <c r="BK138" i="3"/>
  <c r="J130" i="3"/>
  <c r="BK197" i="3"/>
  <c r="BK192" i="3"/>
  <c r="J180" i="3"/>
  <c r="BK176" i="3"/>
  <c r="BK165" i="3"/>
  <c r="BK161" i="3"/>
  <c r="J152" i="3"/>
  <c r="J140" i="3"/>
  <c r="BK132" i="3"/>
  <c r="J169" i="4"/>
  <c r="BK160" i="4"/>
  <c r="BK150" i="4"/>
  <c r="J144" i="4"/>
  <c r="J131" i="4"/>
  <c r="BK163" i="4"/>
  <c r="BK154" i="4"/>
  <c r="BK146" i="4"/>
  <c r="J137" i="4"/>
  <c r="BK128" i="4"/>
  <c r="BK169" i="4"/>
  <c r="BK161" i="4"/>
  <c r="J150" i="4"/>
  <c r="BK141" i="4"/>
  <c r="BK133" i="4"/>
  <c r="BK126" i="4"/>
  <c r="BK165" i="4"/>
  <c r="J164" i="4"/>
  <c r="J154" i="4"/>
  <c r="J146" i="4"/>
  <c r="J133" i="4"/>
  <c r="J127" i="4"/>
  <c r="BK180" i="5"/>
  <c r="BK175" i="5"/>
  <c r="BK167" i="5"/>
  <c r="BK161" i="5"/>
  <c r="BK153" i="5"/>
  <c r="BK141" i="5"/>
  <c r="BK134" i="5"/>
  <c r="J129" i="5"/>
  <c r="J181" i="5"/>
  <c r="J172" i="5"/>
  <c r="J166" i="5"/>
  <c r="J161" i="5"/>
  <c r="J156" i="5"/>
  <c r="J136" i="5"/>
  <c r="BK181" i="5"/>
  <c r="J177" i="5"/>
  <c r="J168" i="5"/>
  <c r="BK156" i="5"/>
  <c r="BK146" i="5"/>
  <c r="J133" i="5"/>
  <c r="BK127" i="5"/>
  <c r="BK179" i="5"/>
  <c r="BK170" i="5"/>
  <c r="BK160" i="5"/>
  <c r="J147" i="5"/>
  <c r="J135" i="5"/>
  <c r="J126" i="5"/>
  <c r="BK142" i="6"/>
  <c r="BK129" i="6"/>
  <c r="BK124" i="6"/>
  <c r="J145" i="6"/>
  <c r="BK130" i="6"/>
  <c r="BK127" i="6"/>
  <c r="J124" i="6"/>
  <c r="BK139" i="6"/>
  <c r="J127" i="6"/>
  <c r="BK228" i="2"/>
  <c r="J226" i="2"/>
  <c r="J223" i="2"/>
  <c r="J218" i="2"/>
  <c r="BK212" i="2"/>
  <c r="J205" i="2"/>
  <c r="J201" i="2"/>
  <c r="J195" i="2"/>
  <c r="J190" i="2"/>
  <c r="BK185" i="2"/>
  <c r="J171" i="2"/>
  <c r="J167" i="2"/>
  <c r="J163" i="2"/>
  <c r="J158" i="2"/>
  <c r="J152" i="2"/>
  <c r="BK147" i="2"/>
  <c r="J144" i="2"/>
  <c r="J141" i="2"/>
  <c r="BK137" i="2"/>
  <c r="BK221" i="2"/>
  <c r="BK214" i="2"/>
  <c r="BK209" i="2"/>
  <c r="BK205" i="2"/>
  <c r="BK201" i="2"/>
  <c r="BK199" i="2"/>
  <c r="J196" i="2"/>
  <c r="BK192" i="2"/>
  <c r="BK188" i="2"/>
  <c r="BK184" i="2"/>
  <c r="J182" i="2"/>
  <c r="J180" i="2"/>
  <c r="BK177" i="2"/>
  <c r="J175" i="2"/>
  <c r="J169" i="2"/>
  <c r="BK163" i="2"/>
  <c r="BK160" i="2"/>
  <c r="BK152" i="2"/>
  <c r="J147" i="2"/>
  <c r="BK143" i="2"/>
  <c r="BK138" i="2"/>
  <c r="BK135" i="2"/>
  <c r="J197" i="3"/>
  <c r="BK184" i="3"/>
  <c r="BK175" i="3"/>
  <c r="BK170" i="3"/>
  <c r="J164" i="3"/>
  <c r="BK156" i="3"/>
  <c r="J147" i="3"/>
  <c r="J142" i="3"/>
  <c r="BK140" i="3"/>
  <c r="J139" i="3"/>
  <c r="J138" i="3"/>
  <c r="J137" i="3"/>
  <c r="J136" i="3"/>
  <c r="J133" i="3"/>
  <c r="J200" i="3"/>
  <c r="J187" i="3"/>
  <c r="BK174" i="3"/>
  <c r="J170" i="3"/>
  <c r="BK159" i="3"/>
  <c r="BK146" i="3"/>
  <c r="BK198" i="3"/>
  <c r="J184" i="3"/>
  <c r="BK180" i="3"/>
  <c r="BK160" i="3"/>
  <c r="J153" i="3"/>
  <c r="J150" i="3"/>
  <c r="J135" i="3"/>
  <c r="BK129" i="3"/>
  <c r="J195" i="3"/>
  <c r="BK187" i="3"/>
  <c r="BK178" i="3"/>
  <c r="J166" i="3"/>
  <c r="J162" i="3"/>
  <c r="BK153" i="3"/>
  <c r="BK142" i="3"/>
  <c r="BK137" i="3"/>
  <c r="BK131" i="3"/>
  <c r="J167" i="4"/>
  <c r="J158" i="4"/>
  <c r="J149" i="4"/>
  <c r="J140" i="4"/>
  <c r="BK166" i="4"/>
  <c r="BK158" i="4"/>
  <c r="J152" i="4"/>
  <c r="BK143" i="4"/>
  <c r="J136" i="4"/>
  <c r="BK127" i="4"/>
  <c r="J163" i="4"/>
  <c r="BK153" i="4"/>
  <c r="J143" i="4"/>
  <c r="BK136" i="4"/>
  <c r="BK129" i="4"/>
  <c r="J171" i="4"/>
  <c r="J161" i="4"/>
  <c r="J155" i="4"/>
  <c r="BK147" i="4"/>
  <c r="J139" i="4"/>
  <c r="J129" i="4"/>
  <c r="J182" i="5"/>
  <c r="BK177" i="5"/>
  <c r="BK168" i="5"/>
  <c r="J162" i="5"/>
  <c r="BK154" i="5"/>
  <c r="J144" i="5"/>
  <c r="BK136" i="5"/>
  <c r="BK132" i="5"/>
  <c r="BK183" i="5"/>
  <c r="BK173" i="5"/>
  <c r="J164" i="5"/>
  <c r="J158" i="5"/>
  <c r="J141" i="5"/>
  <c r="BK137" i="5"/>
  <c r="J185" i="5"/>
  <c r="BK174" i="5"/>
  <c r="J163" i="5"/>
  <c r="J157" i="5"/>
  <c r="BK148" i="5"/>
  <c r="BK143" i="5"/>
  <c r="J132" i="5"/>
  <c r="BK185" i="5"/>
  <c r="BK172" i="5"/>
  <c r="BK164" i="5"/>
  <c r="BK152" i="5"/>
  <c r="BK145" i="5"/>
  <c r="BK131" i="5"/>
  <c r="BK141" i="6"/>
  <c r="J140" i="6"/>
  <c r="J139" i="6"/>
  <c r="J136" i="6"/>
  <c r="BK135" i="6"/>
  <c r="BK134" i="6"/>
  <c r="BK133" i="6"/>
  <c r="BK125" i="6"/>
  <c r="J143" i="6"/>
  <c r="BK137" i="6"/>
  <c r="J135" i="6"/>
  <c r="J134" i="6"/>
  <c r="J133" i="6"/>
  <c r="J130" i="6"/>
  <c r="R132" i="2" l="1"/>
  <c r="R150" i="2"/>
  <c r="P154" i="2"/>
  <c r="P159" i="2"/>
  <c r="R159" i="2"/>
  <c r="P172" i="2"/>
  <c r="P211" i="2"/>
  <c r="P210" i="2"/>
  <c r="BK219" i="2"/>
  <c r="J219" i="2"/>
  <c r="J110" i="2"/>
  <c r="T219" i="2"/>
  <c r="T216" i="2" s="1"/>
  <c r="BK128" i="3"/>
  <c r="J128" i="3"/>
  <c r="J98" i="3"/>
  <c r="T128" i="3"/>
  <c r="BK144" i="3"/>
  <c r="J144" i="3" s="1"/>
  <c r="J100" i="3" s="1"/>
  <c r="P157" i="3"/>
  <c r="P191" i="3"/>
  <c r="P188" i="3"/>
  <c r="R124" i="4"/>
  <c r="P135" i="4"/>
  <c r="R138" i="4"/>
  <c r="BK148" i="4"/>
  <c r="J148" i="4"/>
  <c r="J101" i="4"/>
  <c r="P125" i="5"/>
  <c r="T142" i="5"/>
  <c r="R151" i="5"/>
  <c r="P123" i="6"/>
  <c r="BK138" i="6"/>
  <c r="J138" i="6"/>
  <c r="J100" i="6"/>
  <c r="BK132" i="2"/>
  <c r="P150" i="2"/>
  <c r="T157" i="3"/>
  <c r="T191" i="3"/>
  <c r="T188" i="3"/>
  <c r="P124" i="4"/>
  <c r="R135" i="4"/>
  <c r="BK138" i="4"/>
  <c r="J138" i="4"/>
  <c r="J100" i="4"/>
  <c r="T148" i="4"/>
  <c r="BK125" i="5"/>
  <c r="J125" i="5" s="1"/>
  <c r="J98" i="5" s="1"/>
  <c r="BK142" i="5"/>
  <c r="J142" i="5"/>
  <c r="J100" i="5"/>
  <c r="P151" i="5"/>
  <c r="R123" i="6"/>
  <c r="P138" i="6"/>
  <c r="T132" i="2"/>
  <c r="T150" i="2"/>
  <c r="R154" i="2"/>
  <c r="BK159" i="2"/>
  <c r="J159" i="2" s="1"/>
  <c r="J102" i="2" s="1"/>
  <c r="T159" i="2"/>
  <c r="T172" i="2"/>
  <c r="R211" i="2"/>
  <c r="R210" i="2"/>
  <c r="P219" i="2"/>
  <c r="P216" i="2"/>
  <c r="R128" i="3"/>
  <c r="P141" i="3"/>
  <c r="R141" i="3"/>
  <c r="R144" i="3"/>
  <c r="BK157" i="3"/>
  <c r="J157" i="3"/>
  <c r="J102" i="3" s="1"/>
  <c r="BK191" i="3"/>
  <c r="J191" i="3"/>
  <c r="J106" i="3"/>
  <c r="BK124" i="4"/>
  <c r="J124" i="4"/>
  <c r="J98" i="4" s="1"/>
  <c r="BK135" i="4"/>
  <c r="J135" i="4"/>
  <c r="J99" i="4"/>
  <c r="T138" i="4"/>
  <c r="P148" i="4"/>
  <c r="T125" i="5"/>
  <c r="R142" i="5"/>
  <c r="BK151" i="5"/>
  <c r="J151" i="5"/>
  <c r="J102" i="5" s="1"/>
  <c r="T123" i="6"/>
  <c r="P132" i="6"/>
  <c r="T132" i="6"/>
  <c r="R138" i="6"/>
  <c r="P132" i="2"/>
  <c r="P131" i="2" s="1"/>
  <c r="BK150" i="2"/>
  <c r="J150" i="2" s="1"/>
  <c r="J99" i="2" s="1"/>
  <c r="BK154" i="2"/>
  <c r="J154" i="2"/>
  <c r="J100" i="2" s="1"/>
  <c r="T154" i="2"/>
  <c r="BK172" i="2"/>
  <c r="J172" i="2" s="1"/>
  <c r="J104" i="2" s="1"/>
  <c r="R172" i="2"/>
  <c r="BK211" i="2"/>
  <c r="J211" i="2"/>
  <c r="J107" i="2" s="1"/>
  <c r="T211" i="2"/>
  <c r="T210" i="2"/>
  <c r="R219" i="2"/>
  <c r="R216" i="2" s="1"/>
  <c r="P128" i="3"/>
  <c r="BK141" i="3"/>
  <c r="J141" i="3" s="1"/>
  <c r="J99" i="3" s="1"/>
  <c r="T141" i="3"/>
  <c r="P144" i="3"/>
  <c r="R157" i="3"/>
  <c r="R191" i="3"/>
  <c r="R188" i="3" s="1"/>
  <c r="T124" i="4"/>
  <c r="T135" i="4"/>
  <c r="P138" i="4"/>
  <c r="R148" i="4"/>
  <c r="R125" i="5"/>
  <c r="R124" i="5" s="1"/>
  <c r="R123" i="5" s="1"/>
  <c r="P142" i="5"/>
  <c r="T151" i="5"/>
  <c r="BK123" i="6"/>
  <c r="J123" i="6" s="1"/>
  <c r="J98" i="6" s="1"/>
  <c r="BK132" i="6"/>
  <c r="J132" i="6"/>
  <c r="J99" i="6" s="1"/>
  <c r="R132" i="6"/>
  <c r="T138" i="6"/>
  <c r="BK157" i="2"/>
  <c r="J157" i="2"/>
  <c r="J101" i="2"/>
  <c r="BK170" i="2"/>
  <c r="J170" i="2"/>
  <c r="J103" i="2" s="1"/>
  <c r="BK208" i="2"/>
  <c r="J208" i="2"/>
  <c r="J105" i="2"/>
  <c r="BK186" i="3"/>
  <c r="J186" i="3"/>
  <c r="J103" i="3" s="1"/>
  <c r="BK170" i="4"/>
  <c r="J170" i="4"/>
  <c r="J102" i="4"/>
  <c r="BK140" i="5"/>
  <c r="J140" i="5"/>
  <c r="J99" i="5" s="1"/>
  <c r="BK189" i="3"/>
  <c r="J189" i="3"/>
  <c r="J105" i="3"/>
  <c r="BK184" i="5"/>
  <c r="J184" i="5"/>
  <c r="J103" i="5" s="1"/>
  <c r="BK155" i="3"/>
  <c r="J155" i="3"/>
  <c r="J101" i="3"/>
  <c r="BK144" i="6"/>
  <c r="J144" i="6"/>
  <c r="J101" i="6" s="1"/>
  <c r="BK217" i="2"/>
  <c r="J217" i="2"/>
  <c r="J109" i="2"/>
  <c r="BK149" i="5"/>
  <c r="J149" i="5"/>
  <c r="J101" i="5" s="1"/>
  <c r="J89" i="6"/>
  <c r="J91" i="6"/>
  <c r="E111" i="6"/>
  <c r="F117" i="6"/>
  <c r="J118" i="6"/>
  <c r="BF124" i="6"/>
  <c r="BF127" i="6"/>
  <c r="BF129" i="6"/>
  <c r="BF130" i="6"/>
  <c r="BF137" i="6"/>
  <c r="BF140" i="6"/>
  <c r="BF145" i="6"/>
  <c r="F92" i="6"/>
  <c r="BF125" i="6"/>
  <c r="BF128" i="6"/>
  <c r="BF133" i="6"/>
  <c r="BF134" i="6"/>
  <c r="BF135" i="6"/>
  <c r="BF139" i="6"/>
  <c r="BF141" i="6"/>
  <c r="BF142" i="6"/>
  <c r="BF126" i="6"/>
  <c r="BF131" i="6"/>
  <c r="BF136" i="6"/>
  <c r="BF143" i="6"/>
  <c r="E85" i="5"/>
  <c r="J92" i="5"/>
  <c r="J117" i="5"/>
  <c r="F120" i="5"/>
  <c r="BF126" i="5"/>
  <c r="BF132" i="5"/>
  <c r="BF136" i="5"/>
  <c r="BF146" i="5"/>
  <c r="BF147" i="5"/>
  <c r="BF148" i="5"/>
  <c r="BF150" i="5"/>
  <c r="BF152" i="5"/>
  <c r="BF158" i="5"/>
  <c r="BF165" i="5"/>
  <c r="BF166" i="5"/>
  <c r="BF168" i="5"/>
  <c r="BF172" i="5"/>
  <c r="BF175" i="5"/>
  <c r="BF183" i="5"/>
  <c r="J91" i="5"/>
  <c r="F119" i="5"/>
  <c r="BF127" i="5"/>
  <c r="BF128" i="5"/>
  <c r="BF129" i="5"/>
  <c r="BF130" i="5"/>
  <c r="BF131" i="5"/>
  <c r="BF133" i="5"/>
  <c r="BF144" i="5"/>
  <c r="BF154" i="5"/>
  <c r="BF156" i="5"/>
  <c r="BF159" i="5"/>
  <c r="BF162" i="5"/>
  <c r="BF185" i="5"/>
  <c r="BF139" i="5"/>
  <c r="BF141" i="5"/>
  <c r="BF155" i="5"/>
  <c r="BF157" i="5"/>
  <c r="BF160" i="5"/>
  <c r="BF163" i="5"/>
  <c r="BF169" i="5"/>
  <c r="BF170" i="5"/>
  <c r="BF171" i="5"/>
  <c r="BF173" i="5"/>
  <c r="BF174" i="5"/>
  <c r="BF181" i="5"/>
  <c r="BF134" i="5"/>
  <c r="BF135" i="5"/>
  <c r="BF137" i="5"/>
  <c r="BF138" i="5"/>
  <c r="BF143" i="5"/>
  <c r="BF145" i="5"/>
  <c r="BF153" i="5"/>
  <c r="BF161" i="5"/>
  <c r="BF164" i="5"/>
  <c r="BF167" i="5"/>
  <c r="BF176" i="5"/>
  <c r="BF177" i="5"/>
  <c r="BF178" i="5"/>
  <c r="BF179" i="5"/>
  <c r="BF180" i="5"/>
  <c r="BF182" i="5"/>
  <c r="E85" i="4"/>
  <c r="J91" i="4"/>
  <c r="BF126" i="4"/>
  <c r="BF128" i="4"/>
  <c r="BF129" i="4"/>
  <c r="BF132" i="4"/>
  <c r="BF137" i="4"/>
  <c r="BF145" i="4"/>
  <c r="BF146" i="4"/>
  <c r="BF152" i="4"/>
  <c r="BF154" i="4"/>
  <c r="BF155" i="4"/>
  <c r="BF159" i="4"/>
  <c r="BF160" i="4"/>
  <c r="BF162" i="4"/>
  <c r="BF169" i="4"/>
  <c r="J89" i="4"/>
  <c r="F92" i="4"/>
  <c r="J119" i="4"/>
  <c r="BF131" i="4"/>
  <c r="BF140" i="4"/>
  <c r="BF144" i="4"/>
  <c r="BF147" i="4"/>
  <c r="BF149" i="4"/>
  <c r="BF150" i="4"/>
  <c r="BF157" i="4"/>
  <c r="BF158" i="4"/>
  <c r="BF164" i="4"/>
  <c r="F118" i="4"/>
  <c r="BF125" i="4"/>
  <c r="BF127" i="4"/>
  <c r="BF134" i="4"/>
  <c r="BF136" i="4"/>
  <c r="BF151" i="4"/>
  <c r="BF153" i="4"/>
  <c r="BF156" i="4"/>
  <c r="BF167" i="4"/>
  <c r="BF171" i="4"/>
  <c r="BF130" i="4"/>
  <c r="BF133" i="4"/>
  <c r="BF139" i="4"/>
  <c r="BF141" i="4"/>
  <c r="BF142" i="4"/>
  <c r="BF143" i="4"/>
  <c r="BF161" i="4"/>
  <c r="BF163" i="4"/>
  <c r="BF165" i="4"/>
  <c r="BF166" i="4"/>
  <c r="BF168" i="4"/>
  <c r="J132" i="2"/>
  <c r="J98" i="2"/>
  <c r="J89" i="3"/>
  <c r="F92" i="3"/>
  <c r="J122" i="3"/>
  <c r="BF132" i="3"/>
  <c r="BF136" i="3"/>
  <c r="BF137" i="3"/>
  <c r="BF147" i="3"/>
  <c r="BF148" i="3"/>
  <c r="BF154" i="3"/>
  <c r="BF166" i="3"/>
  <c r="BF168" i="3"/>
  <c r="BF175" i="3"/>
  <c r="BF183" i="3"/>
  <c r="BF190" i="3"/>
  <c r="BF199" i="3"/>
  <c r="BF200" i="3"/>
  <c r="J92" i="3"/>
  <c r="BF130" i="3"/>
  <c r="BF135" i="3"/>
  <c r="BF149" i="3"/>
  <c r="BF150" i="3"/>
  <c r="BF151" i="3"/>
  <c r="BF152" i="3"/>
  <c r="BF158" i="3"/>
  <c r="BF159" i="3"/>
  <c r="BF162" i="3"/>
  <c r="BF163" i="3"/>
  <c r="BF167" i="3"/>
  <c r="BF169" i="3"/>
  <c r="BF178" i="3"/>
  <c r="BF181" i="3"/>
  <c r="BF187" i="3"/>
  <c r="BF192" i="3"/>
  <c r="BF193" i="3"/>
  <c r="F91" i="3"/>
  <c r="E116" i="3"/>
  <c r="BF129" i="3"/>
  <c r="BF134" i="3"/>
  <c r="BF139" i="3"/>
  <c r="BF142" i="3"/>
  <c r="BF156" i="3"/>
  <c r="BF160" i="3"/>
  <c r="BF170" i="3"/>
  <c r="BF172" i="3"/>
  <c r="BF173" i="3"/>
  <c r="BF174" i="3"/>
  <c r="BF179" i="3"/>
  <c r="BF185" i="3"/>
  <c r="BF194" i="3"/>
  <c r="BF131" i="3"/>
  <c r="BF133" i="3"/>
  <c r="BF138" i="3"/>
  <c r="BF140" i="3"/>
  <c r="BF143" i="3"/>
  <c r="BF145" i="3"/>
  <c r="BF146" i="3"/>
  <c r="BF153" i="3"/>
  <c r="BF161" i="3"/>
  <c r="BF164" i="3"/>
  <c r="BF165" i="3"/>
  <c r="BF171" i="3"/>
  <c r="BF176" i="3"/>
  <c r="BF177" i="3"/>
  <c r="BF180" i="3"/>
  <c r="BF182" i="3"/>
  <c r="BF184" i="3"/>
  <c r="BF195" i="3"/>
  <c r="BF196" i="3"/>
  <c r="BF197" i="3"/>
  <c r="BF198" i="3"/>
  <c r="J89" i="2"/>
  <c r="J92" i="2"/>
  <c r="F126" i="2"/>
  <c r="BF133" i="2"/>
  <c r="BF135" i="2"/>
  <c r="BF136" i="2"/>
  <c r="BF138" i="2"/>
  <c r="BF141" i="2"/>
  <c r="BF142" i="2"/>
  <c r="BF146" i="2"/>
  <c r="BF147" i="2"/>
  <c r="BF148" i="2"/>
  <c r="BF156" i="2"/>
  <c r="BF158" i="2"/>
  <c r="BF160" i="2"/>
  <c r="BF163" i="2"/>
  <c r="BF164" i="2"/>
  <c r="BF168" i="2"/>
  <c r="BF169" i="2"/>
  <c r="BF173" i="2"/>
  <c r="BF174" i="2"/>
  <c r="BF175" i="2"/>
  <c r="BF176" i="2"/>
  <c r="BF177" i="2"/>
  <c r="BF178" i="2"/>
  <c r="BF179" i="2"/>
  <c r="BF180" i="2"/>
  <c r="BF181" i="2"/>
  <c r="BF182" i="2"/>
  <c r="BF184" i="2"/>
  <c r="BF185" i="2"/>
  <c r="BF191" i="2"/>
  <c r="BF192" i="2"/>
  <c r="BF194" i="2"/>
  <c r="BF195" i="2"/>
  <c r="BF197" i="2"/>
  <c r="BF198" i="2"/>
  <c r="BF199" i="2"/>
  <c r="BF202" i="2"/>
  <c r="BF204" i="2"/>
  <c r="BF206" i="2"/>
  <c r="BF207" i="2"/>
  <c r="BF212" i="2"/>
  <c r="BF214" i="2"/>
  <c r="BF215" i="2"/>
  <c r="BF221" i="2"/>
  <c r="J91" i="2"/>
  <c r="E120" i="2"/>
  <c r="F127" i="2"/>
  <c r="BF134" i="2"/>
  <c r="BF137" i="2"/>
  <c r="BF139" i="2"/>
  <c r="BF140" i="2"/>
  <c r="BF143" i="2"/>
  <c r="BF144" i="2"/>
  <c r="BF145" i="2"/>
  <c r="BF149" i="2"/>
  <c r="BF151" i="2"/>
  <c r="BF152" i="2"/>
  <c r="BF153" i="2"/>
  <c r="BF155" i="2"/>
  <c r="BF161" i="2"/>
  <c r="BF162" i="2"/>
  <c r="BF165" i="2"/>
  <c r="BF166" i="2"/>
  <c r="BF167" i="2"/>
  <c r="BF171" i="2"/>
  <c r="BF183" i="2"/>
  <c r="BF186" i="2"/>
  <c r="BF187" i="2"/>
  <c r="BF188" i="2"/>
  <c r="BF189" i="2"/>
  <c r="BF190" i="2"/>
  <c r="BF193" i="2"/>
  <c r="BF196" i="2"/>
  <c r="BF200" i="2"/>
  <c r="BF201" i="2"/>
  <c r="BF203" i="2"/>
  <c r="BF205" i="2"/>
  <c r="BF209" i="2"/>
  <c r="BF213" i="2"/>
  <c r="BF218" i="2"/>
  <c r="BF220" i="2"/>
  <c r="BF222" i="2"/>
  <c r="BF223" i="2"/>
  <c r="BF224" i="2"/>
  <c r="BF225" i="2"/>
  <c r="BF226" i="2"/>
  <c r="BF227" i="2"/>
  <c r="BF228" i="2"/>
  <c r="F37" i="2"/>
  <c r="BD95" i="1"/>
  <c r="F37" i="3"/>
  <c r="BD96" i="1" s="1"/>
  <c r="F36" i="3"/>
  <c r="BC96" i="1" s="1"/>
  <c r="J33" i="5"/>
  <c r="AV98" i="1"/>
  <c r="F35" i="6"/>
  <c r="BB99" i="1" s="1"/>
  <c r="F36" i="6"/>
  <c r="BC99" i="1" s="1"/>
  <c r="F33" i="2"/>
  <c r="AZ95" i="1"/>
  <c r="F35" i="2"/>
  <c r="BB95" i="1" s="1"/>
  <c r="F36" i="4"/>
  <c r="BC97" i="1" s="1"/>
  <c r="F37" i="4"/>
  <c r="BD97" i="1"/>
  <c r="F37" i="5"/>
  <c r="BD98" i="1" s="1"/>
  <c r="F37" i="6"/>
  <c r="BD99" i="1" s="1"/>
  <c r="F36" i="2"/>
  <c r="BC95" i="1"/>
  <c r="F35" i="3"/>
  <c r="BB96" i="1" s="1"/>
  <c r="J33" i="3"/>
  <c r="AV96" i="1" s="1"/>
  <c r="F35" i="4"/>
  <c r="BB97" i="1"/>
  <c r="F33" i="5"/>
  <c r="AZ98" i="1" s="1"/>
  <c r="F35" i="5"/>
  <c r="BB98" i="1" s="1"/>
  <c r="J33" i="2"/>
  <c r="AV95" i="1"/>
  <c r="F33" i="3"/>
  <c r="AZ96" i="1" s="1"/>
  <c r="F33" i="4"/>
  <c r="AZ97" i="1" s="1"/>
  <c r="J33" i="4"/>
  <c r="AV97" i="1"/>
  <c r="F36" i="5"/>
  <c r="BC98" i="1" s="1"/>
  <c r="J33" i="6"/>
  <c r="AV99" i="1" s="1"/>
  <c r="F33" i="6"/>
  <c r="AZ99" i="1"/>
  <c r="BK124" i="5" l="1"/>
  <c r="J124" i="5" s="1"/>
  <c r="J97" i="5" s="1"/>
  <c r="T124" i="5"/>
  <c r="T123" i="5"/>
  <c r="R122" i="6"/>
  <c r="R121" i="6"/>
  <c r="BK131" i="2"/>
  <c r="J131" i="2" s="1"/>
  <c r="J97" i="2" s="1"/>
  <c r="P122" i="6"/>
  <c r="P121" i="6"/>
  <c r="AU99" i="1"/>
  <c r="P127" i="3"/>
  <c r="P126" i="3" s="1"/>
  <c r="AU96" i="1" s="1"/>
  <c r="P130" i="2"/>
  <c r="AU95" i="1"/>
  <c r="R127" i="3"/>
  <c r="R126" i="3"/>
  <c r="T131" i="2"/>
  <c r="T130" i="2"/>
  <c r="P123" i="4"/>
  <c r="P122" i="4"/>
  <c r="AU97" i="1"/>
  <c r="T122" i="6"/>
  <c r="T121" i="6" s="1"/>
  <c r="P124" i="5"/>
  <c r="P123" i="5"/>
  <c r="AU98" i="1"/>
  <c r="R123" i="4"/>
  <c r="R122" i="4"/>
  <c r="T127" i="3"/>
  <c r="T126" i="3"/>
  <c r="T123" i="4"/>
  <c r="T122" i="4"/>
  <c r="R131" i="2"/>
  <c r="R130" i="2"/>
  <c r="BK188" i="3"/>
  <c r="J188" i="3"/>
  <c r="J104" i="3"/>
  <c r="BK122" i="6"/>
  <c r="J122" i="6"/>
  <c r="J97" i="6"/>
  <c r="BK210" i="2"/>
  <c r="J210" i="2"/>
  <c r="J106" i="2"/>
  <c r="BK216" i="2"/>
  <c r="J216" i="2"/>
  <c r="J108" i="2"/>
  <c r="BK127" i="3"/>
  <c r="J127" i="3"/>
  <c r="J97" i="3"/>
  <c r="BK123" i="4"/>
  <c r="BK122" i="4"/>
  <c r="J122" i="4"/>
  <c r="J96" i="4" s="1"/>
  <c r="BK123" i="5"/>
  <c r="J123" i="5"/>
  <c r="J96" i="5"/>
  <c r="F34" i="2"/>
  <c r="BA95" i="1"/>
  <c r="F34" i="5"/>
  <c r="BA98" i="1" s="1"/>
  <c r="AZ94" i="1"/>
  <c r="W29" i="1"/>
  <c r="J34" i="3"/>
  <c r="AW96" i="1"/>
  <c r="AT96" i="1" s="1"/>
  <c r="J34" i="4"/>
  <c r="AW97" i="1"/>
  <c r="AT97" i="1"/>
  <c r="J34" i="6"/>
  <c r="AW99" i="1"/>
  <c r="AT99" i="1" s="1"/>
  <c r="BB94" i="1"/>
  <c r="W31" i="1"/>
  <c r="J34" i="2"/>
  <c r="AW95" i="1" s="1"/>
  <c r="AT95" i="1" s="1"/>
  <c r="J34" i="5"/>
  <c r="AW98" i="1" s="1"/>
  <c r="AT98" i="1" s="1"/>
  <c r="BD94" i="1"/>
  <c r="W33" i="1"/>
  <c r="F34" i="3"/>
  <c r="BA96" i="1" s="1"/>
  <c r="F34" i="4"/>
  <c r="BA97" i="1"/>
  <c r="BC94" i="1"/>
  <c r="W32" i="1"/>
  <c r="F34" i="6"/>
  <c r="BA99" i="1" s="1"/>
  <c r="BK130" i="2" l="1"/>
  <c r="J130" i="2"/>
  <c r="J96" i="2"/>
  <c r="BK121" i="6"/>
  <c r="J121" i="6"/>
  <c r="J30" i="6" s="1"/>
  <c r="AG99" i="1" s="1"/>
  <c r="BK126" i="3"/>
  <c r="J126" i="3" s="1"/>
  <c r="J30" i="3" s="1"/>
  <c r="AG96" i="1" s="1"/>
  <c r="J123" i="4"/>
  <c r="J97" i="4"/>
  <c r="AU94" i="1"/>
  <c r="J30" i="4"/>
  <c r="AG97" i="1"/>
  <c r="AX94" i="1"/>
  <c r="J30" i="5"/>
  <c r="AG98" i="1" s="1"/>
  <c r="AV94" i="1"/>
  <c r="AK29" i="1"/>
  <c r="AY94" i="1"/>
  <c r="BA94" i="1"/>
  <c r="W30" i="1" s="1"/>
  <c r="J39" i="4" l="1"/>
  <c r="J39" i="3"/>
  <c r="J39" i="6"/>
  <c r="J96" i="3"/>
  <c r="J96" i="6"/>
  <c r="J39" i="5"/>
  <c r="AN98" i="1"/>
  <c r="AN96" i="1"/>
  <c r="AN97" i="1"/>
  <c r="AN99" i="1"/>
  <c r="AW94" i="1"/>
  <c r="AK30" i="1" s="1"/>
  <c r="J30" i="2"/>
  <c r="AG95" i="1"/>
  <c r="AN95" i="1"/>
  <c r="J39" i="2" l="1"/>
  <c r="AG94" i="1"/>
  <c r="AK26" i="1"/>
  <c r="AK35" i="1" s="1"/>
  <c r="AT94" i="1"/>
  <c r="AN94" i="1" s="1"/>
</calcChain>
</file>

<file path=xl/sharedStrings.xml><?xml version="1.0" encoding="utf-8"?>
<sst xmlns="http://schemas.openxmlformats.org/spreadsheetml/2006/main" count="4707" uniqueCount="505">
  <si>
    <t>Export Komplet</t>
  </si>
  <si>
    <t/>
  </si>
  <si>
    <t>2.0</t>
  </si>
  <si>
    <t>ZAMOK</t>
  </si>
  <si>
    <t>False</t>
  </si>
  <si>
    <t>{4189f9e6-1a86-4eff-bde8-030f3416be35}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</si>
  <si>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</si>
  <si>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</si>
  <si>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</si>
  <si>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</si>
  <si>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</si>
  <si>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</si>
  <si>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</si>
  <si>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03A-22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</si>
  <si>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</si>
  <si>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</si>
  <si>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AKČNÝ PLÁN PRE ZLEPŠENIE PODMIENOK CYKL. INFRAŠTR. POMOCOU ORGANIZAČNYCH OPATRENÍ (rozpočet)</t>
  </si>
  <si>
    <t>JKSO:</t>
  </si>
  <si>
    <t>KS:</t>
  </si>
  <si>
    <t>Miesto:</t>
  </si>
  <si>
    <t xml:space="preserve"> </t>
  </si>
  <si>
    <t>Dátum:</t>
  </si>
  <si>
    <t>23. 9. 2022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</si>
  <si>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</si>
  <si>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</si>
  <si>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</si>
  <si>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</si>
  <si>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</si>
  <si>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</si>
  <si>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</si>
  <si>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</si>
  <si>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</si>
  <si>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</si>
  <si>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</si>
  <si>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</si>
  <si>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</si>
  <si>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</si>
  <si>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</si>
  <si>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</si>
  <si>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</si>
  <si>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</si>
  <si>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</si>
  <si>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</si>
  <si>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</si>
  <si>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</si>
  <si>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</si>
  <si>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</si>
  <si>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</si>
  <si>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</si>
  <si>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</si>
  <si>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</si>
  <si>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</si>
  <si>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</si>
  <si>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</si>
  <si>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</si>
  <si>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</si>
  <si>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</si>
  <si>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</si>
  <si>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</si>
  <si>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</si>
  <si>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</si>
  <si>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</si>
  <si>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</si>
  <si>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</si>
  <si>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</si>
  <si>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</si>
  <si>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</si>
  <si>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</si>
  <si>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</si>
  <si>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</si>
  <si>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</si>
  <si>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</si>
  <si>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</si>
  <si>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</si>
  <si>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</si>
  <si>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</si>
  <si>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</si>
  <si>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</si>
  <si>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ul. Prostejovs...</t>
  </si>
  <si>
    <t>STA</t>
  </si>
  <si>
    <t>1</t>
  </si>
  <si>
    <t>{bf992d1e-b974-4fa2-bae5-79fd5c662961}</t>
  </si>
  <si>
    <t>02</t>
  </si>
  <si>
    <t>SO 02 ul.Volgogradsk...</t>
  </si>
  <si>
    <t>{8972bcdc-214b-46b8-9816-af99c14b0922}</t>
  </si>
  <si>
    <t>03</t>
  </si>
  <si>
    <t>SO 03 ul. Levočská -...</t>
  </si>
  <si>
    <t>{fcb4ffe9-2cea-4053-939e-e80997a7ebbc}</t>
  </si>
  <si>
    <t>04</t>
  </si>
  <si>
    <t>SO 04 ul. 17. Novemb...</t>
  </si>
  <si>
    <t>{94daf2d4-658a-4f3e-8e05-1c3b9c5d0127}</t>
  </si>
  <si>
    <t>05</t>
  </si>
  <si>
    <t>SO 05 Automaticke sč...</t>
  </si>
  <si>
    <t>{a87b3e78-c141-4eef-9485-e3fd93cff107}</t>
  </si>
  <si>
    <t>KRYCÍ LIST ROZPOČTU</t>
  </si>
  <si>
    <t>Objekt:</t>
  </si>
  <si>
    <t>01 - SO 01 ul. Prostejovs...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</si>
  <si>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</si>
  <si>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</si>
  <si>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</si>
  <si>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</si>
  <si>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</si>
  <si>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</si>
  <si>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</si>
  <si>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</si>
  <si>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</si>
  <si>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</si>
  <si>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</si>
  <si>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</si>
  <si>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</si>
  <si>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</si>
  <si>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</si>
  <si>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</si>
  <si>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>M - M</t>
  </si>
  <si>
    <t xml:space="preserve">    22-M - Montáže oznam. a zabezp. zariadení</t>
  </si>
  <si>
    <t xml:space="preserve">    46-M - Zemné práce pri extr.mont.prácach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</si>
  <si>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</si>
  <si>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</si>
  <si>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</si>
  <si>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</si>
  <si>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</si>
  <si>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</si>
  <si>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</si>
  <si>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</si>
  <si>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</si>
  <si>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</si>
  <si>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</si>
  <si>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</si>
  <si>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</si>
  <si>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</si>
  <si>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</si>
  <si>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</si>
  <si>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</si>
  <si>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113107141.S</t>
  </si>
  <si>
    <t>Odstránenie krytu v ploche do 200 m2 asfaltového, hr. vrstvy do 50 mm,  -0,09800t</t>
  </si>
  <si>
    <t>m2</t>
  </si>
  <si>
    <t>4</t>
  </si>
  <si>
    <t>2</t>
  </si>
  <si>
    <t>113152450.S1</t>
  </si>
  <si>
    <t>Frézovanie asf. podkladu alebo krytu bez prek., plochy cez 500 do 1000 m2, pruh š. cez 1 m do 2 m, hr. 150 mm  0,381 t</t>
  </si>
  <si>
    <t>3</t>
  </si>
  <si>
    <t>113206111.S</t>
  </si>
  <si>
    <t>Vytrhanie obrúb betónových, s vybúraním lôžka, z krajníkov alebo obrubníkov stojatých,  -0,14500t</t>
  </si>
  <si>
    <t>m</t>
  </si>
  <si>
    <t>6</t>
  </si>
  <si>
    <t>113307131.S</t>
  </si>
  <si>
    <t>Odstránenie podkladu v ploche do 200 m2 z betónu prostého, hr. vrstvy do 150 mm,  -0,22500t</t>
  </si>
  <si>
    <t>8</t>
  </si>
  <si>
    <t>5</t>
  </si>
  <si>
    <t>122201102.S</t>
  </si>
  <si>
    <t>Odkopávka a prekopávka nezapažená v hornine 3, nad 100 do 1000 m3</t>
  </si>
  <si>
    <t>m3</t>
  </si>
  <si>
    <t>10</t>
  </si>
  <si>
    <t>122201109.S</t>
  </si>
  <si>
    <t>Odkopávky a prekopávky nezapažené. Príplatok k cenám za lepivosť horniny 3</t>
  </si>
  <si>
    <t>12</t>
  </si>
  <si>
    <t>7</t>
  </si>
  <si>
    <t>132201201.S</t>
  </si>
  <si>
    <t>Výkop ryhy šírky 600-2000mm horn.3 do 100m3</t>
  </si>
  <si>
    <t>14</t>
  </si>
  <si>
    <t>132201209.S</t>
  </si>
  <si>
    <t>Príplatok k cenám za lepivosť pri hĺbení rýh š. nad 600 do 2 000 mm zapaž. i nezapažených, s urovnaním dna v hornine 3</t>
  </si>
  <si>
    <t>16</t>
  </si>
  <si>
    <t>9</t>
  </si>
  <si>
    <t>162501122.S</t>
  </si>
  <si>
    <t>Vodorovné premiestnenie výkopku po spevnenej ceste z horniny tr.1-4, nad 100 do 1000 m3 na vzdialenosť do 3000 m</t>
  </si>
  <si>
    <t>18</t>
  </si>
  <si>
    <t>162501123.S</t>
  </si>
  <si>
    <t>Vodorovné premiestnenie výkopku po spevnenej ceste z horniny tr.1-4, nad 100 do 1000 m3, príplatok k cene za každých ďalšich a začatých 1000 m</t>
  </si>
  <si>
    <t>11</t>
  </si>
  <si>
    <t>171101131.S</t>
  </si>
  <si>
    <t>Uloženie sypaniny do násypu  nesúdržných a súdržných hornín striedavo ukladaných</t>
  </si>
  <si>
    <t>22</t>
  </si>
  <si>
    <t>171201202.S</t>
  </si>
  <si>
    <t>Uloženie sypaniny na skládky nad 100 do 1000 m3</t>
  </si>
  <si>
    <t>24</t>
  </si>
  <si>
    <t>13</t>
  </si>
  <si>
    <t>171209002.S</t>
  </si>
  <si>
    <t>Poplatok za skladovanie - zemina a kamenivo (17 05) ostatné</t>
  </si>
  <si>
    <t>t</t>
  </si>
  <si>
    <t>26</t>
  </si>
  <si>
    <t>174101001.S</t>
  </si>
  <si>
    <t>Zásyp sypaninou so zhutnením jám, šachiet, rýh, zárezov alebo okolo objektov do 100 m3</t>
  </si>
  <si>
    <t>28</t>
  </si>
  <si>
    <t>15</t>
  </si>
  <si>
    <t>175101101.S</t>
  </si>
  <si>
    <t>Obsyp potrubia sypaninou z vhodných hornín 1 až 4 bez prehodenia sypaniny</t>
  </si>
  <si>
    <t>30</t>
  </si>
  <si>
    <t>M</t>
  </si>
  <si>
    <t>583310003200.S</t>
  </si>
  <si>
    <t>Štrkopiesok frakcia 0-32 mm</t>
  </si>
  <si>
    <t>32</t>
  </si>
  <si>
    <t>17</t>
  </si>
  <si>
    <t>181201102.S</t>
  </si>
  <si>
    <t>Úprava pláne v násypoch v hornine 1-4 so zhutnením</t>
  </si>
  <si>
    <t>34</t>
  </si>
  <si>
    <t>Zakladanie</t>
  </si>
  <si>
    <t>271573001.S</t>
  </si>
  <si>
    <t>Násyp pod základové konštrukcie so zhutnením zo štrkopiesku fr.0-32 mm</t>
  </si>
  <si>
    <t>36</t>
  </si>
  <si>
    <t>19</t>
  </si>
  <si>
    <t>289971212.S</t>
  </si>
  <si>
    <t>Zhotovenie vrstvy z geotextílie na upravenom povrchu sklon do 1 : 5 , šírky nad 3 do 6 m</t>
  </si>
  <si>
    <t>38</t>
  </si>
  <si>
    <t>693110002100</t>
  </si>
  <si>
    <t>Geotextília polypropylénová,300 g/m2, netkaná separačno-filtračná geotextília</t>
  </si>
  <si>
    <t>40</t>
  </si>
  <si>
    <t>Zvislé a kompletné konštrukcie</t>
  </si>
  <si>
    <t>21</t>
  </si>
  <si>
    <t>388129130.S</t>
  </si>
  <si>
    <t>Montáž dielca prefabrikovaného kanála tvaru L hmotnosti do 1 t</t>
  </si>
  <si>
    <t>ks</t>
  </si>
  <si>
    <t>42</t>
  </si>
  <si>
    <t>593840001300.S</t>
  </si>
  <si>
    <t>Oporný uholník betónový, šírka 1000 mm, výška 1550 mm, dĺžka päty 850 mm, hrúbka 120 mm</t>
  </si>
  <si>
    <t>44</t>
  </si>
  <si>
    <t>Vodorovné konštrukcie</t>
  </si>
  <si>
    <t>23</t>
  </si>
  <si>
    <t>452311131.S</t>
  </si>
  <si>
    <t>Dosky, bloky, sedlá z betónu v otvorenom výkope tr. C 12/15</t>
  </si>
  <si>
    <t>46</t>
  </si>
  <si>
    <t>Komunikácie</t>
  </si>
  <si>
    <t>564851111.S</t>
  </si>
  <si>
    <t>Podklad zo štrkodrviny s rozprestretím a zhutnením, po zhutnení hr. 150 mm</t>
  </si>
  <si>
    <t>48</t>
  </si>
  <si>
    <t>25</t>
  </si>
  <si>
    <t>564871112.S1</t>
  </si>
  <si>
    <t>Podklad zo štrkodrviny s rozprestretím a zhutnením, po zhutnení hr. 260 mm</t>
  </si>
  <si>
    <t>50</t>
  </si>
  <si>
    <t>573131102.S</t>
  </si>
  <si>
    <t>Postrek asfaltový infiltračný s posypom kamenivom z cestnej emulzie v množstve 0,80 kg/m2</t>
  </si>
  <si>
    <t>52</t>
  </si>
  <si>
    <t>27</t>
  </si>
  <si>
    <t>573231107.S</t>
  </si>
  <si>
    <t>Postrek asfaltový spojovací bez posypu kamenivom z cestnej emulzie v množstve 0,50 kg/m2</t>
  </si>
  <si>
    <t>54</t>
  </si>
  <si>
    <t>577134231.S</t>
  </si>
  <si>
    <t>Asfaltový betón vrstva obrusná AC 11 O v pruhu š. do 3 m z nemodifik. asfaltu tr. II, po zhutnení hr. 40 mm</t>
  </si>
  <si>
    <t>56</t>
  </si>
  <si>
    <t>29</t>
  </si>
  <si>
    <t>577144231.S</t>
  </si>
  <si>
    <t>Asfaltový betón vrstva obrusná AC 11 O v pruhu š. do 3 m z nemodifik. asfaltu tr. II, po zhutnení hr. 50 mm</t>
  </si>
  <si>
    <t>58</t>
  </si>
  <si>
    <t>577144331.S</t>
  </si>
  <si>
    <t>Asfaltový betón vrstva obrusná alebo ložná AC 16 v pruhu š. do 3 m z nemodifik. asfaltu tr. II, po zhutnení hr. 50 mm</t>
  </si>
  <si>
    <t>60</t>
  </si>
  <si>
    <t>31</t>
  </si>
  <si>
    <t>596911142.S</t>
  </si>
  <si>
    <t>Kladenie betónovej zámkovej dlažby komunikácií pre peších hr. 60 mm pre peších nad 50 do 100 m2 so zriadením lôžka z kameniva hr. 30 mm</t>
  </si>
  <si>
    <t>62</t>
  </si>
  <si>
    <t>592460010600</t>
  </si>
  <si>
    <t>Dlažba zámková betónová, hr.60 mm</t>
  </si>
  <si>
    <t>64</t>
  </si>
  <si>
    <t>33</t>
  </si>
  <si>
    <t>596911391.S</t>
  </si>
  <si>
    <t>Dopiľovanie betónovej zámkovej dlažby hr. do 60 mm</t>
  </si>
  <si>
    <t>66</t>
  </si>
  <si>
    <t>Rúrové vedenie</t>
  </si>
  <si>
    <t>899231111.S</t>
  </si>
  <si>
    <t>Výšková úprava uličného vstupu alebo vpuste do 200 mm zvýšením mreže</t>
  </si>
  <si>
    <t>68</t>
  </si>
  <si>
    <t>Ostatné konštrukcie a práce-búranie</t>
  </si>
  <si>
    <t>35</t>
  </si>
  <si>
    <t>911131111.S</t>
  </si>
  <si>
    <t>Osadenie a montáž cestného zábradlia oceľového s oceľovými stĺpikmi</t>
  </si>
  <si>
    <t>70</t>
  </si>
  <si>
    <t>5534610001</t>
  </si>
  <si>
    <t>Zábradlie oceľové rúrkové s povrchovou úpravou</t>
  </si>
  <si>
    <t>72</t>
  </si>
  <si>
    <t>37</t>
  </si>
  <si>
    <t>914001101.S</t>
  </si>
  <si>
    <t>Dočasné dopravné značenie-montáž, prenájom, demontáž</t>
  </si>
  <si>
    <t>kpl</t>
  </si>
  <si>
    <t>74</t>
  </si>
  <si>
    <t>914001111.S</t>
  </si>
  <si>
    <t>Osadenie a montáž cestnej zvislej dopravnej značky na stĺpik, stĺp, konzolu alebo objekt</t>
  </si>
  <si>
    <t>76</t>
  </si>
  <si>
    <t>39</t>
  </si>
  <si>
    <t>914001211.S</t>
  </si>
  <si>
    <t>Montáž cestnej zvislej dopravnej značky základnej veľkosti do 1 m2 objímkami na stĺpiky alebo konzoly</t>
  </si>
  <si>
    <t>78</t>
  </si>
  <si>
    <t>404410001330</t>
  </si>
  <si>
    <t>Výstražná značka ZDZ 142-20 "Priechod pre chodcov)", Zn lisovaná, V1-630 mm, RA2, P3, E2, SP1</t>
  </si>
  <si>
    <t>80</t>
  </si>
  <si>
    <t>41</t>
  </si>
  <si>
    <t>404410001345</t>
  </si>
  <si>
    <t>Výstražná značka ZDZ 143-10 "Cyklisti", Zn lisovaná, V1-630 mm, RA2, P3, E2, SP1</t>
  </si>
  <si>
    <t>82</t>
  </si>
  <si>
    <t>404410033920</t>
  </si>
  <si>
    <t>Regulačná značka ZDZ 202 "Stoj, daj prednosť v jazde", Zn lisovaná, V1-600 x 600 mm, RA2, P3, E2, SP1</t>
  </si>
  <si>
    <t>84</t>
  </si>
  <si>
    <t>43</t>
  </si>
  <si>
    <t>404410034415</t>
  </si>
  <si>
    <t>Regulačná značka ZDZ 221 "Cyklistická komunikácia", Zn lisovaná, V2 - kruh 600 mm, RA1, P3, E2, SP1</t>
  </si>
  <si>
    <t>86</t>
  </si>
  <si>
    <t>404410182496</t>
  </si>
  <si>
    <t>Špeciálna dodatková tabuľa ZDZ 513 V2RA2 "Priečna jazda cyklistov", rozmer 450x600 mm, Zn lisovaná, P3, E2, SP1</t>
  </si>
  <si>
    <t>88</t>
  </si>
  <si>
    <t>45</t>
  </si>
  <si>
    <t>404490008401</t>
  </si>
  <si>
    <t>Stĺpik Zn, d 60 mm, pre dopravné značky, dĺ.3,5m</t>
  </si>
  <si>
    <t>90</t>
  </si>
  <si>
    <t>404490008600.S</t>
  </si>
  <si>
    <t>Krytka stĺpika, d 60 mm, plastová</t>
  </si>
  <si>
    <t>92</t>
  </si>
  <si>
    <t>47</t>
  </si>
  <si>
    <t>404440000100.S</t>
  </si>
  <si>
    <t>Úchyt na stĺpik, d 60 mm, križový, Zn</t>
  </si>
  <si>
    <t>94</t>
  </si>
  <si>
    <t>915712312.S</t>
  </si>
  <si>
    <t>Vodorovné dopravné značenie striekaným plastom deliacich čiar súvislých šírky 125 mm biela retroreflexná</t>
  </si>
  <si>
    <t>96</t>
  </si>
  <si>
    <t>49</t>
  </si>
  <si>
    <t>915712412.S</t>
  </si>
  <si>
    <t>Vodorovné dopravné značenie striekaným plastom vodiacich čiar súvislých šírky 250 mm biela retroreflexná</t>
  </si>
  <si>
    <t>98</t>
  </si>
  <si>
    <t>915721412.S</t>
  </si>
  <si>
    <t>Vodorovné dopravné značenie striekaným plastom prechodov pre chodcov, šípky, symboly a pod., biela retroreflexná</t>
  </si>
  <si>
    <t>100</t>
  </si>
  <si>
    <t>51</t>
  </si>
  <si>
    <t>915791111.S</t>
  </si>
  <si>
    <t>Predznačenie pre značenie striekané farbou z náterových hmôt deliace čiary, vodiace prúžky</t>
  </si>
  <si>
    <t>102</t>
  </si>
  <si>
    <t>915791112.S</t>
  </si>
  <si>
    <t>Predznačenie pre vodorovné značenie striekané farbou alebo vykonávané z náterových hmôt</t>
  </si>
  <si>
    <t>104</t>
  </si>
  <si>
    <t>53</t>
  </si>
  <si>
    <t>915910011.S1</t>
  </si>
  <si>
    <t>Bezpečnostný farebný povrch vozoviek zelený pre podklad asfaltový</t>
  </si>
  <si>
    <t>106</t>
  </si>
  <si>
    <t>916362112.S</t>
  </si>
  <si>
    <t>Osadenie cestného obrubníka betónového stojatého do lôžka z betónu prostého tr. C 16/20 s bočnou oporou</t>
  </si>
  <si>
    <t>108</t>
  </si>
  <si>
    <t>55</t>
  </si>
  <si>
    <t>592170001000.S</t>
  </si>
  <si>
    <t>Obrubník cestný, lxšxv 1000x150x260 mm</t>
  </si>
  <si>
    <t>110</t>
  </si>
  <si>
    <t>916561112.S</t>
  </si>
  <si>
    <t>Osadenie záhonového alebo parkového obrubníka betón., do lôžka z bet. pros. tr. C 16/20 s bočnou oporou</t>
  </si>
  <si>
    <t>112</t>
  </si>
  <si>
    <t>57</t>
  </si>
  <si>
    <t>592170001800</t>
  </si>
  <si>
    <t>Obrubník parkový, lxšxv 1000x50x200 mm</t>
  </si>
  <si>
    <t>114</t>
  </si>
  <si>
    <t>919411121.S</t>
  </si>
  <si>
    <t>Čelo priepustu z betónu prostého z rúr DN 600 až DN 800 mm</t>
  </si>
  <si>
    <t>116</t>
  </si>
  <si>
    <t>59</t>
  </si>
  <si>
    <t>919521112.S</t>
  </si>
  <si>
    <t>Zhotovenie priepustu z rúr železobetónových DN 800</t>
  </si>
  <si>
    <t>118</t>
  </si>
  <si>
    <t>592210000900.S</t>
  </si>
  <si>
    <t>Rúra železobetónová pre dažďové odpadné vody TZP 4-80, DN 800, dĺ. 1000 mm, zosilená</t>
  </si>
  <si>
    <t>120</t>
  </si>
  <si>
    <t>61</t>
  </si>
  <si>
    <t>938908411.S</t>
  </si>
  <si>
    <t>Očistenie povrchu krytu alebo podkladu asfaltového, betónového alebo dláždeného tlakom vody</t>
  </si>
  <si>
    <t>122</t>
  </si>
  <si>
    <t>961043111.S</t>
  </si>
  <si>
    <t>Búranie základov alebo vybúranie otvorov plochy nad 4 m2 z betónu prostého alebo preloženého kameňom,  -2,20000t</t>
  </si>
  <si>
    <t>124</t>
  </si>
  <si>
    <t>63</t>
  </si>
  <si>
    <t>966008113.S</t>
  </si>
  <si>
    <t>Búranie rúrového priepustu, z rúr DN 500 do 800 mm,  -2,05500t</t>
  </si>
  <si>
    <t>126</t>
  </si>
  <si>
    <t>979082213.S</t>
  </si>
  <si>
    <t>Vodorovná doprava sutiny so zložením a hrubým urovnaním na vzdialenosť do 1 km</t>
  </si>
  <si>
    <t>128</t>
  </si>
  <si>
    <t>65</t>
  </si>
  <si>
    <t>979082219.S</t>
  </si>
  <si>
    <t>Príplatok k cene za každý ďalší aj začatý 1 km nad 1 km pre vodorovnú dopravu sutiny</t>
  </si>
  <si>
    <t>130</t>
  </si>
  <si>
    <t>979084216.S</t>
  </si>
  <si>
    <t>Vodorovná doprava vybúraných hmôt po suchu bez naloženia, ale so zložením na vzdialenosť do 5 km</t>
  </si>
  <si>
    <t>132</t>
  </si>
  <si>
    <t>67</t>
  </si>
  <si>
    <t>979084219.S</t>
  </si>
  <si>
    <t>Príplatok k cene za každých ďalších aj začatých 5 km nad 5 km</t>
  </si>
  <si>
    <t>134</t>
  </si>
  <si>
    <t>979089012.S</t>
  </si>
  <si>
    <t>Poplatok za skladovanie - betón, tehly, dlaždice (17 01) ostatné</t>
  </si>
  <si>
    <t>136</t>
  </si>
  <si>
    <t>69</t>
  </si>
  <si>
    <t>979089212.S</t>
  </si>
  <si>
    <t>Poplatok za skladovanie - bitúmenové zmesi, uholný decht, dechtové výrobky (17 03 ), ostatné</t>
  </si>
  <si>
    <t>138</t>
  </si>
  <si>
    <t>99</t>
  </si>
  <si>
    <t>Presun hmôt HSV</t>
  </si>
  <si>
    <t>998225111.S</t>
  </si>
  <si>
    <t>Presun hmôt pre pozemnú komunikáciu a letisko s krytom asfaltovým akejkoľvek dĺžky objektu</t>
  </si>
  <si>
    <t>140</t>
  </si>
  <si>
    <t>PSV</t>
  </si>
  <si>
    <t>Práce a dodávky PSV</t>
  </si>
  <si>
    <t>711</t>
  </si>
  <si>
    <t>Izolácie proti vode a vlhkosti</t>
  </si>
  <si>
    <t>71</t>
  </si>
  <si>
    <t>711112001.S</t>
  </si>
  <si>
    <t>Zhotovenie  izolácie proti zemnej vlhkosti zvislá penetračným náterom za studena</t>
  </si>
  <si>
    <t>142</t>
  </si>
  <si>
    <t>246170000900.S</t>
  </si>
  <si>
    <t>Lak asfaltový penetračný</t>
  </si>
  <si>
    <t>144</t>
  </si>
  <si>
    <t>73</t>
  </si>
  <si>
    <t>711112002.S</t>
  </si>
  <si>
    <t>Zhotovenie  izolácie proti zemnej vlhkosti zvislá asfaltovým lakom za studena</t>
  </si>
  <si>
    <t>146</t>
  </si>
  <si>
    <t>246170001000</t>
  </si>
  <si>
    <t>Lak asfaltový ALT</t>
  </si>
  <si>
    <t>148</t>
  </si>
  <si>
    <t>22-M</t>
  </si>
  <si>
    <t>Montáže oznam. a zabezp. zariadení</t>
  </si>
  <si>
    <t>75</t>
  </si>
  <si>
    <t>220180201.S</t>
  </si>
  <si>
    <t>Zatiahnutie kábla do tvárnicovej trate vrátane prípravných a záverečných prác, do 2 kg/m</t>
  </si>
  <si>
    <t>150</t>
  </si>
  <si>
    <t>46-M</t>
  </si>
  <si>
    <t>Zemné práce pri extr.mont.prácach</t>
  </si>
  <si>
    <t>460200133.S</t>
  </si>
  <si>
    <t>Hĺbenie káblovej ryhy ručne 35 cm širokej a 50 cm hlbokej, v zemine triedy 3</t>
  </si>
  <si>
    <t>152</t>
  </si>
  <si>
    <t>77</t>
  </si>
  <si>
    <t>460490012.S</t>
  </si>
  <si>
    <t>Rozvinutie a uloženie výstražnej fólie z PE do ryhy, šírka do 33 cm</t>
  </si>
  <si>
    <t>154</t>
  </si>
  <si>
    <t>283230008401</t>
  </si>
  <si>
    <t>Výstražná fólia PE, š. 330 mm, pre výkopy, farba oranžová</t>
  </si>
  <si>
    <t>256</t>
  </si>
  <si>
    <t>156</t>
  </si>
  <si>
    <t>79</t>
  </si>
  <si>
    <t>460510271.S</t>
  </si>
  <si>
    <t>Žľab káblový z plast.,hmoty Krasten, zriad. a osadenie, rovná časť (12x11 cm veko 11x10 cm)</t>
  </si>
  <si>
    <t>158</t>
  </si>
  <si>
    <t>345750002310</t>
  </si>
  <si>
    <t>Žľab káblový plastový, s krytom</t>
  </si>
  <si>
    <t>160</t>
  </si>
  <si>
    <t>81</t>
  </si>
  <si>
    <t>460560133.S</t>
  </si>
  <si>
    <t>Ručný zásyp nezap. káblovej ryhy bez zhutn. zeminy, 35 cm širokej, 50 cm hlbokej v zemine tr. 3</t>
  </si>
  <si>
    <t>162</t>
  </si>
  <si>
    <t>583310001200.S</t>
  </si>
  <si>
    <t>Kamenivo ťažené hrubé frakcia 8-16 mm</t>
  </si>
  <si>
    <t>164</t>
  </si>
  <si>
    <t>83</t>
  </si>
  <si>
    <t>460600001.S</t>
  </si>
  <si>
    <t>Naloženie zeminy, odvoz do 1 km a zloženie na skládke a jazda späť</t>
  </si>
  <si>
    <t>166</t>
  </si>
  <si>
    <t>460600002.S</t>
  </si>
  <si>
    <t>Príplatok za odvoz zeminy za každý ďalší km a jazda späť</t>
  </si>
  <si>
    <t>168</t>
  </si>
  <si>
    <t>02 - SO 02 ul.Volgogradsk...</t>
  </si>
  <si>
    <t>113107241.S</t>
  </si>
  <si>
    <t>Odstránenie krytu v ploche nad 200 m2 asfaltového, hr. vrstvy do 50 mm,  -0,09800t</t>
  </si>
  <si>
    <t>-1617442097</t>
  </si>
  <si>
    <t>113307231.S</t>
  </si>
  <si>
    <t>Odstránenie podkladu v ploche nad 200 m2 z betónu prostého, hr. vrstvy do 150 mm,  -0,22500t</t>
  </si>
  <si>
    <t>564871112.S</t>
  </si>
  <si>
    <t>596911143.S</t>
  </si>
  <si>
    <t>Kladenie betónovej zámkovej dlažby komunikácií pre peších hr. 60 mm pre peších nad 100 do 300 m2 so zriadením lôžka z kameniva hr. 30 mm</t>
  </si>
  <si>
    <t>404410034445</t>
  </si>
  <si>
    <t>Regulačná značka ZDZ 223-31 "Oddelená cestička pre chodcov a cyklistov (cyklisti vpravo)", Zn lisovaná, V2 - kruh 600 mm, RA1, P3, E2, SP1</t>
  </si>
  <si>
    <t>915913100</t>
  </si>
  <si>
    <t>Úprava CSS (signálny plán návestidlá pre cyklistov ...)</t>
  </si>
  <si>
    <t>03 - SO 03 ul. Levočská -...</t>
  </si>
  <si>
    <t>113152230.S</t>
  </si>
  <si>
    <t>Frézovanie asf. podkladu alebo krytu bez prek., plochy do 500 m2, pruh š. cez 0,5 m do 1 m, hr. 50 mm  0,127 t</t>
  </si>
  <si>
    <t>577144341.S</t>
  </si>
  <si>
    <t>Asfaltový betón vrstva obrusná alebo ložná AC 16 v pruhu š. nad 3 m z nemodifik. asfaltu tr. II, po zhutnení hr. 50 mm</t>
  </si>
  <si>
    <t>404410034505</t>
  </si>
  <si>
    <t>Regulačná značka ZDZ 225-80 "Koniec oddelenej cestičky pre chodcov a cyklistov (cyklisti vľavo)", Zn lisovaná, V2 - kruh 600 mm, RA1, P3, E2, SP1</t>
  </si>
  <si>
    <t>404410036220</t>
  </si>
  <si>
    <t>Regulačná značka ZDZ 253 -xx "Najvyššia dovolená rýchlosť (xx km/h)", Zn lisovaná, V2 - kruh 600 mm, RA2, P3, E2, SP1</t>
  </si>
  <si>
    <t>915715110.S</t>
  </si>
  <si>
    <t>Varovný pás lepený z plastových vodiacich pásov šírky 200 mm</t>
  </si>
  <si>
    <t>915715130.S</t>
  </si>
  <si>
    <t>Vodiaca línia lepená z plastových vodiacich platní šírky 200 mm</t>
  </si>
  <si>
    <t>919735113.S</t>
  </si>
  <si>
    <t>Rezanie existujúceho asfaltového krytu alebo podkladu hĺbky nad 100 do 150 mm</t>
  </si>
  <si>
    <t>04 - SO 04 ul. 17. Novemb...</t>
  </si>
  <si>
    <t>113152630.S</t>
  </si>
  <si>
    <t>Frézovanie asf. podkladu alebo krytu bez prek., plochy cez 1000 do 10000 m2, pruh š. cez 1 m do 2 m, hr. 50 mm  0,127 t</t>
  </si>
  <si>
    <t>564861111.S</t>
  </si>
  <si>
    <t>Podklad zo štrkodrviny s rozprestretím a zhutnením, po zhutnení hr. 200 mm</t>
  </si>
  <si>
    <t>577144241.S</t>
  </si>
  <si>
    <t>Asfaltový betón vrstva obrusná AC 11 O v pruhu š. nad 3 m z nemodifik. asfaltu tr. II, po zhutnení hr. 50 mm</t>
  </si>
  <si>
    <t>577164342.S1</t>
  </si>
  <si>
    <t>Asfaltový betón vrstva obrusná alebo ložná AC 16 v pruhu š. nad 3 m z nemodifik. asfaltu tr. II, po zhutnení hr. 80 mm</t>
  </si>
  <si>
    <t>404410034425</t>
  </si>
  <si>
    <t>Regulačná značka ZDZ 222 "Spoločná cestička pre chodcov a cyklistov", Zn lisovaná, V2 - kruh 600 mm, RA1, P3, E2, SP1</t>
  </si>
  <si>
    <t>404410036310</t>
  </si>
  <si>
    <t>Regulačná značka ZDZ 263 -xx "Koniec najvyššej dovolenej rýchlosti (xx km/h)", Zn lisovaná, V2 - kruh 600 mm, RA2, P3, E2, SP1</t>
  </si>
  <si>
    <t>959941111.S</t>
  </si>
  <si>
    <t>Chemická kotva s kotevným svorníkom tesnená chemickou ampulkou do betónu, ŽB, kameňa, s vyvŕtaním otvoru M10/30/130 mm</t>
  </si>
  <si>
    <t>05 - SO 05 Automaticke sč...</t>
  </si>
  <si>
    <t>122201101.S</t>
  </si>
  <si>
    <t>Odkopávka a prekopávka nezapažená v hornine 3, do 100 m3</t>
  </si>
  <si>
    <t>162501102.S</t>
  </si>
  <si>
    <t>Vodorovné premiestnenie výkopku po spevnenej ceste z horniny tr.1-4, do 100 m3 na vzdialenosť do 3000 m</t>
  </si>
  <si>
    <t>162501105.S</t>
  </si>
  <si>
    <t>Vodorovné premiestnenie výkopku po spevnenej ceste z horniny tr.1-4, do 100 m3, príplatok k cene za každých ďalšich a začatých 1000 m</t>
  </si>
  <si>
    <t>915930040</t>
  </si>
  <si>
    <t>Sčítače - montáž a dodávka</t>
  </si>
  <si>
    <t>936174312</t>
  </si>
  <si>
    <t>Osadenie stojana na bicykle do betonovej pätky</t>
  </si>
  <si>
    <t>553560009100</t>
  </si>
  <si>
    <t>Stojan na bicykel, oceľový v tvare obrátene ´´U´´ oceľová rúrka obdlžnikového prof. a gumového pásu na ukotvenie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</si>
</sst>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164" fontId="15" fillId="0" borderId="0" xfId="0" applyNumberFormat="1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7" fillId="0" borderId="0" xfId="0" applyNumberFormat="1" applyFont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1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pans="1:74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6" t="s">
        <v>13</v>
      </c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19"/>
      <c r="AQ5" s="19"/>
      <c r="AR5" s="17"/>
      <c r="BE5" s="243" t="s">
        <v>14</v>
      </c>
      <c r="BS5" s="14" t="s">
        <v>6</v>
      </c>
    </row>
    <row r="6" spans="1:74" s="1" customFormat="1" ht="36.950000000000003" customHeight="1">
      <c r="B6" s="18"/>
      <c r="C6" s="19"/>
      <c r="D6" s="25" t="s">
        <v>15</v>
      </c>
      <c r="E6" s="19"/>
      <c r="F6" s="19"/>
      <c r="G6" s="19"/>
      <c r="H6" s="19"/>
      <c r="I6" s="19"/>
      <c r="J6" s="19"/>
      <c r="K6" s="248" t="s">
        <v>16</v>
      </c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19"/>
      <c r="AQ6" s="19"/>
      <c r="AR6" s="17"/>
      <c r="BE6" s="244"/>
      <c r="BS6" s="14" t="s">
        <v>6</v>
      </c>
    </row>
    <row r="7" spans="1:74" s="1" customFormat="1" ht="12" customHeight="1">
      <c r="B7" s="18"/>
      <c r="C7" s="19"/>
      <c r="D7" s="26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18</v>
      </c>
      <c r="AL7" s="19"/>
      <c r="AM7" s="19"/>
      <c r="AN7" s="24" t="s">
        <v>1</v>
      </c>
      <c r="AO7" s="19"/>
      <c r="AP7" s="19"/>
      <c r="AQ7" s="19"/>
      <c r="AR7" s="17"/>
      <c r="BE7" s="244"/>
      <c r="BS7" s="14" t="s">
        <v>6</v>
      </c>
    </row>
    <row r="8" spans="1:74" s="1" customFormat="1" ht="12" customHeight="1">
      <c r="B8" s="18"/>
      <c r="C8" s="19"/>
      <c r="D8" s="26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21</v>
      </c>
      <c r="AL8" s="19"/>
      <c r="AM8" s="19"/>
      <c r="AN8" s="27" t="s">
        <v>22</v>
      </c>
      <c r="AO8" s="19"/>
      <c r="AP8" s="19"/>
      <c r="AQ8" s="19"/>
      <c r="AR8" s="17"/>
      <c r="BE8" s="244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44"/>
      <c r="BS9" s="14" t="s">
        <v>6</v>
      </c>
    </row>
    <row r="10" spans="1:74" s="1" customFormat="1" ht="12" customHeight="1">
      <c r="B10" s="18"/>
      <c r="C10" s="19"/>
      <c r="D10" s="26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44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44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44"/>
      <c r="BS12" s="14" t="s">
        <v>6</v>
      </c>
    </row>
    <row r="13" spans="1:74" s="1" customFormat="1" ht="12" customHeight="1">
      <c r="B13" s="18"/>
      <c r="C13" s="19"/>
      <c r="D13" s="26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24</v>
      </c>
      <c r="AL13" s="19"/>
      <c r="AM13" s="19"/>
      <c r="AN13" s="28" t="s">
        <v>27</v>
      </c>
      <c r="AO13" s="19"/>
      <c r="AP13" s="19"/>
      <c r="AQ13" s="19"/>
      <c r="AR13" s="17"/>
      <c r="BE13" s="244"/>
      <c r="BS13" s="14" t="s">
        <v>6</v>
      </c>
    </row>
    <row r="14" spans="1:74" ht="12.75">
      <c r="B14" s="18"/>
      <c r="C14" s="19"/>
      <c r="D14" s="19"/>
      <c r="E14" s="249" t="s">
        <v>27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6" t="s">
        <v>25</v>
      </c>
      <c r="AL14" s="19"/>
      <c r="AM14" s="19"/>
      <c r="AN14" s="28" t="s">
        <v>27</v>
      </c>
      <c r="AO14" s="19"/>
      <c r="AP14" s="19"/>
      <c r="AQ14" s="19"/>
      <c r="AR14" s="17"/>
      <c r="BE14" s="244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44"/>
      <c r="BS15" s="14" t="s">
        <v>4</v>
      </c>
    </row>
    <row r="16" spans="1:74" s="1" customFormat="1" ht="12" customHeight="1">
      <c r="B16" s="18"/>
      <c r="C16" s="19"/>
      <c r="D16" s="26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44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20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44"/>
      <c r="BS17" s="14" t="s">
        <v>29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44"/>
      <c r="BS18" s="14" t="s">
        <v>6</v>
      </c>
    </row>
    <row r="19" spans="1:71" s="1" customFormat="1" ht="12" customHeight="1">
      <c r="B19" s="18"/>
      <c r="C19" s="19"/>
      <c r="D19" s="26" t="s">
        <v>30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44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20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44"/>
      <c r="BS20" s="14" t="s">
        <v>29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44"/>
    </row>
    <row r="22" spans="1:71" s="1" customFormat="1" ht="12" customHeight="1">
      <c r="B22" s="18"/>
      <c r="C22" s="19"/>
      <c r="D22" s="26" t="s">
        <v>31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44"/>
    </row>
    <row r="23" spans="1:71" s="1" customFormat="1" ht="16.5" customHeight="1">
      <c r="B23" s="18"/>
      <c r="C23" s="19"/>
      <c r="D23" s="19"/>
      <c r="E23" s="251" t="s">
        <v>1</v>
      </c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19"/>
      <c r="AP23" s="19"/>
      <c r="AQ23" s="19"/>
      <c r="AR23" s="17"/>
      <c r="BE23" s="244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44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44"/>
    </row>
    <row r="26" spans="1:71" s="2" customFormat="1" ht="25.9" customHeight="1">
      <c r="A26" s="31"/>
      <c r="B26" s="32"/>
      <c r="C26" s="33"/>
      <c r="D26" s="34" t="s">
        <v>32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52">
        <f>ROUND(AG94,2)</f>
        <v>0</v>
      </c>
      <c r="AL26" s="253"/>
      <c r="AM26" s="253"/>
      <c r="AN26" s="253"/>
      <c r="AO26" s="253"/>
      <c r="AP26" s="33"/>
      <c r="AQ26" s="33"/>
      <c r="AR26" s="36"/>
      <c r="BE26" s="244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44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54" t="s">
        <v>33</v>
      </c>
      <c r="M28" s="254"/>
      <c r="N28" s="254"/>
      <c r="O28" s="254"/>
      <c r="P28" s="254"/>
      <c r="Q28" s="33"/>
      <c r="R28" s="33"/>
      <c r="S28" s="33"/>
      <c r="T28" s="33"/>
      <c r="U28" s="33"/>
      <c r="V28" s="33"/>
      <c r="W28" s="254" t="s">
        <v>34</v>
      </c>
      <c r="X28" s="254"/>
      <c r="Y28" s="254"/>
      <c r="Z28" s="254"/>
      <c r="AA28" s="254"/>
      <c r="AB28" s="254"/>
      <c r="AC28" s="254"/>
      <c r="AD28" s="254"/>
      <c r="AE28" s="254"/>
      <c r="AF28" s="33"/>
      <c r="AG28" s="33"/>
      <c r="AH28" s="33"/>
      <c r="AI28" s="33"/>
      <c r="AJ28" s="33"/>
      <c r="AK28" s="254" t="s">
        <v>35</v>
      </c>
      <c r="AL28" s="254"/>
      <c r="AM28" s="254"/>
      <c r="AN28" s="254"/>
      <c r="AO28" s="254"/>
      <c r="AP28" s="33"/>
      <c r="AQ28" s="33"/>
      <c r="AR28" s="36"/>
      <c r="BE28" s="244"/>
    </row>
    <row r="29" spans="1:71" s="3" customFormat="1" ht="14.45" customHeight="1">
      <c r="B29" s="37"/>
      <c r="C29" s="38"/>
      <c r="D29" s="26" t="s">
        <v>36</v>
      </c>
      <c r="E29" s="38"/>
      <c r="F29" s="39" t="s">
        <v>37</v>
      </c>
      <c r="G29" s="38"/>
      <c r="H29" s="38"/>
      <c r="I29" s="38"/>
      <c r="J29" s="38"/>
      <c r="K29" s="38"/>
      <c r="L29" s="257">
        <v>0.2</v>
      </c>
      <c r="M29" s="256"/>
      <c r="N29" s="256"/>
      <c r="O29" s="256"/>
      <c r="P29" s="256"/>
      <c r="Q29" s="40"/>
      <c r="R29" s="40"/>
      <c r="S29" s="40"/>
      <c r="T29" s="40"/>
      <c r="U29" s="40"/>
      <c r="V29" s="40"/>
      <c r="W29" s="255">
        <f>ROUND(AZ94, 2)</f>
        <v>0</v>
      </c>
      <c r="X29" s="256"/>
      <c r="Y29" s="256"/>
      <c r="Z29" s="256"/>
      <c r="AA29" s="256"/>
      <c r="AB29" s="256"/>
      <c r="AC29" s="256"/>
      <c r="AD29" s="256"/>
      <c r="AE29" s="256"/>
      <c r="AF29" s="40"/>
      <c r="AG29" s="40"/>
      <c r="AH29" s="40"/>
      <c r="AI29" s="40"/>
      <c r="AJ29" s="40"/>
      <c r="AK29" s="255">
        <f>ROUND(AV94, 2)</f>
        <v>0</v>
      </c>
      <c r="AL29" s="256"/>
      <c r="AM29" s="256"/>
      <c r="AN29" s="256"/>
      <c r="AO29" s="256"/>
      <c r="AP29" s="40"/>
      <c r="AQ29" s="40"/>
      <c r="AR29" s="41"/>
      <c r="AS29" s="42"/>
      <c r="AT29" s="42"/>
      <c r="AU29" s="42"/>
      <c r="AV29" s="42"/>
      <c r="AW29" s="42"/>
      <c r="AX29" s="42"/>
      <c r="AY29" s="42"/>
      <c r="AZ29" s="42"/>
      <c r="BE29" s="245"/>
    </row>
    <row r="30" spans="1:71" s="3" customFormat="1" ht="14.45" customHeight="1">
      <c r="B30" s="37"/>
      <c r="C30" s="38"/>
      <c r="D30" s="38"/>
      <c r="E30" s="38"/>
      <c r="F30" s="39" t="s">
        <v>38</v>
      </c>
      <c r="G30" s="38"/>
      <c r="H30" s="38"/>
      <c r="I30" s="38"/>
      <c r="J30" s="38"/>
      <c r="K30" s="38"/>
      <c r="L30" s="257">
        <v>0.2</v>
      </c>
      <c r="M30" s="256"/>
      <c r="N30" s="256"/>
      <c r="O30" s="256"/>
      <c r="P30" s="256"/>
      <c r="Q30" s="40"/>
      <c r="R30" s="40"/>
      <c r="S30" s="40"/>
      <c r="T30" s="40"/>
      <c r="U30" s="40"/>
      <c r="V30" s="40"/>
      <c r="W30" s="255">
        <f>ROUND(BA94, 2)</f>
        <v>0</v>
      </c>
      <c r="X30" s="256"/>
      <c r="Y30" s="256"/>
      <c r="Z30" s="256"/>
      <c r="AA30" s="256"/>
      <c r="AB30" s="256"/>
      <c r="AC30" s="256"/>
      <c r="AD30" s="256"/>
      <c r="AE30" s="256"/>
      <c r="AF30" s="40"/>
      <c r="AG30" s="40"/>
      <c r="AH30" s="40"/>
      <c r="AI30" s="40"/>
      <c r="AJ30" s="40"/>
      <c r="AK30" s="255">
        <f>ROUND(AW94, 2)</f>
        <v>0</v>
      </c>
      <c r="AL30" s="256"/>
      <c r="AM30" s="256"/>
      <c r="AN30" s="256"/>
      <c r="AO30" s="256"/>
      <c r="AP30" s="40"/>
      <c r="AQ30" s="40"/>
      <c r="AR30" s="41"/>
      <c r="AS30" s="42"/>
      <c r="AT30" s="42"/>
      <c r="AU30" s="42"/>
      <c r="AV30" s="42"/>
      <c r="AW30" s="42"/>
      <c r="AX30" s="42"/>
      <c r="AY30" s="42"/>
      <c r="AZ30" s="42"/>
      <c r="BE30" s="245"/>
    </row>
    <row r="31" spans="1:71" s="3" customFormat="1" ht="14.45" hidden="1" customHeight="1">
      <c r="B31" s="37"/>
      <c r="C31" s="38"/>
      <c r="D31" s="38"/>
      <c r="E31" s="38"/>
      <c r="F31" s="26" t="s">
        <v>39</v>
      </c>
      <c r="G31" s="38"/>
      <c r="H31" s="38"/>
      <c r="I31" s="38"/>
      <c r="J31" s="38"/>
      <c r="K31" s="38"/>
      <c r="L31" s="258">
        <v>0.2</v>
      </c>
      <c r="M31" s="259"/>
      <c r="N31" s="259"/>
      <c r="O31" s="259"/>
      <c r="P31" s="259"/>
      <c r="Q31" s="38"/>
      <c r="R31" s="38"/>
      <c r="S31" s="38"/>
      <c r="T31" s="38"/>
      <c r="U31" s="38"/>
      <c r="V31" s="38"/>
      <c r="W31" s="260">
        <f>ROUND(BB94, 2)</f>
        <v>0</v>
      </c>
      <c r="X31" s="259"/>
      <c r="Y31" s="259"/>
      <c r="Z31" s="259"/>
      <c r="AA31" s="259"/>
      <c r="AB31" s="259"/>
      <c r="AC31" s="259"/>
      <c r="AD31" s="259"/>
      <c r="AE31" s="259"/>
      <c r="AF31" s="38"/>
      <c r="AG31" s="38"/>
      <c r="AH31" s="38"/>
      <c r="AI31" s="38"/>
      <c r="AJ31" s="38"/>
      <c r="AK31" s="260">
        <v>0</v>
      </c>
      <c r="AL31" s="259"/>
      <c r="AM31" s="259"/>
      <c r="AN31" s="259"/>
      <c r="AO31" s="259"/>
      <c r="AP31" s="38"/>
      <c r="AQ31" s="38"/>
      <c r="AR31" s="43"/>
      <c r="BE31" s="245"/>
    </row>
    <row r="32" spans="1:71" s="3" customFormat="1" ht="14.45" hidden="1" customHeight="1">
      <c r="B32" s="37"/>
      <c r="C32" s="38"/>
      <c r="D32" s="38"/>
      <c r="E32" s="38"/>
      <c r="F32" s="26" t="s">
        <v>40</v>
      </c>
      <c r="G32" s="38"/>
      <c r="H32" s="38"/>
      <c r="I32" s="38"/>
      <c r="J32" s="38"/>
      <c r="K32" s="38"/>
      <c r="L32" s="258">
        <v>0.2</v>
      </c>
      <c r="M32" s="259"/>
      <c r="N32" s="259"/>
      <c r="O32" s="259"/>
      <c r="P32" s="259"/>
      <c r="Q32" s="38"/>
      <c r="R32" s="38"/>
      <c r="S32" s="38"/>
      <c r="T32" s="38"/>
      <c r="U32" s="38"/>
      <c r="V32" s="38"/>
      <c r="W32" s="260">
        <f>ROUND(BC94, 2)</f>
        <v>0</v>
      </c>
      <c r="X32" s="259"/>
      <c r="Y32" s="259"/>
      <c r="Z32" s="259"/>
      <c r="AA32" s="259"/>
      <c r="AB32" s="259"/>
      <c r="AC32" s="259"/>
      <c r="AD32" s="259"/>
      <c r="AE32" s="259"/>
      <c r="AF32" s="38"/>
      <c r="AG32" s="38"/>
      <c r="AH32" s="38"/>
      <c r="AI32" s="38"/>
      <c r="AJ32" s="38"/>
      <c r="AK32" s="260">
        <v>0</v>
      </c>
      <c r="AL32" s="259"/>
      <c r="AM32" s="259"/>
      <c r="AN32" s="259"/>
      <c r="AO32" s="259"/>
      <c r="AP32" s="38"/>
      <c r="AQ32" s="38"/>
      <c r="AR32" s="43"/>
      <c r="BE32" s="245"/>
    </row>
    <row r="33" spans="1:57" s="3" customFormat="1" ht="14.45" hidden="1" customHeight="1">
      <c r="B33" s="37"/>
      <c r="C33" s="38"/>
      <c r="D33" s="38"/>
      <c r="E33" s="38"/>
      <c r="F33" s="39" t="s">
        <v>41</v>
      </c>
      <c r="G33" s="38"/>
      <c r="H33" s="38"/>
      <c r="I33" s="38"/>
      <c r="J33" s="38"/>
      <c r="K33" s="38"/>
      <c r="L33" s="257">
        <v>0</v>
      </c>
      <c r="M33" s="256"/>
      <c r="N33" s="256"/>
      <c r="O33" s="256"/>
      <c r="P33" s="256"/>
      <c r="Q33" s="40"/>
      <c r="R33" s="40"/>
      <c r="S33" s="40"/>
      <c r="T33" s="40"/>
      <c r="U33" s="40"/>
      <c r="V33" s="40"/>
      <c r="W33" s="255">
        <f>ROUND(BD94, 2)</f>
        <v>0</v>
      </c>
      <c r="X33" s="256"/>
      <c r="Y33" s="256"/>
      <c r="Z33" s="256"/>
      <c r="AA33" s="256"/>
      <c r="AB33" s="256"/>
      <c r="AC33" s="256"/>
      <c r="AD33" s="256"/>
      <c r="AE33" s="256"/>
      <c r="AF33" s="40"/>
      <c r="AG33" s="40"/>
      <c r="AH33" s="40"/>
      <c r="AI33" s="40"/>
      <c r="AJ33" s="40"/>
      <c r="AK33" s="255">
        <v>0</v>
      </c>
      <c r="AL33" s="256"/>
      <c r="AM33" s="256"/>
      <c r="AN33" s="256"/>
      <c r="AO33" s="256"/>
      <c r="AP33" s="40"/>
      <c r="AQ33" s="40"/>
      <c r="AR33" s="41"/>
      <c r="AS33" s="42"/>
      <c r="AT33" s="42"/>
      <c r="AU33" s="42"/>
      <c r="AV33" s="42"/>
      <c r="AW33" s="42"/>
      <c r="AX33" s="42"/>
      <c r="AY33" s="42"/>
      <c r="AZ33" s="42"/>
      <c r="BE33" s="245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44"/>
    </row>
    <row r="35" spans="1:57" s="2" customFormat="1" ht="25.9" customHeight="1">
      <c r="A35" s="31"/>
      <c r="B35" s="32"/>
      <c r="C35" s="44"/>
      <c r="D35" s="45" t="s">
        <v>42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43</v>
      </c>
      <c r="U35" s="46"/>
      <c r="V35" s="46"/>
      <c r="W35" s="46"/>
      <c r="X35" s="264" t="s">
        <v>44</v>
      </c>
      <c r="Y35" s="262"/>
      <c r="Z35" s="262"/>
      <c r="AA35" s="262"/>
      <c r="AB35" s="262"/>
      <c r="AC35" s="46"/>
      <c r="AD35" s="46"/>
      <c r="AE35" s="46"/>
      <c r="AF35" s="46"/>
      <c r="AG35" s="46"/>
      <c r="AH35" s="46"/>
      <c r="AI35" s="46"/>
      <c r="AJ35" s="46"/>
      <c r="AK35" s="261">
        <f>SUM(AK26:AK33)</f>
        <v>0</v>
      </c>
      <c r="AL35" s="262"/>
      <c r="AM35" s="262"/>
      <c r="AN35" s="262"/>
      <c r="AO35" s="263"/>
      <c r="AP35" s="44"/>
      <c r="AQ35" s="44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8"/>
      <c r="C49" s="49"/>
      <c r="D49" s="50" t="s">
        <v>45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46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1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1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1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1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1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1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1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1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1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53" t="s">
        <v>47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53" t="s">
        <v>48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53" t="s">
        <v>47</v>
      </c>
      <c r="AI60" s="35"/>
      <c r="AJ60" s="35"/>
      <c r="AK60" s="35"/>
      <c r="AL60" s="35"/>
      <c r="AM60" s="53" t="s">
        <v>48</v>
      </c>
      <c r="AN60" s="35"/>
      <c r="AO60" s="35"/>
      <c r="AP60" s="33"/>
      <c r="AQ60" s="33"/>
      <c r="AR60" s="36"/>
      <c r="BE60" s="31"/>
    </row>
    <row r="61" spans="1:57" ht="11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1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1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50" t="s">
        <v>49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50</v>
      </c>
      <c r="AI64" s="54"/>
      <c r="AJ64" s="54"/>
      <c r="AK64" s="54"/>
      <c r="AL64" s="54"/>
      <c r="AM64" s="54"/>
      <c r="AN64" s="54"/>
      <c r="AO64" s="54"/>
      <c r="AP64" s="33"/>
      <c r="AQ64" s="33"/>
      <c r="AR64" s="36"/>
      <c r="BE64" s="31"/>
    </row>
    <row r="65" spans="1:57" ht="11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1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1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1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1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1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1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1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1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1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53" t="s">
        <v>47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53" t="s">
        <v>48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53" t="s">
        <v>47</v>
      </c>
      <c r="AI75" s="35"/>
      <c r="AJ75" s="35"/>
      <c r="AK75" s="35"/>
      <c r="AL75" s="35"/>
      <c r="AM75" s="53" t="s">
        <v>48</v>
      </c>
      <c r="AN75" s="35"/>
      <c r="AO75" s="35"/>
      <c r="AP75" s="33"/>
      <c r="AQ75" s="33"/>
      <c r="AR75" s="36"/>
      <c r="BE75" s="31"/>
    </row>
    <row r="76" spans="1:57" s="2" customFormat="1" ht="11.25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36"/>
      <c r="BE77" s="31"/>
    </row>
    <row r="81" spans="1:91" s="2" customFormat="1" ht="6.95" customHeight="1">
      <c r="A81" s="31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36"/>
      <c r="BE81" s="31"/>
    </row>
    <row r="82" spans="1:91" s="2" customFormat="1" ht="24.95" customHeight="1">
      <c r="A82" s="31"/>
      <c r="B82" s="32"/>
      <c r="C82" s="20" t="s">
        <v>51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9"/>
      <c r="C84" s="26" t="s">
        <v>12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03A-22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15</v>
      </c>
      <c r="D85" s="64"/>
      <c r="E85" s="64"/>
      <c r="F85" s="64"/>
      <c r="G85" s="64"/>
      <c r="H85" s="64"/>
      <c r="I85" s="64"/>
      <c r="J85" s="64"/>
      <c r="K85" s="64"/>
      <c r="L85" s="222" t="str">
        <f>K6</f>
        <v>AKČNÝ PLÁN PRE ZLEPŠENIE PODMIENOK CYKL. INFRAŠTR. POMOCOU ORGANIZAČNYCH OPATRENÍ (rozpočet)</v>
      </c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  <c r="AL85" s="223"/>
      <c r="AM85" s="223"/>
      <c r="AN85" s="223"/>
      <c r="AO85" s="223"/>
      <c r="AP85" s="64"/>
      <c r="AQ85" s="64"/>
      <c r="AR85" s="65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19</v>
      </c>
      <c r="D87" s="33"/>
      <c r="E87" s="33"/>
      <c r="F87" s="33"/>
      <c r="G87" s="33"/>
      <c r="H87" s="33"/>
      <c r="I87" s="33"/>
      <c r="J87" s="33"/>
      <c r="K87" s="33"/>
      <c r="L87" s="66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21</v>
      </c>
      <c r="AJ87" s="33"/>
      <c r="AK87" s="33"/>
      <c r="AL87" s="33"/>
      <c r="AM87" s="224" t="str">
        <f>IF(AN8= "","",AN8)</f>
        <v>23. 9. 2022</v>
      </c>
      <c r="AN87" s="224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6" t="s">
        <v>23</v>
      </c>
      <c r="D89" s="33"/>
      <c r="E89" s="33"/>
      <c r="F89" s="33"/>
      <c r="G89" s="33"/>
      <c r="H89" s="33"/>
      <c r="I89" s="33"/>
      <c r="J89" s="33"/>
      <c r="K89" s="33"/>
      <c r="L89" s="60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28</v>
      </c>
      <c r="AJ89" s="33"/>
      <c r="AK89" s="33"/>
      <c r="AL89" s="33"/>
      <c r="AM89" s="225" t="str">
        <f>IF(E17="","",E17)</f>
        <v xml:space="preserve"> </v>
      </c>
      <c r="AN89" s="226"/>
      <c r="AO89" s="226"/>
      <c r="AP89" s="226"/>
      <c r="AQ89" s="33"/>
      <c r="AR89" s="36"/>
      <c r="AS89" s="227" t="s">
        <v>52</v>
      </c>
      <c r="AT89" s="228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1"/>
    </row>
    <row r="90" spans="1:91" s="2" customFormat="1" ht="15.2" customHeight="1">
      <c r="A90" s="31"/>
      <c r="B90" s="32"/>
      <c r="C90" s="26" t="s">
        <v>26</v>
      </c>
      <c r="D90" s="33"/>
      <c r="E90" s="33"/>
      <c r="F90" s="33"/>
      <c r="G90" s="33"/>
      <c r="H90" s="33"/>
      <c r="I90" s="33"/>
      <c r="J90" s="33"/>
      <c r="K90" s="33"/>
      <c r="L90" s="60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30</v>
      </c>
      <c r="AJ90" s="33"/>
      <c r="AK90" s="33"/>
      <c r="AL90" s="33"/>
      <c r="AM90" s="225" t="str">
        <f>IF(E20="","",E20)</f>
        <v xml:space="preserve"> </v>
      </c>
      <c r="AN90" s="226"/>
      <c r="AO90" s="226"/>
      <c r="AP90" s="226"/>
      <c r="AQ90" s="33"/>
      <c r="AR90" s="36"/>
      <c r="AS90" s="229"/>
      <c r="AT90" s="230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31"/>
      <c r="AT91" s="232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1"/>
    </row>
    <row r="92" spans="1:91" s="2" customFormat="1" ht="29.25" customHeight="1">
      <c r="A92" s="31"/>
      <c r="B92" s="32"/>
      <c r="C92" s="233" t="s">
        <v>53</v>
      </c>
      <c r="D92" s="234"/>
      <c r="E92" s="234"/>
      <c r="F92" s="234"/>
      <c r="G92" s="234"/>
      <c r="H92" s="74"/>
      <c r="I92" s="236" t="s">
        <v>54</v>
      </c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4"/>
      <c r="AE92" s="234"/>
      <c r="AF92" s="234"/>
      <c r="AG92" s="235" t="s">
        <v>55</v>
      </c>
      <c r="AH92" s="234"/>
      <c r="AI92" s="234"/>
      <c r="AJ92" s="234"/>
      <c r="AK92" s="234"/>
      <c r="AL92" s="234"/>
      <c r="AM92" s="234"/>
      <c r="AN92" s="236" t="s">
        <v>56</v>
      </c>
      <c r="AO92" s="234"/>
      <c r="AP92" s="237"/>
      <c r="AQ92" s="75" t="s">
        <v>57</v>
      </c>
      <c r="AR92" s="36"/>
      <c r="AS92" s="76" t="s">
        <v>58</v>
      </c>
      <c r="AT92" s="77" t="s">
        <v>59</v>
      </c>
      <c r="AU92" s="77" t="s">
        <v>60</v>
      </c>
      <c r="AV92" s="77" t="s">
        <v>61</v>
      </c>
      <c r="AW92" s="77" t="s">
        <v>62</v>
      </c>
      <c r="AX92" s="77" t="s">
        <v>63</v>
      </c>
      <c r="AY92" s="77" t="s">
        <v>64</v>
      </c>
      <c r="AZ92" s="77" t="s">
        <v>65</v>
      </c>
      <c r="BA92" s="77" t="s">
        <v>66</v>
      </c>
      <c r="BB92" s="77" t="s">
        <v>67</v>
      </c>
      <c r="BC92" s="77" t="s">
        <v>68</v>
      </c>
      <c r="BD92" s="78" t="s">
        <v>69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1"/>
    </row>
    <row r="94" spans="1:91" s="6" customFormat="1" ht="32.450000000000003" customHeight="1">
      <c r="B94" s="82"/>
      <c r="C94" s="83" t="s">
        <v>70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41">
        <f>ROUND(SUM(AG95:AG99),2)</f>
        <v>0</v>
      </c>
      <c r="AH94" s="241"/>
      <c r="AI94" s="241"/>
      <c r="AJ94" s="241"/>
      <c r="AK94" s="241"/>
      <c r="AL94" s="241"/>
      <c r="AM94" s="241"/>
      <c r="AN94" s="242">
        <f t="shared" ref="AN94:AN99" si="0">SUM(AG94,AT94)</f>
        <v>0</v>
      </c>
      <c r="AO94" s="242"/>
      <c r="AP94" s="242"/>
      <c r="AQ94" s="86" t="s">
        <v>1</v>
      </c>
      <c r="AR94" s="87"/>
      <c r="AS94" s="88">
        <f>ROUND(SUM(AS95:AS99),2)</f>
        <v>0</v>
      </c>
      <c r="AT94" s="89">
        <f t="shared" ref="AT94:AT99" si="1">ROUND(SUM(AV94:AW94),2)</f>
        <v>0</v>
      </c>
      <c r="AU94" s="90">
        <f>ROUND(SUM(AU95:AU99),5)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ROUND(SUM(AZ95:AZ99),2)</f>
        <v>0</v>
      </c>
      <c r="BA94" s="89">
        <f>ROUND(SUM(BA95:BA99),2)</f>
        <v>0</v>
      </c>
      <c r="BB94" s="89">
        <f>ROUND(SUM(BB95:BB99),2)</f>
        <v>0</v>
      </c>
      <c r="BC94" s="89">
        <f>ROUND(SUM(BC95:BC99),2)</f>
        <v>0</v>
      </c>
      <c r="BD94" s="91">
        <f>ROUND(SUM(BD95:BD99),2)</f>
        <v>0</v>
      </c>
      <c r="BS94" s="92" t="s">
        <v>71</v>
      </c>
      <c r="BT94" s="92" t="s">
        <v>72</v>
      </c>
      <c r="BU94" s="93" t="s">
        <v>73</v>
      </c>
      <c r="BV94" s="92" t="s">
        <v>74</v>
      </c>
      <c r="BW94" s="92" t="s">
        <v>5</v>
      </c>
      <c r="BX94" s="92" t="s">
        <v>75</v>
      </c>
      <c r="CL94" s="92" t="s">
        <v>1</v>
      </c>
    </row>
    <row r="95" spans="1:91" s="7" customFormat="1" ht="16.5" customHeight="1">
      <c r="A95" s="94" t="s">
        <v>76</v>
      </c>
      <c r="B95" s="95"/>
      <c r="C95" s="96"/>
      <c r="D95" s="238" t="s">
        <v>77</v>
      </c>
      <c r="E95" s="238"/>
      <c r="F95" s="238"/>
      <c r="G95" s="238"/>
      <c r="H95" s="238"/>
      <c r="I95" s="97"/>
      <c r="J95" s="238" t="s">
        <v>78</v>
      </c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9">
        <f>'01 - SO 01 ul. Prostejovs...'!J30</f>
        <v>0</v>
      </c>
      <c r="AH95" s="240"/>
      <c r="AI95" s="240"/>
      <c r="AJ95" s="240"/>
      <c r="AK95" s="240"/>
      <c r="AL95" s="240"/>
      <c r="AM95" s="240"/>
      <c r="AN95" s="239">
        <f t="shared" si="0"/>
        <v>0</v>
      </c>
      <c r="AO95" s="240"/>
      <c r="AP95" s="240"/>
      <c r="AQ95" s="98" t="s">
        <v>79</v>
      </c>
      <c r="AR95" s="99"/>
      <c r="AS95" s="100">
        <v>0</v>
      </c>
      <c r="AT95" s="101">
        <f t="shared" si="1"/>
        <v>0</v>
      </c>
      <c r="AU95" s="102">
        <f>'01 - SO 01 ul. Prostejovs...'!P130</f>
        <v>0</v>
      </c>
      <c r="AV95" s="101">
        <f>'01 - SO 01 ul. Prostejovs...'!J33</f>
        <v>0</v>
      </c>
      <c r="AW95" s="101">
        <f>'01 - SO 01 ul. Prostejovs...'!J34</f>
        <v>0</v>
      </c>
      <c r="AX95" s="101">
        <f>'01 - SO 01 ul. Prostejovs...'!J35</f>
        <v>0</v>
      </c>
      <c r="AY95" s="101">
        <f>'01 - SO 01 ul. Prostejovs...'!J36</f>
        <v>0</v>
      </c>
      <c r="AZ95" s="101">
        <f>'01 - SO 01 ul. Prostejovs...'!F33</f>
        <v>0</v>
      </c>
      <c r="BA95" s="101">
        <f>'01 - SO 01 ul. Prostejovs...'!F34</f>
        <v>0</v>
      </c>
      <c r="BB95" s="101">
        <f>'01 - SO 01 ul. Prostejovs...'!F35</f>
        <v>0</v>
      </c>
      <c r="BC95" s="101">
        <f>'01 - SO 01 ul. Prostejovs...'!F36</f>
        <v>0</v>
      </c>
      <c r="BD95" s="103">
        <f>'01 - SO 01 ul. Prostejovs...'!F37</f>
        <v>0</v>
      </c>
      <c r="BT95" s="104" t="s">
        <v>80</v>
      </c>
      <c r="BV95" s="104" t="s">
        <v>74</v>
      </c>
      <c r="BW95" s="104" t="s">
        <v>81</v>
      </c>
      <c r="BX95" s="104" t="s">
        <v>5</v>
      </c>
      <c r="CL95" s="104" t="s">
        <v>1</v>
      </c>
      <c r="CM95" s="104" t="s">
        <v>72</v>
      </c>
    </row>
    <row r="96" spans="1:91" s="7" customFormat="1" ht="16.5" customHeight="1">
      <c r="A96" s="94" t="s">
        <v>76</v>
      </c>
      <c r="B96" s="95"/>
      <c r="C96" s="96"/>
      <c r="D96" s="238" t="s">
        <v>82</v>
      </c>
      <c r="E96" s="238"/>
      <c r="F96" s="238"/>
      <c r="G96" s="238"/>
      <c r="H96" s="238"/>
      <c r="I96" s="97"/>
      <c r="J96" s="238" t="s">
        <v>83</v>
      </c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9">
        <f>'02 - SO 02 ul.Volgogradsk...'!J30</f>
        <v>0</v>
      </c>
      <c r="AH96" s="240"/>
      <c r="AI96" s="240"/>
      <c r="AJ96" s="240"/>
      <c r="AK96" s="240"/>
      <c r="AL96" s="240"/>
      <c r="AM96" s="240"/>
      <c r="AN96" s="239">
        <f t="shared" si="0"/>
        <v>0</v>
      </c>
      <c r="AO96" s="240"/>
      <c r="AP96" s="240"/>
      <c r="AQ96" s="98" t="s">
        <v>79</v>
      </c>
      <c r="AR96" s="99"/>
      <c r="AS96" s="100">
        <v>0</v>
      </c>
      <c r="AT96" s="101">
        <f t="shared" si="1"/>
        <v>0</v>
      </c>
      <c r="AU96" s="102">
        <f>'02 - SO 02 ul.Volgogradsk...'!P126</f>
        <v>0</v>
      </c>
      <c r="AV96" s="101">
        <f>'02 - SO 02 ul.Volgogradsk...'!J33</f>
        <v>0</v>
      </c>
      <c r="AW96" s="101">
        <f>'02 - SO 02 ul.Volgogradsk...'!J34</f>
        <v>0</v>
      </c>
      <c r="AX96" s="101">
        <f>'02 - SO 02 ul.Volgogradsk...'!J35</f>
        <v>0</v>
      </c>
      <c r="AY96" s="101">
        <f>'02 - SO 02 ul.Volgogradsk...'!J36</f>
        <v>0</v>
      </c>
      <c r="AZ96" s="101">
        <f>'02 - SO 02 ul.Volgogradsk...'!F33</f>
        <v>0</v>
      </c>
      <c r="BA96" s="101">
        <f>'02 - SO 02 ul.Volgogradsk...'!F34</f>
        <v>0</v>
      </c>
      <c r="BB96" s="101">
        <f>'02 - SO 02 ul.Volgogradsk...'!F35</f>
        <v>0</v>
      </c>
      <c r="BC96" s="101">
        <f>'02 - SO 02 ul.Volgogradsk...'!F36</f>
        <v>0</v>
      </c>
      <c r="BD96" s="103">
        <f>'02 - SO 02 ul.Volgogradsk...'!F37</f>
        <v>0</v>
      </c>
      <c r="BT96" s="104" t="s">
        <v>80</v>
      </c>
      <c r="BV96" s="104" t="s">
        <v>74</v>
      </c>
      <c r="BW96" s="104" t="s">
        <v>84</v>
      </c>
      <c r="BX96" s="104" t="s">
        <v>5</v>
      </c>
      <c r="CL96" s="104" t="s">
        <v>1</v>
      </c>
      <c r="CM96" s="104" t="s">
        <v>72</v>
      </c>
    </row>
    <row r="97" spans="1:91" s="7" customFormat="1" ht="16.5" customHeight="1">
      <c r="A97" s="94" t="s">
        <v>76</v>
      </c>
      <c r="B97" s="95"/>
      <c r="C97" s="96"/>
      <c r="D97" s="238" t="s">
        <v>85</v>
      </c>
      <c r="E97" s="238"/>
      <c r="F97" s="238"/>
      <c r="G97" s="238"/>
      <c r="H97" s="238"/>
      <c r="I97" s="97"/>
      <c r="J97" s="238" t="s">
        <v>86</v>
      </c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9">
        <f>'03 - SO 03 ul. Levočská -...'!J30</f>
        <v>0</v>
      </c>
      <c r="AH97" s="240"/>
      <c r="AI97" s="240"/>
      <c r="AJ97" s="240"/>
      <c r="AK97" s="240"/>
      <c r="AL97" s="240"/>
      <c r="AM97" s="240"/>
      <c r="AN97" s="239">
        <f t="shared" si="0"/>
        <v>0</v>
      </c>
      <c r="AO97" s="240"/>
      <c r="AP97" s="240"/>
      <c r="AQ97" s="98" t="s">
        <v>79</v>
      </c>
      <c r="AR97" s="99"/>
      <c r="AS97" s="100">
        <v>0</v>
      </c>
      <c r="AT97" s="101">
        <f t="shared" si="1"/>
        <v>0</v>
      </c>
      <c r="AU97" s="102">
        <f>'03 - SO 03 ul. Levočská -...'!P122</f>
        <v>0</v>
      </c>
      <c r="AV97" s="101">
        <f>'03 - SO 03 ul. Levočská -...'!J33</f>
        <v>0</v>
      </c>
      <c r="AW97" s="101">
        <f>'03 - SO 03 ul. Levočská -...'!J34</f>
        <v>0</v>
      </c>
      <c r="AX97" s="101">
        <f>'03 - SO 03 ul. Levočská -...'!J35</f>
        <v>0</v>
      </c>
      <c r="AY97" s="101">
        <f>'03 - SO 03 ul. Levočská -...'!J36</f>
        <v>0</v>
      </c>
      <c r="AZ97" s="101">
        <f>'03 - SO 03 ul. Levočská -...'!F33</f>
        <v>0</v>
      </c>
      <c r="BA97" s="101">
        <f>'03 - SO 03 ul. Levočská -...'!F34</f>
        <v>0</v>
      </c>
      <c r="BB97" s="101">
        <f>'03 - SO 03 ul. Levočská -...'!F35</f>
        <v>0</v>
      </c>
      <c r="BC97" s="101">
        <f>'03 - SO 03 ul. Levočská -...'!F36</f>
        <v>0</v>
      </c>
      <c r="BD97" s="103">
        <f>'03 - SO 03 ul. Levočská -...'!F37</f>
        <v>0</v>
      </c>
      <c r="BT97" s="104" t="s">
        <v>80</v>
      </c>
      <c r="BV97" s="104" t="s">
        <v>74</v>
      </c>
      <c r="BW97" s="104" t="s">
        <v>87</v>
      </c>
      <c r="BX97" s="104" t="s">
        <v>5</v>
      </c>
      <c r="CL97" s="104" t="s">
        <v>1</v>
      </c>
      <c r="CM97" s="104" t="s">
        <v>72</v>
      </c>
    </row>
    <row r="98" spans="1:91" s="7" customFormat="1" ht="16.5" customHeight="1">
      <c r="A98" s="94" t="s">
        <v>76</v>
      </c>
      <c r="B98" s="95"/>
      <c r="C98" s="96"/>
      <c r="D98" s="238" t="s">
        <v>88</v>
      </c>
      <c r="E98" s="238"/>
      <c r="F98" s="238"/>
      <c r="G98" s="238"/>
      <c r="H98" s="238"/>
      <c r="I98" s="97"/>
      <c r="J98" s="238" t="s">
        <v>89</v>
      </c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9">
        <f>'04 - SO 04 ul. 17. Novemb...'!J30</f>
        <v>0</v>
      </c>
      <c r="AH98" s="240"/>
      <c r="AI98" s="240"/>
      <c r="AJ98" s="240"/>
      <c r="AK98" s="240"/>
      <c r="AL98" s="240"/>
      <c r="AM98" s="240"/>
      <c r="AN98" s="239">
        <f t="shared" si="0"/>
        <v>0</v>
      </c>
      <c r="AO98" s="240"/>
      <c r="AP98" s="240"/>
      <c r="AQ98" s="98" t="s">
        <v>79</v>
      </c>
      <c r="AR98" s="99"/>
      <c r="AS98" s="100">
        <v>0</v>
      </c>
      <c r="AT98" s="101">
        <f t="shared" si="1"/>
        <v>0</v>
      </c>
      <c r="AU98" s="102">
        <f>'04 - SO 04 ul. 17. Novemb...'!P123</f>
        <v>0</v>
      </c>
      <c r="AV98" s="101">
        <f>'04 - SO 04 ul. 17. Novemb...'!J33</f>
        <v>0</v>
      </c>
      <c r="AW98" s="101">
        <f>'04 - SO 04 ul. 17. Novemb...'!J34</f>
        <v>0</v>
      </c>
      <c r="AX98" s="101">
        <f>'04 - SO 04 ul. 17. Novemb...'!J35</f>
        <v>0</v>
      </c>
      <c r="AY98" s="101">
        <f>'04 - SO 04 ul. 17. Novemb...'!J36</f>
        <v>0</v>
      </c>
      <c r="AZ98" s="101">
        <f>'04 - SO 04 ul. 17. Novemb...'!F33</f>
        <v>0</v>
      </c>
      <c r="BA98" s="101">
        <f>'04 - SO 04 ul. 17. Novemb...'!F34</f>
        <v>0</v>
      </c>
      <c r="BB98" s="101">
        <f>'04 - SO 04 ul. 17. Novemb...'!F35</f>
        <v>0</v>
      </c>
      <c r="BC98" s="101">
        <f>'04 - SO 04 ul. 17. Novemb...'!F36</f>
        <v>0</v>
      </c>
      <c r="BD98" s="103">
        <f>'04 - SO 04 ul. 17. Novemb...'!F37</f>
        <v>0</v>
      </c>
      <c r="BT98" s="104" t="s">
        <v>80</v>
      </c>
      <c r="BV98" s="104" t="s">
        <v>74</v>
      </c>
      <c r="BW98" s="104" t="s">
        <v>90</v>
      </c>
      <c r="BX98" s="104" t="s">
        <v>5</v>
      </c>
      <c r="CL98" s="104" t="s">
        <v>1</v>
      </c>
      <c r="CM98" s="104" t="s">
        <v>72</v>
      </c>
    </row>
    <row r="99" spans="1:91" s="7" customFormat="1" ht="16.5" customHeight="1">
      <c r="A99" s="94" t="s">
        <v>76</v>
      </c>
      <c r="B99" s="95"/>
      <c r="C99" s="96"/>
      <c r="D99" s="238" t="s">
        <v>91</v>
      </c>
      <c r="E99" s="238"/>
      <c r="F99" s="238"/>
      <c r="G99" s="238"/>
      <c r="H99" s="238"/>
      <c r="I99" s="97"/>
      <c r="J99" s="238" t="s">
        <v>92</v>
      </c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9">
        <f>'05 - SO 05 Automaticke sč...'!J30</f>
        <v>0</v>
      </c>
      <c r="AH99" s="240"/>
      <c r="AI99" s="240"/>
      <c r="AJ99" s="240"/>
      <c r="AK99" s="240"/>
      <c r="AL99" s="240"/>
      <c r="AM99" s="240"/>
      <c r="AN99" s="239">
        <f t="shared" si="0"/>
        <v>0</v>
      </c>
      <c r="AO99" s="240"/>
      <c r="AP99" s="240"/>
      <c r="AQ99" s="98" t="s">
        <v>79</v>
      </c>
      <c r="AR99" s="99"/>
      <c r="AS99" s="105">
        <v>0</v>
      </c>
      <c r="AT99" s="106">
        <f t="shared" si="1"/>
        <v>0</v>
      </c>
      <c r="AU99" s="107">
        <f>'05 - SO 05 Automaticke sč...'!P121</f>
        <v>0</v>
      </c>
      <c r="AV99" s="106">
        <f>'05 - SO 05 Automaticke sč...'!J33</f>
        <v>0</v>
      </c>
      <c r="AW99" s="106">
        <f>'05 - SO 05 Automaticke sč...'!J34</f>
        <v>0</v>
      </c>
      <c r="AX99" s="106">
        <f>'05 - SO 05 Automaticke sč...'!J35</f>
        <v>0</v>
      </c>
      <c r="AY99" s="106">
        <f>'05 - SO 05 Automaticke sč...'!J36</f>
        <v>0</v>
      </c>
      <c r="AZ99" s="106">
        <f>'05 - SO 05 Automaticke sč...'!F33</f>
        <v>0</v>
      </c>
      <c r="BA99" s="106">
        <f>'05 - SO 05 Automaticke sč...'!F34</f>
        <v>0</v>
      </c>
      <c r="BB99" s="106">
        <f>'05 - SO 05 Automaticke sč...'!F35</f>
        <v>0</v>
      </c>
      <c r="BC99" s="106">
        <f>'05 - SO 05 Automaticke sč...'!F36</f>
        <v>0</v>
      </c>
      <c r="BD99" s="108">
        <f>'05 - SO 05 Automaticke sč...'!F37</f>
        <v>0</v>
      </c>
      <c r="BT99" s="104" t="s">
        <v>80</v>
      </c>
      <c r="BV99" s="104" t="s">
        <v>74</v>
      </c>
      <c r="BW99" s="104" t="s">
        <v>93</v>
      </c>
      <c r="BX99" s="104" t="s">
        <v>5</v>
      </c>
      <c r="CL99" s="104" t="s">
        <v>1</v>
      </c>
      <c r="CM99" s="104" t="s">
        <v>72</v>
      </c>
    </row>
    <row r="100" spans="1:91" s="2" customFormat="1" ht="30" customHeight="1">
      <c r="A100" s="31"/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6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91" s="2" customFormat="1" ht="6.95" customHeight="1">
      <c r="A101" s="31"/>
      <c r="B101" s="55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36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</sheetData>
  <sheetProtection algorithmName="SHA-512" hashValue="KD+agQuXq79teGv1+IaA+Q0pP9ILMOeF0otQCBN4tmXvjrRZkLpeuBJfDP9RbpTtUi4d9vJ1oGORFtS5Unb0hw==" saltValue="4OThJNxTzXHff/YXR48R8Ky0ihUVVnWvxtSlmSl3oBdgVDKsDTLSspegGZ38VxI0M6dGGj7wEwMBLOKLBx7xJA==" spinCount="100000" sheet="1" objects="1" scenarios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01 - SO 01 ul. Prostejovs...'!C2" display="/"/>
    <hyperlink ref="A96" location="'02 - SO 02 ul.Volgogradsk...'!C2" display="/"/>
    <hyperlink ref="A97" location="'03 - SO 03 ul. Levočská -...'!C2" display="/"/>
    <hyperlink ref="A98" location="'04 - SO 04 ul. 17. Novemb...'!C2" display="/"/>
    <hyperlink ref="A99" location="'05 - SO 05 Automaticke sč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81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72</v>
      </c>
    </row>
    <row r="4" spans="1:46" s="1" customFormat="1" ht="24.95" customHeight="1">
      <c r="B4" s="17"/>
      <c r="D4" s="111" t="s">
        <v>94</v>
      </c>
      <c r="L4" s="17"/>
      <c r="M4" s="112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15</v>
      </c>
      <c r="L6" s="17"/>
    </row>
    <row r="7" spans="1:46" s="1" customFormat="1" ht="26.25" customHeight="1">
      <c r="B7" s="17"/>
      <c r="E7" s="266" t="str">
        <f>'Rekapitulácia stavby'!K6</f>
        <v>AKČNÝ PLÁN PRE ZLEPŠENIE PODMIENOK CYKL. INFRAŠTR. POMOCOU ORGANIZAČNYCH OPATRENÍ (rozpočet)</v>
      </c>
      <c r="F7" s="267"/>
      <c r="G7" s="267"/>
      <c r="H7" s="267"/>
      <c r="L7" s="17"/>
    </row>
    <row r="8" spans="1:46" s="2" customFormat="1" ht="12" customHeight="1">
      <c r="A8" s="31"/>
      <c r="B8" s="36"/>
      <c r="C8" s="31"/>
      <c r="D8" s="113" t="s">
        <v>95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8" t="s">
        <v>96</v>
      </c>
      <c r="F9" s="269"/>
      <c r="G9" s="269"/>
      <c r="H9" s="269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3" t="s">
        <v>17</v>
      </c>
      <c r="E11" s="31"/>
      <c r="F11" s="114" t="s">
        <v>1</v>
      </c>
      <c r="G11" s="31"/>
      <c r="H11" s="31"/>
      <c r="I11" s="113" t="s">
        <v>18</v>
      </c>
      <c r="J11" s="114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3" t="s">
        <v>19</v>
      </c>
      <c r="E12" s="31"/>
      <c r="F12" s="114" t="s">
        <v>20</v>
      </c>
      <c r="G12" s="31"/>
      <c r="H12" s="31"/>
      <c r="I12" s="113" t="s">
        <v>21</v>
      </c>
      <c r="J12" s="115" t="str">
        <f>'Rekapitulácia stavby'!AN8</f>
        <v>23. 9. 2022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3" t="s">
        <v>23</v>
      </c>
      <c r="E14" s="31"/>
      <c r="F14" s="31"/>
      <c r="G14" s="31"/>
      <c r="H14" s="31"/>
      <c r="I14" s="113" t="s">
        <v>24</v>
      </c>
      <c r="J14" s="114" t="str">
        <f>IF('Rekapitulácia stavby'!AN10="","",'Rekapitulácia stavby'!AN10)</f>
        <v/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4" t="str">
        <f>IF('Rekapitulácia stavby'!E11="","",'Rekapitulácia stavby'!E11)</f>
        <v xml:space="preserve"> </v>
      </c>
      <c r="F15" s="31"/>
      <c r="G15" s="31"/>
      <c r="H15" s="31"/>
      <c r="I15" s="113" t="s">
        <v>25</v>
      </c>
      <c r="J15" s="114" t="str">
        <f>IF('Rekapitulácia stavby'!AN11="","",'Rekapitulácia stavby'!AN11)</f>
        <v/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3" t="s">
        <v>26</v>
      </c>
      <c r="E17" s="31"/>
      <c r="F17" s="31"/>
      <c r="G17" s="31"/>
      <c r="H17" s="31"/>
      <c r="I17" s="113" t="s">
        <v>24</v>
      </c>
      <c r="J17" s="27" t="str">
        <f>'Rekapitulácia stavby'!AN13</f>
        <v>Vyplň údaj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70" t="str">
        <f>'Rekapitulácia stavby'!E14</f>
        <v>Vyplň údaj</v>
      </c>
      <c r="F18" s="271"/>
      <c r="G18" s="271"/>
      <c r="H18" s="271"/>
      <c r="I18" s="113" t="s">
        <v>25</v>
      </c>
      <c r="J18" s="27" t="str">
        <f>'Rekapitulácia stavby'!AN14</f>
        <v>Vyplň údaj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3" t="s">
        <v>28</v>
      </c>
      <c r="E20" s="31"/>
      <c r="F20" s="31"/>
      <c r="G20" s="31"/>
      <c r="H20" s="31"/>
      <c r="I20" s="113" t="s">
        <v>24</v>
      </c>
      <c r="J20" s="114" t="str">
        <f>IF('Rekapitulácia stavby'!AN16="","",'Rekapitulácia stavby'!AN16)</f>
        <v/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4" t="str">
        <f>IF('Rekapitulácia stavby'!E17="","",'Rekapitulácia stavby'!E17)</f>
        <v xml:space="preserve"> </v>
      </c>
      <c r="F21" s="31"/>
      <c r="G21" s="31"/>
      <c r="H21" s="31"/>
      <c r="I21" s="113" t="s">
        <v>25</v>
      </c>
      <c r="J21" s="114" t="str">
        <f>IF('Rekapitulácia stavby'!AN17="","",'Rekapitulácia stavby'!AN17)</f>
        <v/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3" t="s">
        <v>30</v>
      </c>
      <c r="E23" s="31"/>
      <c r="F23" s="31"/>
      <c r="G23" s="31"/>
      <c r="H23" s="31"/>
      <c r="I23" s="113" t="s">
        <v>24</v>
      </c>
      <c r="J23" s="114" t="str">
        <f>IF('Rekapitulácia stavby'!AN19="","",'Rekapitulácia stavby'!AN19)</f>
        <v/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4" t="str">
        <f>IF('Rekapitulácia stavby'!E20="","",'Rekapitulácia stavby'!E20)</f>
        <v xml:space="preserve"> </v>
      </c>
      <c r="F24" s="31"/>
      <c r="G24" s="31"/>
      <c r="H24" s="31"/>
      <c r="I24" s="113" t="s">
        <v>25</v>
      </c>
      <c r="J24" s="114" t="str">
        <f>IF('Rekapitulácia stavby'!AN20="","",'Rekapitulácia stavby'!AN20)</f>
        <v/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3" t="s">
        <v>31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6"/>
      <c r="B27" s="117"/>
      <c r="C27" s="116"/>
      <c r="D27" s="116"/>
      <c r="E27" s="272" t="s">
        <v>1</v>
      </c>
      <c r="F27" s="272"/>
      <c r="G27" s="272"/>
      <c r="H27" s="272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9"/>
      <c r="E29" s="119"/>
      <c r="F29" s="119"/>
      <c r="G29" s="119"/>
      <c r="H29" s="119"/>
      <c r="I29" s="119"/>
      <c r="J29" s="119"/>
      <c r="K29" s="119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0" t="s">
        <v>32</v>
      </c>
      <c r="E30" s="31"/>
      <c r="F30" s="31"/>
      <c r="G30" s="31"/>
      <c r="H30" s="31"/>
      <c r="I30" s="31"/>
      <c r="J30" s="121">
        <f>ROUND(J130, 2)</f>
        <v>0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9"/>
      <c r="E31" s="119"/>
      <c r="F31" s="119"/>
      <c r="G31" s="119"/>
      <c r="H31" s="119"/>
      <c r="I31" s="119"/>
      <c r="J31" s="119"/>
      <c r="K31" s="119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2" t="s">
        <v>34</v>
      </c>
      <c r="G32" s="31"/>
      <c r="H32" s="31"/>
      <c r="I32" s="122" t="s">
        <v>33</v>
      </c>
      <c r="J32" s="122" t="s">
        <v>35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3" t="s">
        <v>36</v>
      </c>
      <c r="E33" s="124" t="s">
        <v>37</v>
      </c>
      <c r="F33" s="125">
        <f>ROUND((SUM(BE130:BE228)),  2)</f>
        <v>0</v>
      </c>
      <c r="G33" s="126"/>
      <c r="H33" s="126"/>
      <c r="I33" s="127">
        <v>0.2</v>
      </c>
      <c r="J33" s="125">
        <f>ROUND(((SUM(BE130:BE228))*I33),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4" t="s">
        <v>38</v>
      </c>
      <c r="F34" s="125">
        <f>ROUND((SUM(BF130:BF228)),  2)</f>
        <v>0</v>
      </c>
      <c r="G34" s="126"/>
      <c r="H34" s="126"/>
      <c r="I34" s="127">
        <v>0.2</v>
      </c>
      <c r="J34" s="125">
        <f>ROUND(((SUM(BF130:BF228))*I34), 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3" t="s">
        <v>39</v>
      </c>
      <c r="F35" s="128">
        <f>ROUND((SUM(BG130:BG228)),  2)</f>
        <v>0</v>
      </c>
      <c r="G35" s="31"/>
      <c r="H35" s="31"/>
      <c r="I35" s="129">
        <v>0.2</v>
      </c>
      <c r="J35" s="128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3" t="s">
        <v>40</v>
      </c>
      <c r="F36" s="128">
        <f>ROUND((SUM(BH130:BH228)),  2)</f>
        <v>0</v>
      </c>
      <c r="G36" s="31"/>
      <c r="H36" s="31"/>
      <c r="I36" s="129">
        <v>0.2</v>
      </c>
      <c r="J36" s="128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4" t="s">
        <v>41</v>
      </c>
      <c r="F37" s="125">
        <f>ROUND((SUM(BI130:BI228)),  2)</f>
        <v>0</v>
      </c>
      <c r="G37" s="126"/>
      <c r="H37" s="126"/>
      <c r="I37" s="127">
        <v>0</v>
      </c>
      <c r="J37" s="125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0"/>
      <c r="D39" s="131" t="s">
        <v>42</v>
      </c>
      <c r="E39" s="132"/>
      <c r="F39" s="132"/>
      <c r="G39" s="133" t="s">
        <v>43</v>
      </c>
      <c r="H39" s="134" t="s">
        <v>44</v>
      </c>
      <c r="I39" s="132"/>
      <c r="J39" s="135">
        <f>SUM(J30:J37)</f>
        <v>0</v>
      </c>
      <c r="K39" s="136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52"/>
      <c r="D50" s="137" t="s">
        <v>45</v>
      </c>
      <c r="E50" s="138"/>
      <c r="F50" s="138"/>
      <c r="G50" s="137" t="s">
        <v>46</v>
      </c>
      <c r="H50" s="138"/>
      <c r="I50" s="138"/>
      <c r="J50" s="138"/>
      <c r="K50" s="138"/>
      <c r="L50" s="5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9" t="s">
        <v>47</v>
      </c>
      <c r="E61" s="140"/>
      <c r="F61" s="141" t="s">
        <v>48</v>
      </c>
      <c r="G61" s="139" t="s">
        <v>47</v>
      </c>
      <c r="H61" s="140"/>
      <c r="I61" s="140"/>
      <c r="J61" s="142" t="s">
        <v>48</v>
      </c>
      <c r="K61" s="140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7" t="s">
        <v>49</v>
      </c>
      <c r="E65" s="143"/>
      <c r="F65" s="143"/>
      <c r="G65" s="137" t="s">
        <v>50</v>
      </c>
      <c r="H65" s="143"/>
      <c r="I65" s="143"/>
      <c r="J65" s="143"/>
      <c r="K65" s="143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9" t="s">
        <v>47</v>
      </c>
      <c r="E76" s="140"/>
      <c r="F76" s="141" t="s">
        <v>48</v>
      </c>
      <c r="G76" s="139" t="s">
        <v>47</v>
      </c>
      <c r="H76" s="140"/>
      <c r="I76" s="140"/>
      <c r="J76" s="142" t="s">
        <v>48</v>
      </c>
      <c r="K76" s="140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4"/>
      <c r="C77" s="145"/>
      <c r="D77" s="145"/>
      <c r="E77" s="145"/>
      <c r="F77" s="145"/>
      <c r="G77" s="145"/>
      <c r="H77" s="145"/>
      <c r="I77" s="145"/>
      <c r="J77" s="145"/>
      <c r="K77" s="145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46"/>
      <c r="C81" s="147"/>
      <c r="D81" s="147"/>
      <c r="E81" s="147"/>
      <c r="F81" s="147"/>
      <c r="G81" s="147"/>
      <c r="H81" s="147"/>
      <c r="I81" s="147"/>
      <c r="J81" s="147"/>
      <c r="K81" s="147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97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273" t="str">
        <f>E7</f>
        <v>AKČNÝ PLÁN PRE ZLEPŠENIE PODMIENOK CYKL. INFRAŠTR. POMOCOU ORGANIZAČNYCH OPATRENÍ (rozpočet)</v>
      </c>
      <c r="F85" s="274"/>
      <c r="G85" s="274"/>
      <c r="H85" s="274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95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2" t="str">
        <f>E9</f>
        <v>01 - SO 01 ul. Prostejovs...</v>
      </c>
      <c r="F87" s="275"/>
      <c r="G87" s="275"/>
      <c r="H87" s="275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7" t="str">
        <f>IF(J12="","",J12)</f>
        <v>23. 9. 2022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28</v>
      </c>
      <c r="J91" s="29" t="str">
        <f>E21</f>
        <v xml:space="preserve"> 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 xml:space="preserve"> 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8" t="s">
        <v>98</v>
      </c>
      <c r="D94" s="149"/>
      <c r="E94" s="149"/>
      <c r="F94" s="149"/>
      <c r="G94" s="149"/>
      <c r="H94" s="149"/>
      <c r="I94" s="149"/>
      <c r="J94" s="150" t="s">
        <v>99</v>
      </c>
      <c r="K94" s="149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1" t="s">
        <v>100</v>
      </c>
      <c r="D96" s="33"/>
      <c r="E96" s="33"/>
      <c r="F96" s="33"/>
      <c r="G96" s="33"/>
      <c r="H96" s="33"/>
      <c r="I96" s="33"/>
      <c r="J96" s="85">
        <f>J130</f>
        <v>0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101</v>
      </c>
    </row>
    <row r="97" spans="1:31" s="9" customFormat="1" ht="24.95" customHeight="1">
      <c r="B97" s="152"/>
      <c r="C97" s="153"/>
      <c r="D97" s="154" t="s">
        <v>102</v>
      </c>
      <c r="E97" s="155"/>
      <c r="F97" s="155"/>
      <c r="G97" s="155"/>
      <c r="H97" s="155"/>
      <c r="I97" s="155"/>
      <c r="J97" s="156">
        <f>J131</f>
        <v>0</v>
      </c>
      <c r="K97" s="153"/>
      <c r="L97" s="157"/>
    </row>
    <row r="98" spans="1:31" s="10" customFormat="1" ht="19.899999999999999" customHeight="1">
      <c r="B98" s="158"/>
      <c r="C98" s="159"/>
      <c r="D98" s="160" t="s">
        <v>103</v>
      </c>
      <c r="E98" s="161"/>
      <c r="F98" s="161"/>
      <c r="G98" s="161"/>
      <c r="H98" s="161"/>
      <c r="I98" s="161"/>
      <c r="J98" s="162">
        <f>J132</f>
        <v>0</v>
      </c>
      <c r="K98" s="159"/>
      <c r="L98" s="163"/>
    </row>
    <row r="99" spans="1:31" s="10" customFormat="1" ht="19.899999999999999" customHeight="1">
      <c r="B99" s="158"/>
      <c r="C99" s="159"/>
      <c r="D99" s="160" t="s">
        <v>104</v>
      </c>
      <c r="E99" s="161"/>
      <c r="F99" s="161"/>
      <c r="G99" s="161"/>
      <c r="H99" s="161"/>
      <c r="I99" s="161"/>
      <c r="J99" s="162">
        <f>J150</f>
        <v>0</v>
      </c>
      <c r="K99" s="159"/>
      <c r="L99" s="163"/>
    </row>
    <row r="100" spans="1:31" s="10" customFormat="1" ht="19.899999999999999" customHeight="1">
      <c r="B100" s="158"/>
      <c r="C100" s="159"/>
      <c r="D100" s="160" t="s">
        <v>105</v>
      </c>
      <c r="E100" s="161"/>
      <c r="F100" s="161"/>
      <c r="G100" s="161"/>
      <c r="H100" s="161"/>
      <c r="I100" s="161"/>
      <c r="J100" s="162">
        <f>J154</f>
        <v>0</v>
      </c>
      <c r="K100" s="159"/>
      <c r="L100" s="163"/>
    </row>
    <row r="101" spans="1:31" s="10" customFormat="1" ht="19.899999999999999" customHeight="1">
      <c r="B101" s="158"/>
      <c r="C101" s="159"/>
      <c r="D101" s="160" t="s">
        <v>106</v>
      </c>
      <c r="E101" s="161"/>
      <c r="F101" s="161"/>
      <c r="G101" s="161"/>
      <c r="H101" s="161"/>
      <c r="I101" s="161"/>
      <c r="J101" s="162">
        <f>J157</f>
        <v>0</v>
      </c>
      <c r="K101" s="159"/>
      <c r="L101" s="163"/>
    </row>
    <row r="102" spans="1:31" s="10" customFormat="1" ht="19.899999999999999" customHeight="1">
      <c r="B102" s="158"/>
      <c r="C102" s="159"/>
      <c r="D102" s="160" t="s">
        <v>107</v>
      </c>
      <c r="E102" s="161"/>
      <c r="F102" s="161"/>
      <c r="G102" s="161"/>
      <c r="H102" s="161"/>
      <c r="I102" s="161"/>
      <c r="J102" s="162">
        <f>J159</f>
        <v>0</v>
      </c>
      <c r="K102" s="159"/>
      <c r="L102" s="163"/>
    </row>
    <row r="103" spans="1:31" s="10" customFormat="1" ht="19.899999999999999" customHeight="1">
      <c r="B103" s="158"/>
      <c r="C103" s="159"/>
      <c r="D103" s="160" t="s">
        <v>108</v>
      </c>
      <c r="E103" s="161"/>
      <c r="F103" s="161"/>
      <c r="G103" s="161"/>
      <c r="H103" s="161"/>
      <c r="I103" s="161"/>
      <c r="J103" s="162">
        <f>J170</f>
        <v>0</v>
      </c>
      <c r="K103" s="159"/>
      <c r="L103" s="163"/>
    </row>
    <row r="104" spans="1:31" s="10" customFormat="1" ht="19.899999999999999" customHeight="1">
      <c r="B104" s="158"/>
      <c r="C104" s="159"/>
      <c r="D104" s="160" t="s">
        <v>109</v>
      </c>
      <c r="E104" s="161"/>
      <c r="F104" s="161"/>
      <c r="G104" s="161"/>
      <c r="H104" s="161"/>
      <c r="I104" s="161"/>
      <c r="J104" s="162">
        <f>J172</f>
        <v>0</v>
      </c>
      <c r="K104" s="159"/>
      <c r="L104" s="163"/>
    </row>
    <row r="105" spans="1:31" s="10" customFormat="1" ht="19.899999999999999" customHeight="1">
      <c r="B105" s="158"/>
      <c r="C105" s="159"/>
      <c r="D105" s="160" t="s">
        <v>110</v>
      </c>
      <c r="E105" s="161"/>
      <c r="F105" s="161"/>
      <c r="G105" s="161"/>
      <c r="H105" s="161"/>
      <c r="I105" s="161"/>
      <c r="J105" s="162">
        <f>J208</f>
        <v>0</v>
      </c>
      <c r="K105" s="159"/>
      <c r="L105" s="163"/>
    </row>
    <row r="106" spans="1:31" s="9" customFormat="1" ht="24.95" customHeight="1">
      <c r="B106" s="152"/>
      <c r="C106" s="153"/>
      <c r="D106" s="154" t="s">
        <v>111</v>
      </c>
      <c r="E106" s="155"/>
      <c r="F106" s="155"/>
      <c r="G106" s="155"/>
      <c r="H106" s="155"/>
      <c r="I106" s="155"/>
      <c r="J106" s="156">
        <f>J210</f>
        <v>0</v>
      </c>
      <c r="K106" s="153"/>
      <c r="L106" s="157"/>
    </row>
    <row r="107" spans="1:31" s="10" customFormat="1" ht="19.899999999999999" customHeight="1">
      <c r="B107" s="158"/>
      <c r="C107" s="159"/>
      <c r="D107" s="160" t="s">
        <v>112</v>
      </c>
      <c r="E107" s="161"/>
      <c r="F107" s="161"/>
      <c r="G107" s="161"/>
      <c r="H107" s="161"/>
      <c r="I107" s="161"/>
      <c r="J107" s="162">
        <f>J211</f>
        <v>0</v>
      </c>
      <c r="K107" s="159"/>
      <c r="L107" s="163"/>
    </row>
    <row r="108" spans="1:31" s="9" customFormat="1" ht="24.95" customHeight="1">
      <c r="B108" s="152"/>
      <c r="C108" s="153"/>
      <c r="D108" s="154" t="s">
        <v>113</v>
      </c>
      <c r="E108" s="155"/>
      <c r="F108" s="155"/>
      <c r="G108" s="155"/>
      <c r="H108" s="155"/>
      <c r="I108" s="155"/>
      <c r="J108" s="156">
        <f>J216</f>
        <v>0</v>
      </c>
      <c r="K108" s="153"/>
      <c r="L108" s="157"/>
    </row>
    <row r="109" spans="1:31" s="10" customFormat="1" ht="19.899999999999999" customHeight="1">
      <c r="B109" s="158"/>
      <c r="C109" s="159"/>
      <c r="D109" s="160" t="s">
        <v>114</v>
      </c>
      <c r="E109" s="161"/>
      <c r="F109" s="161"/>
      <c r="G109" s="161"/>
      <c r="H109" s="161"/>
      <c r="I109" s="161"/>
      <c r="J109" s="162">
        <f>J217</f>
        <v>0</v>
      </c>
      <c r="K109" s="159"/>
      <c r="L109" s="163"/>
    </row>
    <row r="110" spans="1:31" s="10" customFormat="1" ht="19.899999999999999" customHeight="1">
      <c r="B110" s="158"/>
      <c r="C110" s="159"/>
      <c r="D110" s="160" t="s">
        <v>115</v>
      </c>
      <c r="E110" s="161"/>
      <c r="F110" s="161"/>
      <c r="G110" s="161"/>
      <c r="H110" s="161"/>
      <c r="I110" s="161"/>
      <c r="J110" s="162">
        <f>J219</f>
        <v>0</v>
      </c>
      <c r="K110" s="159"/>
      <c r="L110" s="163"/>
    </row>
    <row r="111" spans="1:31" s="2" customFormat="1" ht="21.75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6.95" customHeight="1">
      <c r="A112" s="31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6" spans="1:31" s="2" customFormat="1" ht="6.95" customHeight="1">
      <c r="A116" s="31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24.95" customHeight="1">
      <c r="A117" s="31"/>
      <c r="B117" s="32"/>
      <c r="C117" s="20" t="s">
        <v>116</v>
      </c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6.9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12" customHeight="1">
      <c r="A119" s="31"/>
      <c r="B119" s="32"/>
      <c r="C119" s="26" t="s">
        <v>15</v>
      </c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26.25" customHeight="1">
      <c r="A120" s="31"/>
      <c r="B120" s="32"/>
      <c r="C120" s="33"/>
      <c r="D120" s="33"/>
      <c r="E120" s="273" t="str">
        <f>E7</f>
        <v>AKČNÝ PLÁN PRE ZLEPŠENIE PODMIENOK CYKL. INFRAŠTR. POMOCOU ORGANIZAČNYCH OPATRENÍ (rozpočet)</v>
      </c>
      <c r="F120" s="274"/>
      <c r="G120" s="274"/>
      <c r="H120" s="274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2" customHeight="1">
      <c r="A121" s="31"/>
      <c r="B121" s="32"/>
      <c r="C121" s="26" t="s">
        <v>95</v>
      </c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6.5" customHeight="1">
      <c r="A122" s="31"/>
      <c r="B122" s="32"/>
      <c r="C122" s="33"/>
      <c r="D122" s="33"/>
      <c r="E122" s="222" t="str">
        <f>E9</f>
        <v>01 - SO 01 ul. Prostejovs...</v>
      </c>
      <c r="F122" s="275"/>
      <c r="G122" s="275"/>
      <c r="H122" s="275"/>
      <c r="I122" s="33"/>
      <c r="J122" s="33"/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19</v>
      </c>
      <c r="D124" s="33"/>
      <c r="E124" s="33"/>
      <c r="F124" s="24" t="str">
        <f>F12</f>
        <v xml:space="preserve"> </v>
      </c>
      <c r="G124" s="33"/>
      <c r="H124" s="33"/>
      <c r="I124" s="26" t="s">
        <v>21</v>
      </c>
      <c r="J124" s="67" t="str">
        <f>IF(J12="","",J12)</f>
        <v>23. 9. 2022</v>
      </c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6" t="s">
        <v>23</v>
      </c>
      <c r="D126" s="33"/>
      <c r="E126" s="33"/>
      <c r="F126" s="24" t="str">
        <f>E15</f>
        <v xml:space="preserve"> </v>
      </c>
      <c r="G126" s="33"/>
      <c r="H126" s="33"/>
      <c r="I126" s="26" t="s">
        <v>28</v>
      </c>
      <c r="J126" s="29" t="str">
        <f>E21</f>
        <v xml:space="preserve"> </v>
      </c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2" customHeight="1">
      <c r="A127" s="31"/>
      <c r="B127" s="32"/>
      <c r="C127" s="26" t="s">
        <v>26</v>
      </c>
      <c r="D127" s="33"/>
      <c r="E127" s="33"/>
      <c r="F127" s="24" t="str">
        <f>IF(E18="","",E18)</f>
        <v>Vyplň údaj</v>
      </c>
      <c r="G127" s="33"/>
      <c r="H127" s="33"/>
      <c r="I127" s="26" t="s">
        <v>30</v>
      </c>
      <c r="J127" s="29" t="str">
        <f>E24</f>
        <v xml:space="preserve"> </v>
      </c>
      <c r="K127" s="33"/>
      <c r="L127" s="52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0.35" customHeight="1">
      <c r="A128" s="31"/>
      <c r="B128" s="32"/>
      <c r="C128" s="33"/>
      <c r="D128" s="33"/>
      <c r="E128" s="33"/>
      <c r="F128" s="33"/>
      <c r="G128" s="33"/>
      <c r="H128" s="33"/>
      <c r="I128" s="33"/>
      <c r="J128" s="33"/>
      <c r="K128" s="33"/>
      <c r="L128" s="52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11" customFormat="1" ht="29.25" customHeight="1">
      <c r="A129" s="164"/>
      <c r="B129" s="165"/>
      <c r="C129" s="166" t="s">
        <v>117</v>
      </c>
      <c r="D129" s="167" t="s">
        <v>57</v>
      </c>
      <c r="E129" s="167" t="s">
        <v>53</v>
      </c>
      <c r="F129" s="167" t="s">
        <v>54</v>
      </c>
      <c r="G129" s="167" t="s">
        <v>118</v>
      </c>
      <c r="H129" s="167" t="s">
        <v>119</v>
      </c>
      <c r="I129" s="167" t="s">
        <v>120</v>
      </c>
      <c r="J129" s="168" t="s">
        <v>99</v>
      </c>
      <c r="K129" s="169" t="s">
        <v>121</v>
      </c>
      <c r="L129" s="170"/>
      <c r="M129" s="76" t="s">
        <v>1</v>
      </c>
      <c r="N129" s="77" t="s">
        <v>36</v>
      </c>
      <c r="O129" s="77" t="s">
        <v>122</v>
      </c>
      <c r="P129" s="77" t="s">
        <v>123</v>
      </c>
      <c r="Q129" s="77" t="s">
        <v>124</v>
      </c>
      <c r="R129" s="77" t="s">
        <v>125</v>
      </c>
      <c r="S129" s="77" t="s">
        <v>126</v>
      </c>
      <c r="T129" s="78" t="s">
        <v>127</v>
      </c>
      <c r="U129" s="164"/>
      <c r="V129" s="164"/>
      <c r="W129" s="164"/>
      <c r="X129" s="164"/>
      <c r="Y129" s="164"/>
      <c r="Z129" s="164"/>
      <c r="AA129" s="164"/>
      <c r="AB129" s="164"/>
      <c r="AC129" s="164"/>
      <c r="AD129" s="164"/>
      <c r="AE129" s="164"/>
    </row>
    <row r="130" spans="1:65" s="2" customFormat="1" ht="22.9" customHeight="1">
      <c r="A130" s="31"/>
      <c r="B130" s="32"/>
      <c r="C130" s="83" t="s">
        <v>100</v>
      </c>
      <c r="D130" s="33"/>
      <c r="E130" s="33"/>
      <c r="F130" s="33"/>
      <c r="G130" s="33"/>
      <c r="H130" s="33"/>
      <c r="I130" s="33"/>
      <c r="J130" s="171">
        <f>BK130</f>
        <v>0</v>
      </c>
      <c r="K130" s="33"/>
      <c r="L130" s="36"/>
      <c r="M130" s="79"/>
      <c r="N130" s="172"/>
      <c r="O130" s="80"/>
      <c r="P130" s="173">
        <f>P131+P210+P216</f>
        <v>0</v>
      </c>
      <c r="Q130" s="80"/>
      <c r="R130" s="173">
        <f>R131+R210+R216</f>
        <v>431.17053499999997</v>
      </c>
      <c r="S130" s="80"/>
      <c r="T130" s="174">
        <f>T131+T210+T216</f>
        <v>536.24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4" t="s">
        <v>71</v>
      </c>
      <c r="AU130" s="14" t="s">
        <v>101</v>
      </c>
      <c r="BK130" s="175">
        <f>BK131+BK210+BK216</f>
        <v>0</v>
      </c>
    </row>
    <row r="131" spans="1:65" s="12" customFormat="1" ht="25.9" customHeight="1">
      <c r="B131" s="176"/>
      <c r="C131" s="177"/>
      <c r="D131" s="178" t="s">
        <v>71</v>
      </c>
      <c r="E131" s="179" t="s">
        <v>128</v>
      </c>
      <c r="F131" s="179" t="s">
        <v>129</v>
      </c>
      <c r="G131" s="177"/>
      <c r="H131" s="177"/>
      <c r="I131" s="180"/>
      <c r="J131" s="181">
        <f>BK131</f>
        <v>0</v>
      </c>
      <c r="K131" s="177"/>
      <c r="L131" s="182"/>
      <c r="M131" s="183"/>
      <c r="N131" s="184"/>
      <c r="O131" s="184"/>
      <c r="P131" s="185">
        <f>P132+P150+P154+P157+P159+P170+P172+P208</f>
        <v>0</v>
      </c>
      <c r="Q131" s="184"/>
      <c r="R131" s="185">
        <f>R132+R150+R154+R157+R159+R170+R172+R208</f>
        <v>409.31253499999997</v>
      </c>
      <c r="S131" s="184"/>
      <c r="T131" s="186">
        <f>T132+T150+T154+T157+T159+T170+T172+T208</f>
        <v>536.24</v>
      </c>
      <c r="AR131" s="187" t="s">
        <v>80</v>
      </c>
      <c r="AT131" s="188" t="s">
        <v>71</v>
      </c>
      <c r="AU131" s="188" t="s">
        <v>72</v>
      </c>
      <c r="AY131" s="187" t="s">
        <v>130</v>
      </c>
      <c r="BK131" s="189">
        <f>BK132+BK150+BK154+BK157+BK159+BK170+BK172+BK208</f>
        <v>0</v>
      </c>
    </row>
    <row r="132" spans="1:65" s="12" customFormat="1" ht="22.9" customHeight="1">
      <c r="B132" s="176"/>
      <c r="C132" s="177"/>
      <c r="D132" s="178" t="s">
        <v>71</v>
      </c>
      <c r="E132" s="190" t="s">
        <v>80</v>
      </c>
      <c r="F132" s="190" t="s">
        <v>131</v>
      </c>
      <c r="G132" s="177"/>
      <c r="H132" s="177"/>
      <c r="I132" s="180"/>
      <c r="J132" s="191">
        <f>BK132</f>
        <v>0</v>
      </c>
      <c r="K132" s="177"/>
      <c r="L132" s="182"/>
      <c r="M132" s="183"/>
      <c r="N132" s="184"/>
      <c r="O132" s="184"/>
      <c r="P132" s="185">
        <f>SUM(P133:P149)</f>
        <v>0</v>
      </c>
      <c r="Q132" s="184"/>
      <c r="R132" s="185">
        <f>SUM(R133:R149)</f>
        <v>12.257999999999999</v>
      </c>
      <c r="S132" s="184"/>
      <c r="T132" s="186">
        <f>SUM(T133:T149)</f>
        <v>508.8</v>
      </c>
      <c r="AR132" s="187" t="s">
        <v>80</v>
      </c>
      <c r="AT132" s="188" t="s">
        <v>71</v>
      </c>
      <c r="AU132" s="188" t="s">
        <v>80</v>
      </c>
      <c r="AY132" s="187" t="s">
        <v>130</v>
      </c>
      <c r="BK132" s="189">
        <f>SUM(BK133:BK149)</f>
        <v>0</v>
      </c>
    </row>
    <row r="133" spans="1:65" s="2" customFormat="1" ht="24.2" customHeight="1">
      <c r="A133" s="31"/>
      <c r="B133" s="32"/>
      <c r="C133" s="192" t="s">
        <v>80</v>
      </c>
      <c r="D133" s="192" t="s">
        <v>132</v>
      </c>
      <c r="E133" s="193" t="s">
        <v>133</v>
      </c>
      <c r="F133" s="194" t="s">
        <v>134</v>
      </c>
      <c r="G133" s="195" t="s">
        <v>135</v>
      </c>
      <c r="H133" s="196">
        <v>80</v>
      </c>
      <c r="I133" s="197"/>
      <c r="J133" s="198">
        <f t="shared" ref="J133:J149" si="0">ROUND(I133*H133,2)</f>
        <v>0</v>
      </c>
      <c r="K133" s="199"/>
      <c r="L133" s="36"/>
      <c r="M133" s="200" t="s">
        <v>1</v>
      </c>
      <c r="N133" s="201" t="s">
        <v>38</v>
      </c>
      <c r="O133" s="72"/>
      <c r="P133" s="202">
        <f t="shared" ref="P133:P149" si="1">O133*H133</f>
        <v>0</v>
      </c>
      <c r="Q133" s="202">
        <v>0</v>
      </c>
      <c r="R133" s="202">
        <f t="shared" ref="R133:R149" si="2">Q133*H133</f>
        <v>0</v>
      </c>
      <c r="S133" s="202">
        <v>0.125</v>
      </c>
      <c r="T133" s="203">
        <f t="shared" ref="T133:T149" si="3">S133*H133</f>
        <v>10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4" t="s">
        <v>136</v>
      </c>
      <c r="AT133" s="204" t="s">
        <v>132</v>
      </c>
      <c r="AU133" s="204" t="s">
        <v>137</v>
      </c>
      <c r="AY133" s="14" t="s">
        <v>130</v>
      </c>
      <c r="BE133" s="205">
        <f t="shared" ref="BE133:BE149" si="4">IF(N133="základná",J133,0)</f>
        <v>0</v>
      </c>
      <c r="BF133" s="205">
        <f t="shared" ref="BF133:BF149" si="5">IF(N133="znížená",J133,0)</f>
        <v>0</v>
      </c>
      <c r="BG133" s="205">
        <f t="shared" ref="BG133:BG149" si="6">IF(N133="zákl. prenesená",J133,0)</f>
        <v>0</v>
      </c>
      <c r="BH133" s="205">
        <f t="shared" ref="BH133:BH149" si="7">IF(N133="zníž. prenesená",J133,0)</f>
        <v>0</v>
      </c>
      <c r="BI133" s="205">
        <f t="shared" ref="BI133:BI149" si="8">IF(N133="nulová",J133,0)</f>
        <v>0</v>
      </c>
      <c r="BJ133" s="14" t="s">
        <v>137</v>
      </c>
      <c r="BK133" s="205">
        <f t="shared" ref="BK133:BK149" si="9">ROUND(I133*H133,2)</f>
        <v>0</v>
      </c>
      <c r="BL133" s="14" t="s">
        <v>136</v>
      </c>
      <c r="BM133" s="204" t="s">
        <v>137</v>
      </c>
    </row>
    <row r="134" spans="1:65" s="2" customFormat="1" ht="37.9" customHeight="1">
      <c r="A134" s="31"/>
      <c r="B134" s="32"/>
      <c r="C134" s="192" t="s">
        <v>137</v>
      </c>
      <c r="D134" s="192" t="s">
        <v>132</v>
      </c>
      <c r="E134" s="193" t="s">
        <v>138</v>
      </c>
      <c r="F134" s="194" t="s">
        <v>139</v>
      </c>
      <c r="G134" s="195" t="s">
        <v>135</v>
      </c>
      <c r="H134" s="196">
        <v>950</v>
      </c>
      <c r="I134" s="197"/>
      <c r="J134" s="198">
        <f t="shared" si="0"/>
        <v>0</v>
      </c>
      <c r="K134" s="199"/>
      <c r="L134" s="36"/>
      <c r="M134" s="200" t="s">
        <v>1</v>
      </c>
      <c r="N134" s="201" t="s">
        <v>38</v>
      </c>
      <c r="O134" s="72"/>
      <c r="P134" s="202">
        <f t="shared" si="1"/>
        <v>0</v>
      </c>
      <c r="Q134" s="202">
        <v>5.0000000000000001E-4</v>
      </c>
      <c r="R134" s="202">
        <f t="shared" si="2"/>
        <v>0.47500000000000003</v>
      </c>
      <c r="S134" s="202">
        <v>0.5</v>
      </c>
      <c r="T134" s="203">
        <f t="shared" si="3"/>
        <v>475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4" t="s">
        <v>136</v>
      </c>
      <c r="AT134" s="204" t="s">
        <v>132</v>
      </c>
      <c r="AU134" s="204" t="s">
        <v>137</v>
      </c>
      <c r="AY134" s="14" t="s">
        <v>130</v>
      </c>
      <c r="BE134" s="205">
        <f t="shared" si="4"/>
        <v>0</v>
      </c>
      <c r="BF134" s="205">
        <f t="shared" si="5"/>
        <v>0</v>
      </c>
      <c r="BG134" s="205">
        <f t="shared" si="6"/>
        <v>0</v>
      </c>
      <c r="BH134" s="205">
        <f t="shared" si="7"/>
        <v>0</v>
      </c>
      <c r="BI134" s="205">
        <f t="shared" si="8"/>
        <v>0</v>
      </c>
      <c r="BJ134" s="14" t="s">
        <v>137</v>
      </c>
      <c r="BK134" s="205">
        <f t="shared" si="9"/>
        <v>0</v>
      </c>
      <c r="BL134" s="14" t="s">
        <v>136</v>
      </c>
      <c r="BM134" s="204" t="s">
        <v>136</v>
      </c>
    </row>
    <row r="135" spans="1:65" s="2" customFormat="1" ht="24.2" customHeight="1">
      <c r="A135" s="31"/>
      <c r="B135" s="32"/>
      <c r="C135" s="192" t="s">
        <v>140</v>
      </c>
      <c r="D135" s="192" t="s">
        <v>132</v>
      </c>
      <c r="E135" s="193" t="s">
        <v>141</v>
      </c>
      <c r="F135" s="194" t="s">
        <v>142</v>
      </c>
      <c r="G135" s="195" t="s">
        <v>143</v>
      </c>
      <c r="H135" s="196">
        <v>40</v>
      </c>
      <c r="I135" s="197"/>
      <c r="J135" s="198">
        <f t="shared" si="0"/>
        <v>0</v>
      </c>
      <c r="K135" s="199"/>
      <c r="L135" s="36"/>
      <c r="M135" s="200" t="s">
        <v>1</v>
      </c>
      <c r="N135" s="201" t="s">
        <v>38</v>
      </c>
      <c r="O135" s="72"/>
      <c r="P135" s="202">
        <f t="shared" si="1"/>
        <v>0</v>
      </c>
      <c r="Q135" s="202">
        <v>0</v>
      </c>
      <c r="R135" s="202">
        <f t="shared" si="2"/>
        <v>0</v>
      </c>
      <c r="S135" s="202">
        <v>0.14499999999999999</v>
      </c>
      <c r="T135" s="203">
        <f t="shared" si="3"/>
        <v>5.8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4" t="s">
        <v>136</v>
      </c>
      <c r="AT135" s="204" t="s">
        <v>132</v>
      </c>
      <c r="AU135" s="204" t="s">
        <v>137</v>
      </c>
      <c r="AY135" s="14" t="s">
        <v>130</v>
      </c>
      <c r="BE135" s="205">
        <f t="shared" si="4"/>
        <v>0</v>
      </c>
      <c r="BF135" s="205">
        <f t="shared" si="5"/>
        <v>0</v>
      </c>
      <c r="BG135" s="205">
        <f t="shared" si="6"/>
        <v>0</v>
      </c>
      <c r="BH135" s="205">
        <f t="shared" si="7"/>
        <v>0</v>
      </c>
      <c r="BI135" s="205">
        <f t="shared" si="8"/>
        <v>0</v>
      </c>
      <c r="BJ135" s="14" t="s">
        <v>137</v>
      </c>
      <c r="BK135" s="205">
        <f t="shared" si="9"/>
        <v>0</v>
      </c>
      <c r="BL135" s="14" t="s">
        <v>136</v>
      </c>
      <c r="BM135" s="204" t="s">
        <v>144</v>
      </c>
    </row>
    <row r="136" spans="1:65" s="2" customFormat="1" ht="33" customHeight="1">
      <c r="A136" s="31"/>
      <c r="B136" s="32"/>
      <c r="C136" s="192" t="s">
        <v>136</v>
      </c>
      <c r="D136" s="192" t="s">
        <v>132</v>
      </c>
      <c r="E136" s="193" t="s">
        <v>145</v>
      </c>
      <c r="F136" s="194" t="s">
        <v>146</v>
      </c>
      <c r="G136" s="195" t="s">
        <v>135</v>
      </c>
      <c r="H136" s="196">
        <v>80</v>
      </c>
      <c r="I136" s="197"/>
      <c r="J136" s="198">
        <f t="shared" si="0"/>
        <v>0</v>
      </c>
      <c r="K136" s="199"/>
      <c r="L136" s="36"/>
      <c r="M136" s="200" t="s">
        <v>1</v>
      </c>
      <c r="N136" s="201" t="s">
        <v>38</v>
      </c>
      <c r="O136" s="72"/>
      <c r="P136" s="202">
        <f t="shared" si="1"/>
        <v>0</v>
      </c>
      <c r="Q136" s="202">
        <v>0</v>
      </c>
      <c r="R136" s="202">
        <f t="shared" si="2"/>
        <v>0</v>
      </c>
      <c r="S136" s="202">
        <v>0.22500000000000001</v>
      </c>
      <c r="T136" s="203">
        <f t="shared" si="3"/>
        <v>18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4" t="s">
        <v>136</v>
      </c>
      <c r="AT136" s="204" t="s">
        <v>132</v>
      </c>
      <c r="AU136" s="204" t="s">
        <v>137</v>
      </c>
      <c r="AY136" s="14" t="s">
        <v>130</v>
      </c>
      <c r="BE136" s="205">
        <f t="shared" si="4"/>
        <v>0</v>
      </c>
      <c r="BF136" s="205">
        <f t="shared" si="5"/>
        <v>0</v>
      </c>
      <c r="BG136" s="205">
        <f t="shared" si="6"/>
        <v>0</v>
      </c>
      <c r="BH136" s="205">
        <f t="shared" si="7"/>
        <v>0</v>
      </c>
      <c r="BI136" s="205">
        <f t="shared" si="8"/>
        <v>0</v>
      </c>
      <c r="BJ136" s="14" t="s">
        <v>137</v>
      </c>
      <c r="BK136" s="205">
        <f t="shared" si="9"/>
        <v>0</v>
      </c>
      <c r="BL136" s="14" t="s">
        <v>136</v>
      </c>
      <c r="BM136" s="204" t="s">
        <v>147</v>
      </c>
    </row>
    <row r="137" spans="1:65" s="2" customFormat="1" ht="24.2" customHeight="1">
      <c r="A137" s="31"/>
      <c r="B137" s="32"/>
      <c r="C137" s="192" t="s">
        <v>148</v>
      </c>
      <c r="D137" s="192" t="s">
        <v>132</v>
      </c>
      <c r="E137" s="193" t="s">
        <v>149</v>
      </c>
      <c r="F137" s="194" t="s">
        <v>150</v>
      </c>
      <c r="G137" s="195" t="s">
        <v>151</v>
      </c>
      <c r="H137" s="196">
        <v>200</v>
      </c>
      <c r="I137" s="197"/>
      <c r="J137" s="198">
        <f t="shared" si="0"/>
        <v>0</v>
      </c>
      <c r="K137" s="199"/>
      <c r="L137" s="36"/>
      <c r="M137" s="200" t="s">
        <v>1</v>
      </c>
      <c r="N137" s="201" t="s">
        <v>38</v>
      </c>
      <c r="O137" s="72"/>
      <c r="P137" s="202">
        <f t="shared" si="1"/>
        <v>0</v>
      </c>
      <c r="Q137" s="202">
        <v>0</v>
      </c>
      <c r="R137" s="202">
        <f t="shared" si="2"/>
        <v>0</v>
      </c>
      <c r="S137" s="202">
        <v>0</v>
      </c>
      <c r="T137" s="203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4" t="s">
        <v>136</v>
      </c>
      <c r="AT137" s="204" t="s">
        <v>132</v>
      </c>
      <c r="AU137" s="204" t="s">
        <v>137</v>
      </c>
      <c r="AY137" s="14" t="s">
        <v>130</v>
      </c>
      <c r="BE137" s="205">
        <f t="shared" si="4"/>
        <v>0</v>
      </c>
      <c r="BF137" s="205">
        <f t="shared" si="5"/>
        <v>0</v>
      </c>
      <c r="BG137" s="205">
        <f t="shared" si="6"/>
        <v>0</v>
      </c>
      <c r="BH137" s="205">
        <f t="shared" si="7"/>
        <v>0</v>
      </c>
      <c r="BI137" s="205">
        <f t="shared" si="8"/>
        <v>0</v>
      </c>
      <c r="BJ137" s="14" t="s">
        <v>137</v>
      </c>
      <c r="BK137" s="205">
        <f t="shared" si="9"/>
        <v>0</v>
      </c>
      <c r="BL137" s="14" t="s">
        <v>136</v>
      </c>
      <c r="BM137" s="204" t="s">
        <v>152</v>
      </c>
    </row>
    <row r="138" spans="1:65" s="2" customFormat="1" ht="24.2" customHeight="1">
      <c r="A138" s="31"/>
      <c r="B138" s="32"/>
      <c r="C138" s="192" t="s">
        <v>144</v>
      </c>
      <c r="D138" s="192" t="s">
        <v>132</v>
      </c>
      <c r="E138" s="193" t="s">
        <v>153</v>
      </c>
      <c r="F138" s="194" t="s">
        <v>154</v>
      </c>
      <c r="G138" s="195" t="s">
        <v>151</v>
      </c>
      <c r="H138" s="196">
        <v>60</v>
      </c>
      <c r="I138" s="197"/>
      <c r="J138" s="198">
        <f t="shared" si="0"/>
        <v>0</v>
      </c>
      <c r="K138" s="199"/>
      <c r="L138" s="36"/>
      <c r="M138" s="200" t="s">
        <v>1</v>
      </c>
      <c r="N138" s="201" t="s">
        <v>38</v>
      </c>
      <c r="O138" s="72"/>
      <c r="P138" s="202">
        <f t="shared" si="1"/>
        <v>0</v>
      </c>
      <c r="Q138" s="202">
        <v>0</v>
      </c>
      <c r="R138" s="202">
        <f t="shared" si="2"/>
        <v>0</v>
      </c>
      <c r="S138" s="202">
        <v>0</v>
      </c>
      <c r="T138" s="203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4" t="s">
        <v>136</v>
      </c>
      <c r="AT138" s="204" t="s">
        <v>132</v>
      </c>
      <c r="AU138" s="204" t="s">
        <v>137</v>
      </c>
      <c r="AY138" s="14" t="s">
        <v>130</v>
      </c>
      <c r="BE138" s="205">
        <f t="shared" si="4"/>
        <v>0</v>
      </c>
      <c r="BF138" s="205">
        <f t="shared" si="5"/>
        <v>0</v>
      </c>
      <c r="BG138" s="205">
        <f t="shared" si="6"/>
        <v>0</v>
      </c>
      <c r="BH138" s="205">
        <f t="shared" si="7"/>
        <v>0</v>
      </c>
      <c r="BI138" s="205">
        <f t="shared" si="8"/>
        <v>0</v>
      </c>
      <c r="BJ138" s="14" t="s">
        <v>137</v>
      </c>
      <c r="BK138" s="205">
        <f t="shared" si="9"/>
        <v>0</v>
      </c>
      <c r="BL138" s="14" t="s">
        <v>136</v>
      </c>
      <c r="BM138" s="204" t="s">
        <v>155</v>
      </c>
    </row>
    <row r="139" spans="1:65" s="2" customFormat="1" ht="16.5" customHeight="1">
      <c r="A139" s="31"/>
      <c r="B139" s="32"/>
      <c r="C139" s="192" t="s">
        <v>156</v>
      </c>
      <c r="D139" s="192" t="s">
        <v>132</v>
      </c>
      <c r="E139" s="193" t="s">
        <v>157</v>
      </c>
      <c r="F139" s="194" t="s">
        <v>158</v>
      </c>
      <c r="G139" s="195" t="s">
        <v>151</v>
      </c>
      <c r="H139" s="196">
        <v>48.72</v>
      </c>
      <c r="I139" s="197"/>
      <c r="J139" s="198">
        <f t="shared" si="0"/>
        <v>0</v>
      </c>
      <c r="K139" s="199"/>
      <c r="L139" s="36"/>
      <c r="M139" s="200" t="s">
        <v>1</v>
      </c>
      <c r="N139" s="201" t="s">
        <v>38</v>
      </c>
      <c r="O139" s="72"/>
      <c r="P139" s="202">
        <f t="shared" si="1"/>
        <v>0</v>
      </c>
      <c r="Q139" s="202">
        <v>0</v>
      </c>
      <c r="R139" s="202">
        <f t="shared" si="2"/>
        <v>0</v>
      </c>
      <c r="S139" s="202">
        <v>0</v>
      </c>
      <c r="T139" s="203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4" t="s">
        <v>136</v>
      </c>
      <c r="AT139" s="204" t="s">
        <v>132</v>
      </c>
      <c r="AU139" s="204" t="s">
        <v>137</v>
      </c>
      <c r="AY139" s="14" t="s">
        <v>130</v>
      </c>
      <c r="BE139" s="205">
        <f t="shared" si="4"/>
        <v>0</v>
      </c>
      <c r="BF139" s="205">
        <f t="shared" si="5"/>
        <v>0</v>
      </c>
      <c r="BG139" s="205">
        <f t="shared" si="6"/>
        <v>0</v>
      </c>
      <c r="BH139" s="205">
        <f t="shared" si="7"/>
        <v>0</v>
      </c>
      <c r="BI139" s="205">
        <f t="shared" si="8"/>
        <v>0</v>
      </c>
      <c r="BJ139" s="14" t="s">
        <v>137</v>
      </c>
      <c r="BK139" s="205">
        <f t="shared" si="9"/>
        <v>0</v>
      </c>
      <c r="BL139" s="14" t="s">
        <v>136</v>
      </c>
      <c r="BM139" s="204" t="s">
        <v>159</v>
      </c>
    </row>
    <row r="140" spans="1:65" s="2" customFormat="1" ht="37.9" customHeight="1">
      <c r="A140" s="31"/>
      <c r="B140" s="32"/>
      <c r="C140" s="192" t="s">
        <v>147</v>
      </c>
      <c r="D140" s="192" t="s">
        <v>132</v>
      </c>
      <c r="E140" s="193" t="s">
        <v>160</v>
      </c>
      <c r="F140" s="194" t="s">
        <v>161</v>
      </c>
      <c r="G140" s="195" t="s">
        <v>151</v>
      </c>
      <c r="H140" s="196">
        <v>14.616</v>
      </c>
      <c r="I140" s="197"/>
      <c r="J140" s="198">
        <f t="shared" si="0"/>
        <v>0</v>
      </c>
      <c r="K140" s="199"/>
      <c r="L140" s="36"/>
      <c r="M140" s="200" t="s">
        <v>1</v>
      </c>
      <c r="N140" s="201" t="s">
        <v>38</v>
      </c>
      <c r="O140" s="72"/>
      <c r="P140" s="202">
        <f t="shared" si="1"/>
        <v>0</v>
      </c>
      <c r="Q140" s="202">
        <v>0</v>
      </c>
      <c r="R140" s="202">
        <f t="shared" si="2"/>
        <v>0</v>
      </c>
      <c r="S140" s="202">
        <v>0</v>
      </c>
      <c r="T140" s="203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4" t="s">
        <v>136</v>
      </c>
      <c r="AT140" s="204" t="s">
        <v>132</v>
      </c>
      <c r="AU140" s="204" t="s">
        <v>137</v>
      </c>
      <c r="AY140" s="14" t="s">
        <v>130</v>
      </c>
      <c r="BE140" s="205">
        <f t="shared" si="4"/>
        <v>0</v>
      </c>
      <c r="BF140" s="205">
        <f t="shared" si="5"/>
        <v>0</v>
      </c>
      <c r="BG140" s="205">
        <f t="shared" si="6"/>
        <v>0</v>
      </c>
      <c r="BH140" s="205">
        <f t="shared" si="7"/>
        <v>0</v>
      </c>
      <c r="BI140" s="205">
        <f t="shared" si="8"/>
        <v>0</v>
      </c>
      <c r="BJ140" s="14" t="s">
        <v>137</v>
      </c>
      <c r="BK140" s="205">
        <f t="shared" si="9"/>
        <v>0</v>
      </c>
      <c r="BL140" s="14" t="s">
        <v>136</v>
      </c>
      <c r="BM140" s="204" t="s">
        <v>162</v>
      </c>
    </row>
    <row r="141" spans="1:65" s="2" customFormat="1" ht="37.9" customHeight="1">
      <c r="A141" s="31"/>
      <c r="B141" s="32"/>
      <c r="C141" s="192" t="s">
        <v>163</v>
      </c>
      <c r="D141" s="192" t="s">
        <v>132</v>
      </c>
      <c r="E141" s="193" t="s">
        <v>164</v>
      </c>
      <c r="F141" s="194" t="s">
        <v>165</v>
      </c>
      <c r="G141" s="195" t="s">
        <v>151</v>
      </c>
      <c r="H141" s="196">
        <v>212.16</v>
      </c>
      <c r="I141" s="197"/>
      <c r="J141" s="198">
        <f t="shared" si="0"/>
        <v>0</v>
      </c>
      <c r="K141" s="199"/>
      <c r="L141" s="36"/>
      <c r="M141" s="200" t="s">
        <v>1</v>
      </c>
      <c r="N141" s="201" t="s">
        <v>38</v>
      </c>
      <c r="O141" s="72"/>
      <c r="P141" s="202">
        <f t="shared" si="1"/>
        <v>0</v>
      </c>
      <c r="Q141" s="202">
        <v>0</v>
      </c>
      <c r="R141" s="202">
        <f t="shared" si="2"/>
        <v>0</v>
      </c>
      <c r="S141" s="202">
        <v>0</v>
      </c>
      <c r="T141" s="203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4" t="s">
        <v>136</v>
      </c>
      <c r="AT141" s="204" t="s">
        <v>132</v>
      </c>
      <c r="AU141" s="204" t="s">
        <v>137</v>
      </c>
      <c r="AY141" s="14" t="s">
        <v>130</v>
      </c>
      <c r="BE141" s="205">
        <f t="shared" si="4"/>
        <v>0</v>
      </c>
      <c r="BF141" s="205">
        <f t="shared" si="5"/>
        <v>0</v>
      </c>
      <c r="BG141" s="205">
        <f t="shared" si="6"/>
        <v>0</v>
      </c>
      <c r="BH141" s="205">
        <f t="shared" si="7"/>
        <v>0</v>
      </c>
      <c r="BI141" s="205">
        <f t="shared" si="8"/>
        <v>0</v>
      </c>
      <c r="BJ141" s="14" t="s">
        <v>137</v>
      </c>
      <c r="BK141" s="205">
        <f t="shared" si="9"/>
        <v>0</v>
      </c>
      <c r="BL141" s="14" t="s">
        <v>136</v>
      </c>
      <c r="BM141" s="204" t="s">
        <v>166</v>
      </c>
    </row>
    <row r="142" spans="1:65" s="2" customFormat="1" ht="44.25" customHeight="1">
      <c r="A142" s="31"/>
      <c r="B142" s="32"/>
      <c r="C142" s="192" t="s">
        <v>152</v>
      </c>
      <c r="D142" s="192" t="s">
        <v>132</v>
      </c>
      <c r="E142" s="193" t="s">
        <v>167</v>
      </c>
      <c r="F142" s="194" t="s">
        <v>168</v>
      </c>
      <c r="G142" s="195" t="s">
        <v>151</v>
      </c>
      <c r="H142" s="196">
        <v>424.32</v>
      </c>
      <c r="I142" s="197"/>
      <c r="J142" s="198">
        <f t="shared" si="0"/>
        <v>0</v>
      </c>
      <c r="K142" s="199"/>
      <c r="L142" s="36"/>
      <c r="M142" s="200" t="s">
        <v>1</v>
      </c>
      <c r="N142" s="201" t="s">
        <v>38</v>
      </c>
      <c r="O142" s="72"/>
      <c r="P142" s="202">
        <f t="shared" si="1"/>
        <v>0</v>
      </c>
      <c r="Q142" s="202">
        <v>0</v>
      </c>
      <c r="R142" s="202">
        <f t="shared" si="2"/>
        <v>0</v>
      </c>
      <c r="S142" s="202">
        <v>0</v>
      </c>
      <c r="T142" s="203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4" t="s">
        <v>136</v>
      </c>
      <c r="AT142" s="204" t="s">
        <v>132</v>
      </c>
      <c r="AU142" s="204" t="s">
        <v>137</v>
      </c>
      <c r="AY142" s="14" t="s">
        <v>130</v>
      </c>
      <c r="BE142" s="205">
        <f t="shared" si="4"/>
        <v>0</v>
      </c>
      <c r="BF142" s="205">
        <f t="shared" si="5"/>
        <v>0</v>
      </c>
      <c r="BG142" s="205">
        <f t="shared" si="6"/>
        <v>0</v>
      </c>
      <c r="BH142" s="205">
        <f t="shared" si="7"/>
        <v>0</v>
      </c>
      <c r="BI142" s="205">
        <f t="shared" si="8"/>
        <v>0</v>
      </c>
      <c r="BJ142" s="14" t="s">
        <v>137</v>
      </c>
      <c r="BK142" s="205">
        <f t="shared" si="9"/>
        <v>0</v>
      </c>
      <c r="BL142" s="14" t="s">
        <v>136</v>
      </c>
      <c r="BM142" s="204" t="s">
        <v>7</v>
      </c>
    </row>
    <row r="143" spans="1:65" s="2" customFormat="1" ht="24.2" customHeight="1">
      <c r="A143" s="31"/>
      <c r="B143" s="32"/>
      <c r="C143" s="192" t="s">
        <v>169</v>
      </c>
      <c r="D143" s="192" t="s">
        <v>132</v>
      </c>
      <c r="E143" s="193" t="s">
        <v>170</v>
      </c>
      <c r="F143" s="194" t="s">
        <v>171</v>
      </c>
      <c r="G143" s="195" t="s">
        <v>151</v>
      </c>
      <c r="H143" s="196">
        <v>20</v>
      </c>
      <c r="I143" s="197"/>
      <c r="J143" s="198">
        <f t="shared" si="0"/>
        <v>0</v>
      </c>
      <c r="K143" s="199"/>
      <c r="L143" s="36"/>
      <c r="M143" s="200" t="s">
        <v>1</v>
      </c>
      <c r="N143" s="201" t="s">
        <v>38</v>
      </c>
      <c r="O143" s="72"/>
      <c r="P143" s="202">
        <f t="shared" si="1"/>
        <v>0</v>
      </c>
      <c r="Q143" s="202">
        <v>0</v>
      </c>
      <c r="R143" s="202">
        <f t="shared" si="2"/>
        <v>0</v>
      </c>
      <c r="S143" s="202">
        <v>0</v>
      </c>
      <c r="T143" s="203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4" t="s">
        <v>136</v>
      </c>
      <c r="AT143" s="204" t="s">
        <v>132</v>
      </c>
      <c r="AU143" s="204" t="s">
        <v>137</v>
      </c>
      <c r="AY143" s="14" t="s">
        <v>130</v>
      </c>
      <c r="BE143" s="205">
        <f t="shared" si="4"/>
        <v>0</v>
      </c>
      <c r="BF143" s="205">
        <f t="shared" si="5"/>
        <v>0</v>
      </c>
      <c r="BG143" s="205">
        <f t="shared" si="6"/>
        <v>0</v>
      </c>
      <c r="BH143" s="205">
        <f t="shared" si="7"/>
        <v>0</v>
      </c>
      <c r="BI143" s="205">
        <f t="shared" si="8"/>
        <v>0</v>
      </c>
      <c r="BJ143" s="14" t="s">
        <v>137</v>
      </c>
      <c r="BK143" s="205">
        <f t="shared" si="9"/>
        <v>0</v>
      </c>
      <c r="BL143" s="14" t="s">
        <v>136</v>
      </c>
      <c r="BM143" s="204" t="s">
        <v>172</v>
      </c>
    </row>
    <row r="144" spans="1:65" s="2" customFormat="1" ht="21.75" customHeight="1">
      <c r="A144" s="31"/>
      <c r="B144" s="32"/>
      <c r="C144" s="192" t="s">
        <v>155</v>
      </c>
      <c r="D144" s="192" t="s">
        <v>132</v>
      </c>
      <c r="E144" s="193" t="s">
        <v>173</v>
      </c>
      <c r="F144" s="194" t="s">
        <v>174</v>
      </c>
      <c r="G144" s="195" t="s">
        <v>151</v>
      </c>
      <c r="H144" s="196">
        <v>212.16</v>
      </c>
      <c r="I144" s="197"/>
      <c r="J144" s="198">
        <f t="shared" si="0"/>
        <v>0</v>
      </c>
      <c r="K144" s="199"/>
      <c r="L144" s="36"/>
      <c r="M144" s="200" t="s">
        <v>1</v>
      </c>
      <c r="N144" s="201" t="s">
        <v>38</v>
      </c>
      <c r="O144" s="72"/>
      <c r="P144" s="202">
        <f t="shared" si="1"/>
        <v>0</v>
      </c>
      <c r="Q144" s="202">
        <v>0</v>
      </c>
      <c r="R144" s="202">
        <f t="shared" si="2"/>
        <v>0</v>
      </c>
      <c r="S144" s="202">
        <v>0</v>
      </c>
      <c r="T144" s="203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4" t="s">
        <v>136</v>
      </c>
      <c r="AT144" s="204" t="s">
        <v>132</v>
      </c>
      <c r="AU144" s="204" t="s">
        <v>137</v>
      </c>
      <c r="AY144" s="14" t="s">
        <v>130</v>
      </c>
      <c r="BE144" s="205">
        <f t="shared" si="4"/>
        <v>0</v>
      </c>
      <c r="BF144" s="205">
        <f t="shared" si="5"/>
        <v>0</v>
      </c>
      <c r="BG144" s="205">
        <f t="shared" si="6"/>
        <v>0</v>
      </c>
      <c r="BH144" s="205">
        <f t="shared" si="7"/>
        <v>0</v>
      </c>
      <c r="BI144" s="205">
        <f t="shared" si="8"/>
        <v>0</v>
      </c>
      <c r="BJ144" s="14" t="s">
        <v>137</v>
      </c>
      <c r="BK144" s="205">
        <f t="shared" si="9"/>
        <v>0</v>
      </c>
      <c r="BL144" s="14" t="s">
        <v>136</v>
      </c>
      <c r="BM144" s="204" t="s">
        <v>175</v>
      </c>
    </row>
    <row r="145" spans="1:65" s="2" customFormat="1" ht="24.2" customHeight="1">
      <c r="A145" s="31"/>
      <c r="B145" s="32"/>
      <c r="C145" s="192" t="s">
        <v>176</v>
      </c>
      <c r="D145" s="192" t="s">
        <v>132</v>
      </c>
      <c r="E145" s="193" t="s">
        <v>177</v>
      </c>
      <c r="F145" s="194" t="s">
        <v>178</v>
      </c>
      <c r="G145" s="195" t="s">
        <v>179</v>
      </c>
      <c r="H145" s="196">
        <v>318.24</v>
      </c>
      <c r="I145" s="197"/>
      <c r="J145" s="198">
        <f t="shared" si="0"/>
        <v>0</v>
      </c>
      <c r="K145" s="199"/>
      <c r="L145" s="36"/>
      <c r="M145" s="200" t="s">
        <v>1</v>
      </c>
      <c r="N145" s="201" t="s">
        <v>38</v>
      </c>
      <c r="O145" s="72"/>
      <c r="P145" s="202">
        <f t="shared" si="1"/>
        <v>0</v>
      </c>
      <c r="Q145" s="202">
        <v>0</v>
      </c>
      <c r="R145" s="202">
        <f t="shared" si="2"/>
        <v>0</v>
      </c>
      <c r="S145" s="202">
        <v>0</v>
      </c>
      <c r="T145" s="203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4" t="s">
        <v>136</v>
      </c>
      <c r="AT145" s="204" t="s">
        <v>132</v>
      </c>
      <c r="AU145" s="204" t="s">
        <v>137</v>
      </c>
      <c r="AY145" s="14" t="s">
        <v>130</v>
      </c>
      <c r="BE145" s="205">
        <f t="shared" si="4"/>
        <v>0</v>
      </c>
      <c r="BF145" s="205">
        <f t="shared" si="5"/>
        <v>0</v>
      </c>
      <c r="BG145" s="205">
        <f t="shared" si="6"/>
        <v>0</v>
      </c>
      <c r="BH145" s="205">
        <f t="shared" si="7"/>
        <v>0</v>
      </c>
      <c r="BI145" s="205">
        <f t="shared" si="8"/>
        <v>0</v>
      </c>
      <c r="BJ145" s="14" t="s">
        <v>137</v>
      </c>
      <c r="BK145" s="205">
        <f t="shared" si="9"/>
        <v>0</v>
      </c>
      <c r="BL145" s="14" t="s">
        <v>136</v>
      </c>
      <c r="BM145" s="204" t="s">
        <v>180</v>
      </c>
    </row>
    <row r="146" spans="1:65" s="2" customFormat="1" ht="24.2" customHeight="1">
      <c r="A146" s="31"/>
      <c r="B146" s="32"/>
      <c r="C146" s="192" t="s">
        <v>159</v>
      </c>
      <c r="D146" s="192" t="s">
        <v>132</v>
      </c>
      <c r="E146" s="193" t="s">
        <v>181</v>
      </c>
      <c r="F146" s="194" t="s">
        <v>182</v>
      </c>
      <c r="G146" s="195" t="s">
        <v>151</v>
      </c>
      <c r="H146" s="196">
        <v>16.559999999999999</v>
      </c>
      <c r="I146" s="197"/>
      <c r="J146" s="198">
        <f t="shared" si="0"/>
        <v>0</v>
      </c>
      <c r="K146" s="199"/>
      <c r="L146" s="36"/>
      <c r="M146" s="200" t="s">
        <v>1</v>
      </c>
      <c r="N146" s="201" t="s">
        <v>38</v>
      </c>
      <c r="O146" s="72"/>
      <c r="P146" s="202">
        <f t="shared" si="1"/>
        <v>0</v>
      </c>
      <c r="Q146" s="202">
        <v>0</v>
      </c>
      <c r="R146" s="202">
        <f t="shared" si="2"/>
        <v>0</v>
      </c>
      <c r="S146" s="202">
        <v>0</v>
      </c>
      <c r="T146" s="203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4" t="s">
        <v>136</v>
      </c>
      <c r="AT146" s="204" t="s">
        <v>132</v>
      </c>
      <c r="AU146" s="204" t="s">
        <v>137</v>
      </c>
      <c r="AY146" s="14" t="s">
        <v>130</v>
      </c>
      <c r="BE146" s="205">
        <f t="shared" si="4"/>
        <v>0</v>
      </c>
      <c r="BF146" s="205">
        <f t="shared" si="5"/>
        <v>0</v>
      </c>
      <c r="BG146" s="205">
        <f t="shared" si="6"/>
        <v>0</v>
      </c>
      <c r="BH146" s="205">
        <f t="shared" si="7"/>
        <v>0</v>
      </c>
      <c r="BI146" s="205">
        <f t="shared" si="8"/>
        <v>0</v>
      </c>
      <c r="BJ146" s="14" t="s">
        <v>137</v>
      </c>
      <c r="BK146" s="205">
        <f t="shared" si="9"/>
        <v>0</v>
      </c>
      <c r="BL146" s="14" t="s">
        <v>136</v>
      </c>
      <c r="BM146" s="204" t="s">
        <v>183</v>
      </c>
    </row>
    <row r="147" spans="1:65" s="2" customFormat="1" ht="24.2" customHeight="1">
      <c r="A147" s="31"/>
      <c r="B147" s="32"/>
      <c r="C147" s="192" t="s">
        <v>184</v>
      </c>
      <c r="D147" s="192" t="s">
        <v>132</v>
      </c>
      <c r="E147" s="193" t="s">
        <v>185</v>
      </c>
      <c r="F147" s="194" t="s">
        <v>186</v>
      </c>
      <c r="G147" s="195" t="s">
        <v>151</v>
      </c>
      <c r="H147" s="196">
        <v>6.931</v>
      </c>
      <c r="I147" s="197"/>
      <c r="J147" s="198">
        <f t="shared" si="0"/>
        <v>0</v>
      </c>
      <c r="K147" s="199"/>
      <c r="L147" s="36"/>
      <c r="M147" s="200" t="s">
        <v>1</v>
      </c>
      <c r="N147" s="201" t="s">
        <v>38</v>
      </c>
      <c r="O147" s="72"/>
      <c r="P147" s="202">
        <f t="shared" si="1"/>
        <v>0</v>
      </c>
      <c r="Q147" s="202">
        <v>0</v>
      </c>
      <c r="R147" s="202">
        <f t="shared" si="2"/>
        <v>0</v>
      </c>
      <c r="S147" s="202">
        <v>0</v>
      </c>
      <c r="T147" s="203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4" t="s">
        <v>136</v>
      </c>
      <c r="AT147" s="204" t="s">
        <v>132</v>
      </c>
      <c r="AU147" s="204" t="s">
        <v>137</v>
      </c>
      <c r="AY147" s="14" t="s">
        <v>130</v>
      </c>
      <c r="BE147" s="205">
        <f t="shared" si="4"/>
        <v>0</v>
      </c>
      <c r="BF147" s="205">
        <f t="shared" si="5"/>
        <v>0</v>
      </c>
      <c r="BG147" s="205">
        <f t="shared" si="6"/>
        <v>0</v>
      </c>
      <c r="BH147" s="205">
        <f t="shared" si="7"/>
        <v>0</v>
      </c>
      <c r="BI147" s="205">
        <f t="shared" si="8"/>
        <v>0</v>
      </c>
      <c r="BJ147" s="14" t="s">
        <v>137</v>
      </c>
      <c r="BK147" s="205">
        <f t="shared" si="9"/>
        <v>0</v>
      </c>
      <c r="BL147" s="14" t="s">
        <v>136</v>
      </c>
      <c r="BM147" s="204" t="s">
        <v>187</v>
      </c>
    </row>
    <row r="148" spans="1:65" s="2" customFormat="1" ht="16.5" customHeight="1">
      <c r="A148" s="31"/>
      <c r="B148" s="32"/>
      <c r="C148" s="206" t="s">
        <v>162</v>
      </c>
      <c r="D148" s="206" t="s">
        <v>188</v>
      </c>
      <c r="E148" s="207" t="s">
        <v>189</v>
      </c>
      <c r="F148" s="208" t="s">
        <v>190</v>
      </c>
      <c r="G148" s="209" t="s">
        <v>179</v>
      </c>
      <c r="H148" s="210">
        <v>11.782999999999999</v>
      </c>
      <c r="I148" s="211"/>
      <c r="J148" s="212">
        <f t="shared" si="0"/>
        <v>0</v>
      </c>
      <c r="K148" s="213"/>
      <c r="L148" s="214"/>
      <c r="M148" s="215" t="s">
        <v>1</v>
      </c>
      <c r="N148" s="216" t="s">
        <v>38</v>
      </c>
      <c r="O148" s="72"/>
      <c r="P148" s="202">
        <f t="shared" si="1"/>
        <v>0</v>
      </c>
      <c r="Q148" s="202">
        <v>1</v>
      </c>
      <c r="R148" s="202">
        <f t="shared" si="2"/>
        <v>11.782999999999999</v>
      </c>
      <c r="S148" s="202">
        <v>0</v>
      </c>
      <c r="T148" s="203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4" t="s">
        <v>147</v>
      </c>
      <c r="AT148" s="204" t="s">
        <v>188</v>
      </c>
      <c r="AU148" s="204" t="s">
        <v>137</v>
      </c>
      <c r="AY148" s="14" t="s">
        <v>130</v>
      </c>
      <c r="BE148" s="205">
        <f t="shared" si="4"/>
        <v>0</v>
      </c>
      <c r="BF148" s="205">
        <f t="shared" si="5"/>
        <v>0</v>
      </c>
      <c r="BG148" s="205">
        <f t="shared" si="6"/>
        <v>0</v>
      </c>
      <c r="BH148" s="205">
        <f t="shared" si="7"/>
        <v>0</v>
      </c>
      <c r="BI148" s="205">
        <f t="shared" si="8"/>
        <v>0</v>
      </c>
      <c r="BJ148" s="14" t="s">
        <v>137</v>
      </c>
      <c r="BK148" s="205">
        <f t="shared" si="9"/>
        <v>0</v>
      </c>
      <c r="BL148" s="14" t="s">
        <v>136</v>
      </c>
      <c r="BM148" s="204" t="s">
        <v>191</v>
      </c>
    </row>
    <row r="149" spans="1:65" s="2" customFormat="1" ht="21.75" customHeight="1">
      <c r="A149" s="31"/>
      <c r="B149" s="32"/>
      <c r="C149" s="192" t="s">
        <v>192</v>
      </c>
      <c r="D149" s="192" t="s">
        <v>132</v>
      </c>
      <c r="E149" s="193" t="s">
        <v>193</v>
      </c>
      <c r="F149" s="194" t="s">
        <v>194</v>
      </c>
      <c r="G149" s="195" t="s">
        <v>135</v>
      </c>
      <c r="H149" s="196">
        <v>401.5</v>
      </c>
      <c r="I149" s="197"/>
      <c r="J149" s="198">
        <f t="shared" si="0"/>
        <v>0</v>
      </c>
      <c r="K149" s="199"/>
      <c r="L149" s="36"/>
      <c r="M149" s="200" t="s">
        <v>1</v>
      </c>
      <c r="N149" s="201" t="s">
        <v>38</v>
      </c>
      <c r="O149" s="72"/>
      <c r="P149" s="202">
        <f t="shared" si="1"/>
        <v>0</v>
      </c>
      <c r="Q149" s="202">
        <v>0</v>
      </c>
      <c r="R149" s="202">
        <f t="shared" si="2"/>
        <v>0</v>
      </c>
      <c r="S149" s="202">
        <v>0</v>
      </c>
      <c r="T149" s="203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4" t="s">
        <v>136</v>
      </c>
      <c r="AT149" s="204" t="s">
        <v>132</v>
      </c>
      <c r="AU149" s="204" t="s">
        <v>137</v>
      </c>
      <c r="AY149" s="14" t="s">
        <v>130</v>
      </c>
      <c r="BE149" s="205">
        <f t="shared" si="4"/>
        <v>0</v>
      </c>
      <c r="BF149" s="205">
        <f t="shared" si="5"/>
        <v>0</v>
      </c>
      <c r="BG149" s="205">
        <f t="shared" si="6"/>
        <v>0</v>
      </c>
      <c r="BH149" s="205">
        <f t="shared" si="7"/>
        <v>0</v>
      </c>
      <c r="BI149" s="205">
        <f t="shared" si="8"/>
        <v>0</v>
      </c>
      <c r="BJ149" s="14" t="s">
        <v>137</v>
      </c>
      <c r="BK149" s="205">
        <f t="shared" si="9"/>
        <v>0</v>
      </c>
      <c r="BL149" s="14" t="s">
        <v>136</v>
      </c>
      <c r="BM149" s="204" t="s">
        <v>195</v>
      </c>
    </row>
    <row r="150" spans="1:65" s="12" customFormat="1" ht="22.9" customHeight="1">
      <c r="B150" s="176"/>
      <c r="C150" s="177"/>
      <c r="D150" s="178" t="s">
        <v>71</v>
      </c>
      <c r="E150" s="190" t="s">
        <v>137</v>
      </c>
      <c r="F150" s="190" t="s">
        <v>196</v>
      </c>
      <c r="G150" s="177"/>
      <c r="H150" s="177"/>
      <c r="I150" s="180"/>
      <c r="J150" s="191">
        <f>BK150</f>
        <v>0</v>
      </c>
      <c r="K150" s="177"/>
      <c r="L150" s="182"/>
      <c r="M150" s="183"/>
      <c r="N150" s="184"/>
      <c r="O150" s="184"/>
      <c r="P150" s="185">
        <f>SUM(P151:P153)</f>
        <v>0</v>
      </c>
      <c r="Q150" s="184"/>
      <c r="R150" s="185">
        <f>SUM(R151:R153)</f>
        <v>10.475924999999998</v>
      </c>
      <c r="S150" s="184"/>
      <c r="T150" s="186">
        <f>SUM(T151:T153)</f>
        <v>0</v>
      </c>
      <c r="AR150" s="187" t="s">
        <v>80</v>
      </c>
      <c r="AT150" s="188" t="s">
        <v>71</v>
      </c>
      <c r="AU150" s="188" t="s">
        <v>80</v>
      </c>
      <c r="AY150" s="187" t="s">
        <v>130</v>
      </c>
      <c r="BK150" s="189">
        <f>SUM(BK151:BK153)</f>
        <v>0</v>
      </c>
    </row>
    <row r="151" spans="1:65" s="2" customFormat="1" ht="24.2" customHeight="1">
      <c r="A151" s="31"/>
      <c r="B151" s="32"/>
      <c r="C151" s="192" t="s">
        <v>166</v>
      </c>
      <c r="D151" s="192" t="s">
        <v>132</v>
      </c>
      <c r="E151" s="193" t="s">
        <v>197</v>
      </c>
      <c r="F151" s="194" t="s">
        <v>198</v>
      </c>
      <c r="G151" s="195" t="s">
        <v>151</v>
      </c>
      <c r="H151" s="196">
        <v>5</v>
      </c>
      <c r="I151" s="197"/>
      <c r="J151" s="198">
        <f>ROUND(I151*H151,2)</f>
        <v>0</v>
      </c>
      <c r="K151" s="199"/>
      <c r="L151" s="36"/>
      <c r="M151" s="200" t="s">
        <v>1</v>
      </c>
      <c r="N151" s="201" t="s">
        <v>38</v>
      </c>
      <c r="O151" s="72"/>
      <c r="P151" s="202">
        <f>O151*H151</f>
        <v>0</v>
      </c>
      <c r="Q151" s="202">
        <v>2.0699999999999998</v>
      </c>
      <c r="R151" s="202">
        <f>Q151*H151</f>
        <v>10.35</v>
      </c>
      <c r="S151" s="202">
        <v>0</v>
      </c>
      <c r="T151" s="203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4" t="s">
        <v>136</v>
      </c>
      <c r="AT151" s="204" t="s">
        <v>132</v>
      </c>
      <c r="AU151" s="204" t="s">
        <v>137</v>
      </c>
      <c r="AY151" s="14" t="s">
        <v>130</v>
      </c>
      <c r="BE151" s="205">
        <f>IF(N151="základná",J151,0)</f>
        <v>0</v>
      </c>
      <c r="BF151" s="205">
        <f>IF(N151="znížená",J151,0)</f>
        <v>0</v>
      </c>
      <c r="BG151" s="205">
        <f>IF(N151="zákl. prenesená",J151,0)</f>
        <v>0</v>
      </c>
      <c r="BH151" s="205">
        <f>IF(N151="zníž. prenesená",J151,0)</f>
        <v>0</v>
      </c>
      <c r="BI151" s="205">
        <f>IF(N151="nulová",J151,0)</f>
        <v>0</v>
      </c>
      <c r="BJ151" s="14" t="s">
        <v>137</v>
      </c>
      <c r="BK151" s="205">
        <f>ROUND(I151*H151,2)</f>
        <v>0</v>
      </c>
      <c r="BL151" s="14" t="s">
        <v>136</v>
      </c>
      <c r="BM151" s="204" t="s">
        <v>199</v>
      </c>
    </row>
    <row r="152" spans="1:65" s="2" customFormat="1" ht="24.2" customHeight="1">
      <c r="A152" s="31"/>
      <c r="B152" s="32"/>
      <c r="C152" s="192" t="s">
        <v>200</v>
      </c>
      <c r="D152" s="192" t="s">
        <v>132</v>
      </c>
      <c r="E152" s="193" t="s">
        <v>201</v>
      </c>
      <c r="F152" s="194" t="s">
        <v>202</v>
      </c>
      <c r="G152" s="195" t="s">
        <v>135</v>
      </c>
      <c r="H152" s="196">
        <v>365</v>
      </c>
      <c r="I152" s="197"/>
      <c r="J152" s="198">
        <f>ROUND(I152*H152,2)</f>
        <v>0</v>
      </c>
      <c r="K152" s="199"/>
      <c r="L152" s="36"/>
      <c r="M152" s="200" t="s">
        <v>1</v>
      </c>
      <c r="N152" s="201" t="s">
        <v>38</v>
      </c>
      <c r="O152" s="72"/>
      <c r="P152" s="202">
        <f>O152*H152</f>
        <v>0</v>
      </c>
      <c r="Q152" s="202">
        <v>3.0000000000000001E-5</v>
      </c>
      <c r="R152" s="202">
        <f>Q152*H152</f>
        <v>1.095E-2</v>
      </c>
      <c r="S152" s="202">
        <v>0</v>
      </c>
      <c r="T152" s="203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4" t="s">
        <v>136</v>
      </c>
      <c r="AT152" s="204" t="s">
        <v>132</v>
      </c>
      <c r="AU152" s="204" t="s">
        <v>137</v>
      </c>
      <c r="AY152" s="14" t="s">
        <v>130</v>
      </c>
      <c r="BE152" s="205">
        <f>IF(N152="základná",J152,0)</f>
        <v>0</v>
      </c>
      <c r="BF152" s="205">
        <f>IF(N152="znížená",J152,0)</f>
        <v>0</v>
      </c>
      <c r="BG152" s="205">
        <f>IF(N152="zákl. prenesená",J152,0)</f>
        <v>0</v>
      </c>
      <c r="BH152" s="205">
        <f>IF(N152="zníž. prenesená",J152,0)</f>
        <v>0</v>
      </c>
      <c r="BI152" s="205">
        <f>IF(N152="nulová",J152,0)</f>
        <v>0</v>
      </c>
      <c r="BJ152" s="14" t="s">
        <v>137</v>
      </c>
      <c r="BK152" s="205">
        <f>ROUND(I152*H152,2)</f>
        <v>0</v>
      </c>
      <c r="BL152" s="14" t="s">
        <v>136</v>
      </c>
      <c r="BM152" s="204" t="s">
        <v>203</v>
      </c>
    </row>
    <row r="153" spans="1:65" s="2" customFormat="1" ht="24.2" customHeight="1">
      <c r="A153" s="31"/>
      <c r="B153" s="32"/>
      <c r="C153" s="206" t="s">
        <v>7</v>
      </c>
      <c r="D153" s="206" t="s">
        <v>188</v>
      </c>
      <c r="E153" s="207" t="s">
        <v>204</v>
      </c>
      <c r="F153" s="208" t="s">
        <v>205</v>
      </c>
      <c r="G153" s="209" t="s">
        <v>135</v>
      </c>
      <c r="H153" s="210">
        <v>383.25</v>
      </c>
      <c r="I153" s="211"/>
      <c r="J153" s="212">
        <f>ROUND(I153*H153,2)</f>
        <v>0</v>
      </c>
      <c r="K153" s="213"/>
      <c r="L153" s="214"/>
      <c r="M153" s="215" t="s">
        <v>1</v>
      </c>
      <c r="N153" s="216" t="s">
        <v>38</v>
      </c>
      <c r="O153" s="72"/>
      <c r="P153" s="202">
        <f>O153*H153</f>
        <v>0</v>
      </c>
      <c r="Q153" s="202">
        <v>2.9999999999999997E-4</v>
      </c>
      <c r="R153" s="202">
        <f>Q153*H153</f>
        <v>0.11497499999999999</v>
      </c>
      <c r="S153" s="202">
        <v>0</v>
      </c>
      <c r="T153" s="203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4" t="s">
        <v>147</v>
      </c>
      <c r="AT153" s="204" t="s">
        <v>188</v>
      </c>
      <c r="AU153" s="204" t="s">
        <v>137</v>
      </c>
      <c r="AY153" s="14" t="s">
        <v>130</v>
      </c>
      <c r="BE153" s="205">
        <f>IF(N153="základná",J153,0)</f>
        <v>0</v>
      </c>
      <c r="BF153" s="205">
        <f>IF(N153="znížená",J153,0)</f>
        <v>0</v>
      </c>
      <c r="BG153" s="205">
        <f>IF(N153="zákl. prenesená",J153,0)</f>
        <v>0</v>
      </c>
      <c r="BH153" s="205">
        <f>IF(N153="zníž. prenesená",J153,0)</f>
        <v>0</v>
      </c>
      <c r="BI153" s="205">
        <f>IF(N153="nulová",J153,0)</f>
        <v>0</v>
      </c>
      <c r="BJ153" s="14" t="s">
        <v>137</v>
      </c>
      <c r="BK153" s="205">
        <f>ROUND(I153*H153,2)</f>
        <v>0</v>
      </c>
      <c r="BL153" s="14" t="s">
        <v>136</v>
      </c>
      <c r="BM153" s="204" t="s">
        <v>206</v>
      </c>
    </row>
    <row r="154" spans="1:65" s="12" customFormat="1" ht="22.9" customHeight="1">
      <c r="B154" s="176"/>
      <c r="C154" s="177"/>
      <c r="D154" s="178" t="s">
        <v>71</v>
      </c>
      <c r="E154" s="190" t="s">
        <v>140</v>
      </c>
      <c r="F154" s="190" t="s">
        <v>207</v>
      </c>
      <c r="G154" s="177"/>
      <c r="H154" s="177"/>
      <c r="I154" s="180"/>
      <c r="J154" s="191">
        <f>BK154</f>
        <v>0</v>
      </c>
      <c r="K154" s="177"/>
      <c r="L154" s="182"/>
      <c r="M154" s="183"/>
      <c r="N154" s="184"/>
      <c r="O154" s="184"/>
      <c r="P154" s="185">
        <f>SUM(P155:P156)</f>
        <v>0</v>
      </c>
      <c r="Q154" s="184"/>
      <c r="R154" s="185">
        <f>SUM(R155:R156)</f>
        <v>7.2849000000000004</v>
      </c>
      <c r="S154" s="184"/>
      <c r="T154" s="186">
        <f>SUM(T155:T156)</f>
        <v>0</v>
      </c>
      <c r="AR154" s="187" t="s">
        <v>80</v>
      </c>
      <c r="AT154" s="188" t="s">
        <v>71</v>
      </c>
      <c r="AU154" s="188" t="s">
        <v>80</v>
      </c>
      <c r="AY154" s="187" t="s">
        <v>130</v>
      </c>
      <c r="BK154" s="189">
        <f>SUM(BK155:BK156)</f>
        <v>0</v>
      </c>
    </row>
    <row r="155" spans="1:65" s="2" customFormat="1" ht="24.2" customHeight="1">
      <c r="A155" s="31"/>
      <c r="B155" s="32"/>
      <c r="C155" s="192" t="s">
        <v>208</v>
      </c>
      <c r="D155" s="192" t="s">
        <v>132</v>
      </c>
      <c r="E155" s="193" t="s">
        <v>209</v>
      </c>
      <c r="F155" s="194" t="s">
        <v>210</v>
      </c>
      <c r="G155" s="195" t="s">
        <v>211</v>
      </c>
      <c r="H155" s="196">
        <v>10</v>
      </c>
      <c r="I155" s="197"/>
      <c r="J155" s="198">
        <f>ROUND(I155*H155,2)</f>
        <v>0</v>
      </c>
      <c r="K155" s="199"/>
      <c r="L155" s="36"/>
      <c r="M155" s="200" t="s">
        <v>1</v>
      </c>
      <c r="N155" s="201" t="s">
        <v>38</v>
      </c>
      <c r="O155" s="72"/>
      <c r="P155" s="202">
        <f>O155*H155</f>
        <v>0</v>
      </c>
      <c r="Q155" s="202">
        <v>7.8490000000000004E-2</v>
      </c>
      <c r="R155" s="202">
        <f>Q155*H155</f>
        <v>0.78490000000000004</v>
      </c>
      <c r="S155" s="202">
        <v>0</v>
      </c>
      <c r="T155" s="203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4" t="s">
        <v>136</v>
      </c>
      <c r="AT155" s="204" t="s">
        <v>132</v>
      </c>
      <c r="AU155" s="204" t="s">
        <v>137</v>
      </c>
      <c r="AY155" s="14" t="s">
        <v>130</v>
      </c>
      <c r="BE155" s="205">
        <f>IF(N155="základná",J155,0)</f>
        <v>0</v>
      </c>
      <c r="BF155" s="205">
        <f>IF(N155="znížená",J155,0)</f>
        <v>0</v>
      </c>
      <c r="BG155" s="205">
        <f>IF(N155="zákl. prenesená",J155,0)</f>
        <v>0</v>
      </c>
      <c r="BH155" s="205">
        <f>IF(N155="zníž. prenesená",J155,0)</f>
        <v>0</v>
      </c>
      <c r="BI155" s="205">
        <f>IF(N155="nulová",J155,0)</f>
        <v>0</v>
      </c>
      <c r="BJ155" s="14" t="s">
        <v>137</v>
      </c>
      <c r="BK155" s="205">
        <f>ROUND(I155*H155,2)</f>
        <v>0</v>
      </c>
      <c r="BL155" s="14" t="s">
        <v>136</v>
      </c>
      <c r="BM155" s="204" t="s">
        <v>212</v>
      </c>
    </row>
    <row r="156" spans="1:65" s="2" customFormat="1" ht="33" customHeight="1">
      <c r="A156" s="31"/>
      <c r="B156" s="32"/>
      <c r="C156" s="206" t="s">
        <v>172</v>
      </c>
      <c r="D156" s="206" t="s">
        <v>188</v>
      </c>
      <c r="E156" s="207" t="s">
        <v>213</v>
      </c>
      <c r="F156" s="208" t="s">
        <v>214</v>
      </c>
      <c r="G156" s="209" t="s">
        <v>211</v>
      </c>
      <c r="H156" s="210">
        <v>10</v>
      </c>
      <c r="I156" s="211"/>
      <c r="J156" s="212">
        <f>ROUND(I156*H156,2)</f>
        <v>0</v>
      </c>
      <c r="K156" s="213"/>
      <c r="L156" s="214"/>
      <c r="M156" s="215" t="s">
        <v>1</v>
      </c>
      <c r="N156" s="216" t="s">
        <v>38</v>
      </c>
      <c r="O156" s="72"/>
      <c r="P156" s="202">
        <f>O156*H156</f>
        <v>0</v>
      </c>
      <c r="Q156" s="202">
        <v>0.65</v>
      </c>
      <c r="R156" s="202">
        <f>Q156*H156</f>
        <v>6.5</v>
      </c>
      <c r="S156" s="202">
        <v>0</v>
      </c>
      <c r="T156" s="203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4" t="s">
        <v>147</v>
      </c>
      <c r="AT156" s="204" t="s">
        <v>188</v>
      </c>
      <c r="AU156" s="204" t="s">
        <v>137</v>
      </c>
      <c r="AY156" s="14" t="s">
        <v>130</v>
      </c>
      <c r="BE156" s="205">
        <f>IF(N156="základná",J156,0)</f>
        <v>0</v>
      </c>
      <c r="BF156" s="205">
        <f>IF(N156="znížená",J156,0)</f>
        <v>0</v>
      </c>
      <c r="BG156" s="205">
        <f>IF(N156="zákl. prenesená",J156,0)</f>
        <v>0</v>
      </c>
      <c r="BH156" s="205">
        <f>IF(N156="zníž. prenesená",J156,0)</f>
        <v>0</v>
      </c>
      <c r="BI156" s="205">
        <f>IF(N156="nulová",J156,0)</f>
        <v>0</v>
      </c>
      <c r="BJ156" s="14" t="s">
        <v>137</v>
      </c>
      <c r="BK156" s="205">
        <f>ROUND(I156*H156,2)</f>
        <v>0</v>
      </c>
      <c r="BL156" s="14" t="s">
        <v>136</v>
      </c>
      <c r="BM156" s="204" t="s">
        <v>215</v>
      </c>
    </row>
    <row r="157" spans="1:65" s="12" customFormat="1" ht="22.9" customHeight="1">
      <c r="B157" s="176"/>
      <c r="C157" s="177"/>
      <c r="D157" s="178" t="s">
        <v>71</v>
      </c>
      <c r="E157" s="190" t="s">
        <v>136</v>
      </c>
      <c r="F157" s="190" t="s">
        <v>216</v>
      </c>
      <c r="G157" s="177"/>
      <c r="H157" s="177"/>
      <c r="I157" s="180"/>
      <c r="J157" s="191">
        <f>BK157</f>
        <v>0</v>
      </c>
      <c r="K157" s="177"/>
      <c r="L157" s="182"/>
      <c r="M157" s="183"/>
      <c r="N157" s="184"/>
      <c r="O157" s="184"/>
      <c r="P157" s="185">
        <f>P158</f>
        <v>0</v>
      </c>
      <c r="Q157" s="184"/>
      <c r="R157" s="185">
        <f>R158</f>
        <v>5.5411750000000008</v>
      </c>
      <c r="S157" s="184"/>
      <c r="T157" s="186">
        <f>T158</f>
        <v>0</v>
      </c>
      <c r="AR157" s="187" t="s">
        <v>80</v>
      </c>
      <c r="AT157" s="188" t="s">
        <v>71</v>
      </c>
      <c r="AU157" s="188" t="s">
        <v>80</v>
      </c>
      <c r="AY157" s="187" t="s">
        <v>130</v>
      </c>
      <c r="BK157" s="189">
        <f>BK158</f>
        <v>0</v>
      </c>
    </row>
    <row r="158" spans="1:65" s="2" customFormat="1" ht="24.2" customHeight="1">
      <c r="A158" s="31"/>
      <c r="B158" s="32"/>
      <c r="C158" s="192" t="s">
        <v>217</v>
      </c>
      <c r="D158" s="192" t="s">
        <v>132</v>
      </c>
      <c r="E158" s="193" t="s">
        <v>218</v>
      </c>
      <c r="F158" s="194" t="s">
        <v>219</v>
      </c>
      <c r="G158" s="195" t="s">
        <v>151</v>
      </c>
      <c r="H158" s="196">
        <v>2.5</v>
      </c>
      <c r="I158" s="197"/>
      <c r="J158" s="198">
        <f>ROUND(I158*H158,2)</f>
        <v>0</v>
      </c>
      <c r="K158" s="199"/>
      <c r="L158" s="36"/>
      <c r="M158" s="200" t="s">
        <v>1</v>
      </c>
      <c r="N158" s="201" t="s">
        <v>38</v>
      </c>
      <c r="O158" s="72"/>
      <c r="P158" s="202">
        <f>O158*H158</f>
        <v>0</v>
      </c>
      <c r="Q158" s="202">
        <v>2.2164700000000002</v>
      </c>
      <c r="R158" s="202">
        <f>Q158*H158</f>
        <v>5.5411750000000008</v>
      </c>
      <c r="S158" s="202">
        <v>0</v>
      </c>
      <c r="T158" s="203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4" t="s">
        <v>136</v>
      </c>
      <c r="AT158" s="204" t="s">
        <v>132</v>
      </c>
      <c r="AU158" s="204" t="s">
        <v>137</v>
      </c>
      <c r="AY158" s="14" t="s">
        <v>130</v>
      </c>
      <c r="BE158" s="205">
        <f>IF(N158="základná",J158,0)</f>
        <v>0</v>
      </c>
      <c r="BF158" s="205">
        <f>IF(N158="znížená",J158,0)</f>
        <v>0</v>
      </c>
      <c r="BG158" s="205">
        <f>IF(N158="zákl. prenesená",J158,0)</f>
        <v>0</v>
      </c>
      <c r="BH158" s="205">
        <f>IF(N158="zníž. prenesená",J158,0)</f>
        <v>0</v>
      </c>
      <c r="BI158" s="205">
        <f>IF(N158="nulová",J158,0)</f>
        <v>0</v>
      </c>
      <c r="BJ158" s="14" t="s">
        <v>137</v>
      </c>
      <c r="BK158" s="205">
        <f>ROUND(I158*H158,2)</f>
        <v>0</v>
      </c>
      <c r="BL158" s="14" t="s">
        <v>136</v>
      </c>
      <c r="BM158" s="204" t="s">
        <v>220</v>
      </c>
    </row>
    <row r="159" spans="1:65" s="12" customFormat="1" ht="22.9" customHeight="1">
      <c r="B159" s="176"/>
      <c r="C159" s="177"/>
      <c r="D159" s="178" t="s">
        <v>71</v>
      </c>
      <c r="E159" s="190" t="s">
        <v>148</v>
      </c>
      <c r="F159" s="190" t="s">
        <v>221</v>
      </c>
      <c r="G159" s="177"/>
      <c r="H159" s="177"/>
      <c r="I159" s="180"/>
      <c r="J159" s="191">
        <f>BK159</f>
        <v>0</v>
      </c>
      <c r="K159" s="177"/>
      <c r="L159" s="182"/>
      <c r="M159" s="183"/>
      <c r="N159" s="184"/>
      <c r="O159" s="184"/>
      <c r="P159" s="185">
        <f>SUM(P160:P169)</f>
        <v>0</v>
      </c>
      <c r="Q159" s="184"/>
      <c r="R159" s="185">
        <f>SUM(R160:R169)</f>
        <v>236.29507999999998</v>
      </c>
      <c r="S159" s="184"/>
      <c r="T159" s="186">
        <f>SUM(T160:T169)</f>
        <v>0</v>
      </c>
      <c r="AR159" s="187" t="s">
        <v>80</v>
      </c>
      <c r="AT159" s="188" t="s">
        <v>71</v>
      </c>
      <c r="AU159" s="188" t="s">
        <v>80</v>
      </c>
      <c r="AY159" s="187" t="s">
        <v>130</v>
      </c>
      <c r="BK159" s="189">
        <f>SUM(BK160:BK169)</f>
        <v>0</v>
      </c>
    </row>
    <row r="160" spans="1:65" s="2" customFormat="1" ht="24.2" customHeight="1">
      <c r="A160" s="31"/>
      <c r="B160" s="32"/>
      <c r="C160" s="192" t="s">
        <v>175</v>
      </c>
      <c r="D160" s="192" t="s">
        <v>132</v>
      </c>
      <c r="E160" s="193" t="s">
        <v>222</v>
      </c>
      <c r="F160" s="194" t="s">
        <v>223</v>
      </c>
      <c r="G160" s="195" t="s">
        <v>135</v>
      </c>
      <c r="H160" s="196">
        <v>94.5</v>
      </c>
      <c r="I160" s="197"/>
      <c r="J160" s="198">
        <f t="shared" ref="J160:J169" si="10">ROUND(I160*H160,2)</f>
        <v>0</v>
      </c>
      <c r="K160" s="199"/>
      <c r="L160" s="36"/>
      <c r="M160" s="200" t="s">
        <v>1</v>
      </c>
      <c r="N160" s="201" t="s">
        <v>38</v>
      </c>
      <c r="O160" s="72"/>
      <c r="P160" s="202">
        <f t="shared" ref="P160:P169" si="11">O160*H160</f>
        <v>0</v>
      </c>
      <c r="Q160" s="202">
        <v>0.27994000000000002</v>
      </c>
      <c r="R160" s="202">
        <f t="shared" ref="R160:R169" si="12">Q160*H160</f>
        <v>26.454330000000002</v>
      </c>
      <c r="S160" s="202">
        <v>0</v>
      </c>
      <c r="T160" s="203">
        <f t="shared" ref="T160:T169" si="13"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4" t="s">
        <v>136</v>
      </c>
      <c r="AT160" s="204" t="s">
        <v>132</v>
      </c>
      <c r="AU160" s="204" t="s">
        <v>137</v>
      </c>
      <c r="AY160" s="14" t="s">
        <v>130</v>
      </c>
      <c r="BE160" s="205">
        <f t="shared" ref="BE160:BE169" si="14">IF(N160="základná",J160,0)</f>
        <v>0</v>
      </c>
      <c r="BF160" s="205">
        <f t="shared" ref="BF160:BF169" si="15">IF(N160="znížená",J160,0)</f>
        <v>0</v>
      </c>
      <c r="BG160" s="205">
        <f t="shared" ref="BG160:BG169" si="16">IF(N160="zákl. prenesená",J160,0)</f>
        <v>0</v>
      </c>
      <c r="BH160" s="205">
        <f t="shared" ref="BH160:BH169" si="17">IF(N160="zníž. prenesená",J160,0)</f>
        <v>0</v>
      </c>
      <c r="BI160" s="205">
        <f t="shared" ref="BI160:BI169" si="18">IF(N160="nulová",J160,0)</f>
        <v>0</v>
      </c>
      <c r="BJ160" s="14" t="s">
        <v>137</v>
      </c>
      <c r="BK160" s="205">
        <f t="shared" ref="BK160:BK169" si="19">ROUND(I160*H160,2)</f>
        <v>0</v>
      </c>
      <c r="BL160" s="14" t="s">
        <v>136</v>
      </c>
      <c r="BM160" s="204" t="s">
        <v>224</v>
      </c>
    </row>
    <row r="161" spans="1:65" s="2" customFormat="1" ht="24.2" customHeight="1">
      <c r="A161" s="31"/>
      <c r="B161" s="32"/>
      <c r="C161" s="192" t="s">
        <v>225</v>
      </c>
      <c r="D161" s="192" t="s">
        <v>132</v>
      </c>
      <c r="E161" s="193" t="s">
        <v>226</v>
      </c>
      <c r="F161" s="194" t="s">
        <v>227</v>
      </c>
      <c r="G161" s="195" t="s">
        <v>135</v>
      </c>
      <c r="H161" s="196">
        <v>288.75</v>
      </c>
      <c r="I161" s="197"/>
      <c r="J161" s="198">
        <f t="shared" si="10"/>
        <v>0</v>
      </c>
      <c r="K161" s="199"/>
      <c r="L161" s="36"/>
      <c r="M161" s="200" t="s">
        <v>1</v>
      </c>
      <c r="N161" s="201" t="s">
        <v>38</v>
      </c>
      <c r="O161" s="72"/>
      <c r="P161" s="202">
        <f t="shared" si="11"/>
        <v>0</v>
      </c>
      <c r="Q161" s="202">
        <v>0</v>
      </c>
      <c r="R161" s="202">
        <f t="shared" si="12"/>
        <v>0</v>
      </c>
      <c r="S161" s="202">
        <v>0</v>
      </c>
      <c r="T161" s="203">
        <f t="shared" si="1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4" t="s">
        <v>136</v>
      </c>
      <c r="AT161" s="204" t="s">
        <v>132</v>
      </c>
      <c r="AU161" s="204" t="s">
        <v>137</v>
      </c>
      <c r="AY161" s="14" t="s">
        <v>130</v>
      </c>
      <c r="BE161" s="205">
        <f t="shared" si="14"/>
        <v>0</v>
      </c>
      <c r="BF161" s="205">
        <f t="shared" si="15"/>
        <v>0</v>
      </c>
      <c r="BG161" s="205">
        <f t="shared" si="16"/>
        <v>0</v>
      </c>
      <c r="BH161" s="205">
        <f t="shared" si="17"/>
        <v>0</v>
      </c>
      <c r="BI161" s="205">
        <f t="shared" si="18"/>
        <v>0</v>
      </c>
      <c r="BJ161" s="14" t="s">
        <v>137</v>
      </c>
      <c r="BK161" s="205">
        <f t="shared" si="19"/>
        <v>0</v>
      </c>
      <c r="BL161" s="14" t="s">
        <v>136</v>
      </c>
      <c r="BM161" s="204" t="s">
        <v>228</v>
      </c>
    </row>
    <row r="162" spans="1:65" s="2" customFormat="1" ht="33" customHeight="1">
      <c r="A162" s="31"/>
      <c r="B162" s="32"/>
      <c r="C162" s="192" t="s">
        <v>180</v>
      </c>
      <c r="D162" s="192" t="s">
        <v>132</v>
      </c>
      <c r="E162" s="193" t="s">
        <v>229</v>
      </c>
      <c r="F162" s="194" t="s">
        <v>230</v>
      </c>
      <c r="G162" s="195" t="s">
        <v>135</v>
      </c>
      <c r="H162" s="196">
        <v>275</v>
      </c>
      <c r="I162" s="197"/>
      <c r="J162" s="198">
        <f t="shared" si="10"/>
        <v>0</v>
      </c>
      <c r="K162" s="199"/>
      <c r="L162" s="36"/>
      <c r="M162" s="200" t="s">
        <v>1</v>
      </c>
      <c r="N162" s="201" t="s">
        <v>38</v>
      </c>
      <c r="O162" s="72"/>
      <c r="P162" s="202">
        <f t="shared" si="11"/>
        <v>0</v>
      </c>
      <c r="Q162" s="202">
        <v>5.8100000000000001E-3</v>
      </c>
      <c r="R162" s="202">
        <f t="shared" si="12"/>
        <v>1.59775</v>
      </c>
      <c r="S162" s="202">
        <v>0</v>
      </c>
      <c r="T162" s="203">
        <f t="shared" si="1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4" t="s">
        <v>136</v>
      </c>
      <c r="AT162" s="204" t="s">
        <v>132</v>
      </c>
      <c r="AU162" s="204" t="s">
        <v>137</v>
      </c>
      <c r="AY162" s="14" t="s">
        <v>130</v>
      </c>
      <c r="BE162" s="205">
        <f t="shared" si="14"/>
        <v>0</v>
      </c>
      <c r="BF162" s="205">
        <f t="shared" si="15"/>
        <v>0</v>
      </c>
      <c r="BG162" s="205">
        <f t="shared" si="16"/>
        <v>0</v>
      </c>
      <c r="BH162" s="205">
        <f t="shared" si="17"/>
        <v>0</v>
      </c>
      <c r="BI162" s="205">
        <f t="shared" si="18"/>
        <v>0</v>
      </c>
      <c r="BJ162" s="14" t="s">
        <v>137</v>
      </c>
      <c r="BK162" s="205">
        <f t="shared" si="19"/>
        <v>0</v>
      </c>
      <c r="BL162" s="14" t="s">
        <v>136</v>
      </c>
      <c r="BM162" s="204" t="s">
        <v>231</v>
      </c>
    </row>
    <row r="163" spans="1:65" s="2" customFormat="1" ht="33" customHeight="1">
      <c r="A163" s="31"/>
      <c r="B163" s="32"/>
      <c r="C163" s="192" t="s">
        <v>232</v>
      </c>
      <c r="D163" s="192" t="s">
        <v>132</v>
      </c>
      <c r="E163" s="193" t="s">
        <v>233</v>
      </c>
      <c r="F163" s="194" t="s">
        <v>234</v>
      </c>
      <c r="G163" s="195" t="s">
        <v>135</v>
      </c>
      <c r="H163" s="196">
        <v>1225</v>
      </c>
      <c r="I163" s="197"/>
      <c r="J163" s="198">
        <f t="shared" si="10"/>
        <v>0</v>
      </c>
      <c r="K163" s="199"/>
      <c r="L163" s="36"/>
      <c r="M163" s="200" t="s">
        <v>1</v>
      </c>
      <c r="N163" s="201" t="s">
        <v>38</v>
      </c>
      <c r="O163" s="72"/>
      <c r="P163" s="202">
        <f t="shared" si="11"/>
        <v>0</v>
      </c>
      <c r="Q163" s="202">
        <v>5.1000000000000004E-4</v>
      </c>
      <c r="R163" s="202">
        <f t="shared" si="12"/>
        <v>0.62475000000000003</v>
      </c>
      <c r="S163" s="202">
        <v>0</v>
      </c>
      <c r="T163" s="203">
        <f t="shared" si="1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4" t="s">
        <v>136</v>
      </c>
      <c r="AT163" s="204" t="s">
        <v>132</v>
      </c>
      <c r="AU163" s="204" t="s">
        <v>137</v>
      </c>
      <c r="AY163" s="14" t="s">
        <v>130</v>
      </c>
      <c r="BE163" s="205">
        <f t="shared" si="14"/>
        <v>0</v>
      </c>
      <c r="BF163" s="205">
        <f t="shared" si="15"/>
        <v>0</v>
      </c>
      <c r="BG163" s="205">
        <f t="shared" si="16"/>
        <v>0</v>
      </c>
      <c r="BH163" s="205">
        <f t="shared" si="17"/>
        <v>0</v>
      </c>
      <c r="BI163" s="205">
        <f t="shared" si="18"/>
        <v>0</v>
      </c>
      <c r="BJ163" s="14" t="s">
        <v>137</v>
      </c>
      <c r="BK163" s="205">
        <f t="shared" si="19"/>
        <v>0</v>
      </c>
      <c r="BL163" s="14" t="s">
        <v>136</v>
      </c>
      <c r="BM163" s="204" t="s">
        <v>235</v>
      </c>
    </row>
    <row r="164" spans="1:65" s="2" customFormat="1" ht="33" customHeight="1">
      <c r="A164" s="31"/>
      <c r="B164" s="32"/>
      <c r="C164" s="192" t="s">
        <v>183</v>
      </c>
      <c r="D164" s="192" t="s">
        <v>132</v>
      </c>
      <c r="E164" s="193" t="s">
        <v>236</v>
      </c>
      <c r="F164" s="194" t="s">
        <v>237</v>
      </c>
      <c r="G164" s="195" t="s">
        <v>135</v>
      </c>
      <c r="H164" s="196">
        <v>275</v>
      </c>
      <c r="I164" s="197"/>
      <c r="J164" s="198">
        <f t="shared" si="10"/>
        <v>0</v>
      </c>
      <c r="K164" s="199"/>
      <c r="L164" s="36"/>
      <c r="M164" s="200" t="s">
        <v>1</v>
      </c>
      <c r="N164" s="201" t="s">
        <v>38</v>
      </c>
      <c r="O164" s="72"/>
      <c r="P164" s="202">
        <f t="shared" si="11"/>
        <v>0</v>
      </c>
      <c r="Q164" s="202">
        <v>0.10373</v>
      </c>
      <c r="R164" s="202">
        <f t="shared" si="12"/>
        <v>28.525750000000002</v>
      </c>
      <c r="S164" s="202">
        <v>0</v>
      </c>
      <c r="T164" s="203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4" t="s">
        <v>136</v>
      </c>
      <c r="AT164" s="204" t="s">
        <v>132</v>
      </c>
      <c r="AU164" s="204" t="s">
        <v>137</v>
      </c>
      <c r="AY164" s="14" t="s">
        <v>130</v>
      </c>
      <c r="BE164" s="205">
        <f t="shared" si="14"/>
        <v>0</v>
      </c>
      <c r="BF164" s="205">
        <f t="shared" si="15"/>
        <v>0</v>
      </c>
      <c r="BG164" s="205">
        <f t="shared" si="16"/>
        <v>0</v>
      </c>
      <c r="BH164" s="205">
        <f t="shared" si="17"/>
        <v>0</v>
      </c>
      <c r="BI164" s="205">
        <f t="shared" si="18"/>
        <v>0</v>
      </c>
      <c r="BJ164" s="14" t="s">
        <v>137</v>
      </c>
      <c r="BK164" s="205">
        <f t="shared" si="19"/>
        <v>0</v>
      </c>
      <c r="BL164" s="14" t="s">
        <v>136</v>
      </c>
      <c r="BM164" s="204" t="s">
        <v>238</v>
      </c>
    </row>
    <row r="165" spans="1:65" s="2" customFormat="1" ht="33" customHeight="1">
      <c r="A165" s="31"/>
      <c r="B165" s="32"/>
      <c r="C165" s="192" t="s">
        <v>239</v>
      </c>
      <c r="D165" s="192" t="s">
        <v>132</v>
      </c>
      <c r="E165" s="193" t="s">
        <v>240</v>
      </c>
      <c r="F165" s="194" t="s">
        <v>241</v>
      </c>
      <c r="G165" s="195" t="s">
        <v>135</v>
      </c>
      <c r="H165" s="196">
        <v>950</v>
      </c>
      <c r="I165" s="197"/>
      <c r="J165" s="198">
        <f t="shared" si="10"/>
        <v>0</v>
      </c>
      <c r="K165" s="199"/>
      <c r="L165" s="36"/>
      <c r="M165" s="200" t="s">
        <v>1</v>
      </c>
      <c r="N165" s="201" t="s">
        <v>38</v>
      </c>
      <c r="O165" s="72"/>
      <c r="P165" s="202">
        <f t="shared" si="11"/>
        <v>0</v>
      </c>
      <c r="Q165" s="202">
        <v>0.12966</v>
      </c>
      <c r="R165" s="202">
        <f t="shared" si="12"/>
        <v>123.17699999999999</v>
      </c>
      <c r="S165" s="202">
        <v>0</v>
      </c>
      <c r="T165" s="203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4" t="s">
        <v>136</v>
      </c>
      <c r="AT165" s="204" t="s">
        <v>132</v>
      </c>
      <c r="AU165" s="204" t="s">
        <v>137</v>
      </c>
      <c r="AY165" s="14" t="s">
        <v>130</v>
      </c>
      <c r="BE165" s="205">
        <f t="shared" si="14"/>
        <v>0</v>
      </c>
      <c r="BF165" s="205">
        <f t="shared" si="15"/>
        <v>0</v>
      </c>
      <c r="BG165" s="205">
        <f t="shared" si="16"/>
        <v>0</v>
      </c>
      <c r="BH165" s="205">
        <f t="shared" si="17"/>
        <v>0</v>
      </c>
      <c r="BI165" s="205">
        <f t="shared" si="18"/>
        <v>0</v>
      </c>
      <c r="BJ165" s="14" t="s">
        <v>137</v>
      </c>
      <c r="BK165" s="205">
        <f t="shared" si="19"/>
        <v>0</v>
      </c>
      <c r="BL165" s="14" t="s">
        <v>136</v>
      </c>
      <c r="BM165" s="204" t="s">
        <v>242</v>
      </c>
    </row>
    <row r="166" spans="1:65" s="2" customFormat="1" ht="37.9" customHeight="1">
      <c r="A166" s="31"/>
      <c r="B166" s="32"/>
      <c r="C166" s="192" t="s">
        <v>187</v>
      </c>
      <c r="D166" s="192" t="s">
        <v>132</v>
      </c>
      <c r="E166" s="193" t="s">
        <v>243</v>
      </c>
      <c r="F166" s="194" t="s">
        <v>244</v>
      </c>
      <c r="G166" s="195" t="s">
        <v>135</v>
      </c>
      <c r="H166" s="196">
        <v>275</v>
      </c>
      <c r="I166" s="197"/>
      <c r="J166" s="198">
        <f t="shared" si="10"/>
        <v>0</v>
      </c>
      <c r="K166" s="199"/>
      <c r="L166" s="36"/>
      <c r="M166" s="200" t="s">
        <v>1</v>
      </c>
      <c r="N166" s="201" t="s">
        <v>38</v>
      </c>
      <c r="O166" s="72"/>
      <c r="P166" s="202">
        <f t="shared" si="11"/>
        <v>0</v>
      </c>
      <c r="Q166" s="202">
        <v>0.12966</v>
      </c>
      <c r="R166" s="202">
        <f t="shared" si="12"/>
        <v>35.656500000000001</v>
      </c>
      <c r="S166" s="202">
        <v>0</v>
      </c>
      <c r="T166" s="203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4" t="s">
        <v>136</v>
      </c>
      <c r="AT166" s="204" t="s">
        <v>132</v>
      </c>
      <c r="AU166" s="204" t="s">
        <v>137</v>
      </c>
      <c r="AY166" s="14" t="s">
        <v>130</v>
      </c>
      <c r="BE166" s="205">
        <f t="shared" si="14"/>
        <v>0</v>
      </c>
      <c r="BF166" s="205">
        <f t="shared" si="15"/>
        <v>0</v>
      </c>
      <c r="BG166" s="205">
        <f t="shared" si="16"/>
        <v>0</v>
      </c>
      <c r="BH166" s="205">
        <f t="shared" si="17"/>
        <v>0</v>
      </c>
      <c r="BI166" s="205">
        <f t="shared" si="18"/>
        <v>0</v>
      </c>
      <c r="BJ166" s="14" t="s">
        <v>137</v>
      </c>
      <c r="BK166" s="205">
        <f t="shared" si="19"/>
        <v>0</v>
      </c>
      <c r="BL166" s="14" t="s">
        <v>136</v>
      </c>
      <c r="BM166" s="204" t="s">
        <v>245</v>
      </c>
    </row>
    <row r="167" spans="1:65" s="2" customFormat="1" ht="44.25" customHeight="1">
      <c r="A167" s="31"/>
      <c r="B167" s="32"/>
      <c r="C167" s="192" t="s">
        <v>246</v>
      </c>
      <c r="D167" s="192" t="s">
        <v>132</v>
      </c>
      <c r="E167" s="193" t="s">
        <v>247</v>
      </c>
      <c r="F167" s="194" t="s">
        <v>248</v>
      </c>
      <c r="G167" s="195" t="s">
        <v>135</v>
      </c>
      <c r="H167" s="196">
        <v>90</v>
      </c>
      <c r="I167" s="197"/>
      <c r="J167" s="198">
        <f t="shared" si="10"/>
        <v>0</v>
      </c>
      <c r="K167" s="199"/>
      <c r="L167" s="36"/>
      <c r="M167" s="200" t="s">
        <v>1</v>
      </c>
      <c r="N167" s="201" t="s">
        <v>38</v>
      </c>
      <c r="O167" s="72"/>
      <c r="P167" s="202">
        <f t="shared" si="11"/>
        <v>0</v>
      </c>
      <c r="Q167" s="202">
        <v>9.2499999999999999E-2</v>
      </c>
      <c r="R167" s="202">
        <f t="shared" si="12"/>
        <v>8.3249999999999993</v>
      </c>
      <c r="S167" s="202">
        <v>0</v>
      </c>
      <c r="T167" s="203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04" t="s">
        <v>136</v>
      </c>
      <c r="AT167" s="204" t="s">
        <v>132</v>
      </c>
      <c r="AU167" s="204" t="s">
        <v>137</v>
      </c>
      <c r="AY167" s="14" t="s">
        <v>130</v>
      </c>
      <c r="BE167" s="205">
        <f t="shared" si="14"/>
        <v>0</v>
      </c>
      <c r="BF167" s="205">
        <f t="shared" si="15"/>
        <v>0</v>
      </c>
      <c r="BG167" s="205">
        <f t="shared" si="16"/>
        <v>0</v>
      </c>
      <c r="BH167" s="205">
        <f t="shared" si="17"/>
        <v>0</v>
      </c>
      <c r="BI167" s="205">
        <f t="shared" si="18"/>
        <v>0</v>
      </c>
      <c r="BJ167" s="14" t="s">
        <v>137</v>
      </c>
      <c r="BK167" s="205">
        <f t="shared" si="19"/>
        <v>0</v>
      </c>
      <c r="BL167" s="14" t="s">
        <v>136</v>
      </c>
      <c r="BM167" s="204" t="s">
        <v>249</v>
      </c>
    </row>
    <row r="168" spans="1:65" s="2" customFormat="1" ht="16.5" customHeight="1">
      <c r="A168" s="31"/>
      <c r="B168" s="32"/>
      <c r="C168" s="206" t="s">
        <v>191</v>
      </c>
      <c r="D168" s="206" t="s">
        <v>188</v>
      </c>
      <c r="E168" s="207" t="s">
        <v>250</v>
      </c>
      <c r="F168" s="208" t="s">
        <v>251</v>
      </c>
      <c r="G168" s="209" t="s">
        <v>135</v>
      </c>
      <c r="H168" s="210">
        <v>91.8</v>
      </c>
      <c r="I168" s="211"/>
      <c r="J168" s="212">
        <f t="shared" si="10"/>
        <v>0</v>
      </c>
      <c r="K168" s="213"/>
      <c r="L168" s="214"/>
      <c r="M168" s="215" t="s">
        <v>1</v>
      </c>
      <c r="N168" s="216" t="s">
        <v>38</v>
      </c>
      <c r="O168" s="72"/>
      <c r="P168" s="202">
        <f t="shared" si="11"/>
        <v>0</v>
      </c>
      <c r="Q168" s="202">
        <v>0.13</v>
      </c>
      <c r="R168" s="202">
        <f t="shared" si="12"/>
        <v>11.933999999999999</v>
      </c>
      <c r="S168" s="202">
        <v>0</v>
      </c>
      <c r="T168" s="203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4" t="s">
        <v>147</v>
      </c>
      <c r="AT168" s="204" t="s">
        <v>188</v>
      </c>
      <c r="AU168" s="204" t="s">
        <v>137</v>
      </c>
      <c r="AY168" s="14" t="s">
        <v>130</v>
      </c>
      <c r="BE168" s="205">
        <f t="shared" si="14"/>
        <v>0</v>
      </c>
      <c r="BF168" s="205">
        <f t="shared" si="15"/>
        <v>0</v>
      </c>
      <c r="BG168" s="205">
        <f t="shared" si="16"/>
        <v>0</v>
      </c>
      <c r="BH168" s="205">
        <f t="shared" si="17"/>
        <v>0</v>
      </c>
      <c r="BI168" s="205">
        <f t="shared" si="18"/>
        <v>0</v>
      </c>
      <c r="BJ168" s="14" t="s">
        <v>137</v>
      </c>
      <c r="BK168" s="205">
        <f t="shared" si="19"/>
        <v>0</v>
      </c>
      <c r="BL168" s="14" t="s">
        <v>136</v>
      </c>
      <c r="BM168" s="204" t="s">
        <v>252</v>
      </c>
    </row>
    <row r="169" spans="1:65" s="2" customFormat="1" ht="21.75" customHeight="1">
      <c r="A169" s="31"/>
      <c r="B169" s="32"/>
      <c r="C169" s="192" t="s">
        <v>253</v>
      </c>
      <c r="D169" s="192" t="s">
        <v>132</v>
      </c>
      <c r="E169" s="193" t="s">
        <v>254</v>
      </c>
      <c r="F169" s="194" t="s">
        <v>255</v>
      </c>
      <c r="G169" s="195" t="s">
        <v>143</v>
      </c>
      <c r="H169" s="196">
        <v>2</v>
      </c>
      <c r="I169" s="197"/>
      <c r="J169" s="198">
        <f t="shared" si="10"/>
        <v>0</v>
      </c>
      <c r="K169" s="199"/>
      <c r="L169" s="36"/>
      <c r="M169" s="200" t="s">
        <v>1</v>
      </c>
      <c r="N169" s="201" t="s">
        <v>38</v>
      </c>
      <c r="O169" s="72"/>
      <c r="P169" s="202">
        <f t="shared" si="11"/>
        <v>0</v>
      </c>
      <c r="Q169" s="202">
        <v>0</v>
      </c>
      <c r="R169" s="202">
        <f t="shared" si="12"/>
        <v>0</v>
      </c>
      <c r="S169" s="202">
        <v>0</v>
      </c>
      <c r="T169" s="203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4" t="s">
        <v>136</v>
      </c>
      <c r="AT169" s="204" t="s">
        <v>132</v>
      </c>
      <c r="AU169" s="204" t="s">
        <v>137</v>
      </c>
      <c r="AY169" s="14" t="s">
        <v>130</v>
      </c>
      <c r="BE169" s="205">
        <f t="shared" si="14"/>
        <v>0</v>
      </c>
      <c r="BF169" s="205">
        <f t="shared" si="15"/>
        <v>0</v>
      </c>
      <c r="BG169" s="205">
        <f t="shared" si="16"/>
        <v>0</v>
      </c>
      <c r="BH169" s="205">
        <f t="shared" si="17"/>
        <v>0</v>
      </c>
      <c r="BI169" s="205">
        <f t="shared" si="18"/>
        <v>0</v>
      </c>
      <c r="BJ169" s="14" t="s">
        <v>137</v>
      </c>
      <c r="BK169" s="205">
        <f t="shared" si="19"/>
        <v>0</v>
      </c>
      <c r="BL169" s="14" t="s">
        <v>136</v>
      </c>
      <c r="BM169" s="204" t="s">
        <v>256</v>
      </c>
    </row>
    <row r="170" spans="1:65" s="12" customFormat="1" ht="22.9" customHeight="1">
      <c r="B170" s="176"/>
      <c r="C170" s="177"/>
      <c r="D170" s="178" t="s">
        <v>71</v>
      </c>
      <c r="E170" s="190" t="s">
        <v>147</v>
      </c>
      <c r="F170" s="190" t="s">
        <v>257</v>
      </c>
      <c r="G170" s="177"/>
      <c r="H170" s="177"/>
      <c r="I170" s="180"/>
      <c r="J170" s="191">
        <f>BK170</f>
        <v>0</v>
      </c>
      <c r="K170" s="177"/>
      <c r="L170" s="182"/>
      <c r="M170" s="183"/>
      <c r="N170" s="184"/>
      <c r="O170" s="184"/>
      <c r="P170" s="185">
        <f>P171</f>
        <v>0</v>
      </c>
      <c r="Q170" s="184"/>
      <c r="R170" s="185">
        <f>R171</f>
        <v>12.3972</v>
      </c>
      <c r="S170" s="184"/>
      <c r="T170" s="186">
        <f>T171</f>
        <v>0</v>
      </c>
      <c r="AR170" s="187" t="s">
        <v>80</v>
      </c>
      <c r="AT170" s="188" t="s">
        <v>71</v>
      </c>
      <c r="AU170" s="188" t="s">
        <v>80</v>
      </c>
      <c r="AY170" s="187" t="s">
        <v>130</v>
      </c>
      <c r="BK170" s="189">
        <f>BK171</f>
        <v>0</v>
      </c>
    </row>
    <row r="171" spans="1:65" s="2" customFormat="1" ht="24.2" customHeight="1">
      <c r="A171" s="31"/>
      <c r="B171" s="32"/>
      <c r="C171" s="192" t="s">
        <v>195</v>
      </c>
      <c r="D171" s="192" t="s">
        <v>132</v>
      </c>
      <c r="E171" s="193" t="s">
        <v>258</v>
      </c>
      <c r="F171" s="194" t="s">
        <v>259</v>
      </c>
      <c r="G171" s="195" t="s">
        <v>211</v>
      </c>
      <c r="H171" s="196">
        <v>30</v>
      </c>
      <c r="I171" s="197"/>
      <c r="J171" s="198">
        <f>ROUND(I171*H171,2)</f>
        <v>0</v>
      </c>
      <c r="K171" s="199"/>
      <c r="L171" s="36"/>
      <c r="M171" s="200" t="s">
        <v>1</v>
      </c>
      <c r="N171" s="201" t="s">
        <v>38</v>
      </c>
      <c r="O171" s="72"/>
      <c r="P171" s="202">
        <f>O171*H171</f>
        <v>0</v>
      </c>
      <c r="Q171" s="202">
        <v>0.41324</v>
      </c>
      <c r="R171" s="202">
        <f>Q171*H171</f>
        <v>12.3972</v>
      </c>
      <c r="S171" s="202">
        <v>0</v>
      </c>
      <c r="T171" s="203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4" t="s">
        <v>136</v>
      </c>
      <c r="AT171" s="204" t="s">
        <v>132</v>
      </c>
      <c r="AU171" s="204" t="s">
        <v>137</v>
      </c>
      <c r="AY171" s="14" t="s">
        <v>130</v>
      </c>
      <c r="BE171" s="205">
        <f>IF(N171="základná",J171,0)</f>
        <v>0</v>
      </c>
      <c r="BF171" s="205">
        <f>IF(N171="znížená",J171,0)</f>
        <v>0</v>
      </c>
      <c r="BG171" s="205">
        <f>IF(N171="zákl. prenesená",J171,0)</f>
        <v>0</v>
      </c>
      <c r="BH171" s="205">
        <f>IF(N171="zníž. prenesená",J171,0)</f>
        <v>0</v>
      </c>
      <c r="BI171" s="205">
        <f>IF(N171="nulová",J171,0)</f>
        <v>0</v>
      </c>
      <c r="BJ171" s="14" t="s">
        <v>137</v>
      </c>
      <c r="BK171" s="205">
        <f>ROUND(I171*H171,2)</f>
        <v>0</v>
      </c>
      <c r="BL171" s="14" t="s">
        <v>136</v>
      </c>
      <c r="BM171" s="204" t="s">
        <v>260</v>
      </c>
    </row>
    <row r="172" spans="1:65" s="12" customFormat="1" ht="22.9" customHeight="1">
      <c r="B172" s="176"/>
      <c r="C172" s="177"/>
      <c r="D172" s="178" t="s">
        <v>71</v>
      </c>
      <c r="E172" s="190" t="s">
        <v>163</v>
      </c>
      <c r="F172" s="190" t="s">
        <v>261</v>
      </c>
      <c r="G172" s="177"/>
      <c r="H172" s="177"/>
      <c r="I172" s="180"/>
      <c r="J172" s="191">
        <f>BK172</f>
        <v>0</v>
      </c>
      <c r="K172" s="177"/>
      <c r="L172" s="182"/>
      <c r="M172" s="183"/>
      <c r="N172" s="184"/>
      <c r="O172" s="184"/>
      <c r="P172" s="185">
        <f>SUM(P173:P207)</f>
        <v>0</v>
      </c>
      <c r="Q172" s="184"/>
      <c r="R172" s="185">
        <f>SUM(R173:R207)</f>
        <v>125.060255</v>
      </c>
      <c r="S172" s="184"/>
      <c r="T172" s="186">
        <f>SUM(T173:T207)</f>
        <v>27.44</v>
      </c>
      <c r="AR172" s="187" t="s">
        <v>80</v>
      </c>
      <c r="AT172" s="188" t="s">
        <v>71</v>
      </c>
      <c r="AU172" s="188" t="s">
        <v>80</v>
      </c>
      <c r="AY172" s="187" t="s">
        <v>130</v>
      </c>
      <c r="BK172" s="189">
        <f>SUM(BK173:BK207)</f>
        <v>0</v>
      </c>
    </row>
    <row r="173" spans="1:65" s="2" customFormat="1" ht="24.2" customHeight="1">
      <c r="A173" s="31"/>
      <c r="B173" s="32"/>
      <c r="C173" s="192" t="s">
        <v>262</v>
      </c>
      <c r="D173" s="192" t="s">
        <v>132</v>
      </c>
      <c r="E173" s="193" t="s">
        <v>263</v>
      </c>
      <c r="F173" s="194" t="s">
        <v>264</v>
      </c>
      <c r="G173" s="195" t="s">
        <v>143</v>
      </c>
      <c r="H173" s="196">
        <v>50</v>
      </c>
      <c r="I173" s="197"/>
      <c r="J173" s="198">
        <f t="shared" ref="J173:J207" si="20">ROUND(I173*H173,2)</f>
        <v>0</v>
      </c>
      <c r="K173" s="199"/>
      <c r="L173" s="36"/>
      <c r="M173" s="200" t="s">
        <v>1</v>
      </c>
      <c r="N173" s="201" t="s">
        <v>38</v>
      </c>
      <c r="O173" s="72"/>
      <c r="P173" s="202">
        <f t="shared" ref="P173:P207" si="21">O173*H173</f>
        <v>0</v>
      </c>
      <c r="Q173" s="202">
        <v>0.11254</v>
      </c>
      <c r="R173" s="202">
        <f t="shared" ref="R173:R207" si="22">Q173*H173</f>
        <v>5.6269999999999998</v>
      </c>
      <c r="S173" s="202">
        <v>0</v>
      </c>
      <c r="T173" s="203">
        <f t="shared" ref="T173:T207" si="23"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04" t="s">
        <v>136</v>
      </c>
      <c r="AT173" s="204" t="s">
        <v>132</v>
      </c>
      <c r="AU173" s="204" t="s">
        <v>137</v>
      </c>
      <c r="AY173" s="14" t="s">
        <v>130</v>
      </c>
      <c r="BE173" s="205">
        <f t="shared" ref="BE173:BE207" si="24">IF(N173="základná",J173,0)</f>
        <v>0</v>
      </c>
      <c r="BF173" s="205">
        <f t="shared" ref="BF173:BF207" si="25">IF(N173="znížená",J173,0)</f>
        <v>0</v>
      </c>
      <c r="BG173" s="205">
        <f t="shared" ref="BG173:BG207" si="26">IF(N173="zákl. prenesená",J173,0)</f>
        <v>0</v>
      </c>
      <c r="BH173" s="205">
        <f t="shared" ref="BH173:BH207" si="27">IF(N173="zníž. prenesená",J173,0)</f>
        <v>0</v>
      </c>
      <c r="BI173" s="205">
        <f t="shared" ref="BI173:BI207" si="28">IF(N173="nulová",J173,0)</f>
        <v>0</v>
      </c>
      <c r="BJ173" s="14" t="s">
        <v>137</v>
      </c>
      <c r="BK173" s="205">
        <f t="shared" ref="BK173:BK207" si="29">ROUND(I173*H173,2)</f>
        <v>0</v>
      </c>
      <c r="BL173" s="14" t="s">
        <v>136</v>
      </c>
      <c r="BM173" s="204" t="s">
        <v>265</v>
      </c>
    </row>
    <row r="174" spans="1:65" s="2" customFormat="1" ht="16.5" customHeight="1">
      <c r="A174" s="31"/>
      <c r="B174" s="32"/>
      <c r="C174" s="206" t="s">
        <v>199</v>
      </c>
      <c r="D174" s="206" t="s">
        <v>188</v>
      </c>
      <c r="E174" s="207" t="s">
        <v>266</v>
      </c>
      <c r="F174" s="208" t="s">
        <v>267</v>
      </c>
      <c r="G174" s="209" t="s">
        <v>143</v>
      </c>
      <c r="H174" s="210">
        <v>50</v>
      </c>
      <c r="I174" s="211"/>
      <c r="J174" s="212">
        <f t="shared" si="20"/>
        <v>0</v>
      </c>
      <c r="K174" s="213"/>
      <c r="L174" s="214"/>
      <c r="M174" s="215" t="s">
        <v>1</v>
      </c>
      <c r="N174" s="216" t="s">
        <v>38</v>
      </c>
      <c r="O174" s="72"/>
      <c r="P174" s="202">
        <f t="shared" si="21"/>
        <v>0</v>
      </c>
      <c r="Q174" s="202">
        <v>0</v>
      </c>
      <c r="R174" s="202">
        <f t="shared" si="22"/>
        <v>0</v>
      </c>
      <c r="S174" s="202">
        <v>0</v>
      </c>
      <c r="T174" s="203">
        <f t="shared" si="2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04" t="s">
        <v>147</v>
      </c>
      <c r="AT174" s="204" t="s">
        <v>188</v>
      </c>
      <c r="AU174" s="204" t="s">
        <v>137</v>
      </c>
      <c r="AY174" s="14" t="s">
        <v>130</v>
      </c>
      <c r="BE174" s="205">
        <f t="shared" si="24"/>
        <v>0</v>
      </c>
      <c r="BF174" s="205">
        <f t="shared" si="25"/>
        <v>0</v>
      </c>
      <c r="BG174" s="205">
        <f t="shared" si="26"/>
        <v>0</v>
      </c>
      <c r="BH174" s="205">
        <f t="shared" si="27"/>
        <v>0</v>
      </c>
      <c r="BI174" s="205">
        <f t="shared" si="28"/>
        <v>0</v>
      </c>
      <c r="BJ174" s="14" t="s">
        <v>137</v>
      </c>
      <c r="BK174" s="205">
        <f t="shared" si="29"/>
        <v>0</v>
      </c>
      <c r="BL174" s="14" t="s">
        <v>136</v>
      </c>
      <c r="BM174" s="204" t="s">
        <v>268</v>
      </c>
    </row>
    <row r="175" spans="1:65" s="2" customFormat="1" ht="24.2" customHeight="1">
      <c r="A175" s="31"/>
      <c r="B175" s="32"/>
      <c r="C175" s="192" t="s">
        <v>269</v>
      </c>
      <c r="D175" s="192" t="s">
        <v>132</v>
      </c>
      <c r="E175" s="193" t="s">
        <v>270</v>
      </c>
      <c r="F175" s="194" t="s">
        <v>271</v>
      </c>
      <c r="G175" s="195" t="s">
        <v>272</v>
      </c>
      <c r="H175" s="196">
        <v>1</v>
      </c>
      <c r="I175" s="197"/>
      <c r="J175" s="198">
        <f t="shared" si="20"/>
        <v>0</v>
      </c>
      <c r="K175" s="199"/>
      <c r="L175" s="36"/>
      <c r="M175" s="200" t="s">
        <v>1</v>
      </c>
      <c r="N175" s="201" t="s">
        <v>38</v>
      </c>
      <c r="O175" s="72"/>
      <c r="P175" s="202">
        <f t="shared" si="21"/>
        <v>0</v>
      </c>
      <c r="Q175" s="202">
        <v>0</v>
      </c>
      <c r="R175" s="202">
        <f t="shared" si="22"/>
        <v>0</v>
      </c>
      <c r="S175" s="202">
        <v>0</v>
      </c>
      <c r="T175" s="203">
        <f t="shared" si="2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04" t="s">
        <v>136</v>
      </c>
      <c r="AT175" s="204" t="s">
        <v>132</v>
      </c>
      <c r="AU175" s="204" t="s">
        <v>137</v>
      </c>
      <c r="AY175" s="14" t="s">
        <v>130</v>
      </c>
      <c r="BE175" s="205">
        <f t="shared" si="24"/>
        <v>0</v>
      </c>
      <c r="BF175" s="205">
        <f t="shared" si="25"/>
        <v>0</v>
      </c>
      <c r="BG175" s="205">
        <f t="shared" si="26"/>
        <v>0</v>
      </c>
      <c r="BH175" s="205">
        <f t="shared" si="27"/>
        <v>0</v>
      </c>
      <c r="BI175" s="205">
        <f t="shared" si="28"/>
        <v>0</v>
      </c>
      <c r="BJ175" s="14" t="s">
        <v>137</v>
      </c>
      <c r="BK175" s="205">
        <f t="shared" si="29"/>
        <v>0</v>
      </c>
      <c r="BL175" s="14" t="s">
        <v>136</v>
      </c>
      <c r="BM175" s="204" t="s">
        <v>273</v>
      </c>
    </row>
    <row r="176" spans="1:65" s="2" customFormat="1" ht="24.2" customHeight="1">
      <c r="A176" s="31"/>
      <c r="B176" s="32"/>
      <c r="C176" s="192" t="s">
        <v>203</v>
      </c>
      <c r="D176" s="192" t="s">
        <v>132</v>
      </c>
      <c r="E176" s="193" t="s">
        <v>274</v>
      </c>
      <c r="F176" s="194" t="s">
        <v>275</v>
      </c>
      <c r="G176" s="195" t="s">
        <v>211</v>
      </c>
      <c r="H176" s="196">
        <v>50</v>
      </c>
      <c r="I176" s="197"/>
      <c r="J176" s="198">
        <f t="shared" si="20"/>
        <v>0</v>
      </c>
      <c r="K176" s="199"/>
      <c r="L176" s="36"/>
      <c r="M176" s="200" t="s">
        <v>1</v>
      </c>
      <c r="N176" s="201" t="s">
        <v>38</v>
      </c>
      <c r="O176" s="72"/>
      <c r="P176" s="202">
        <f t="shared" si="21"/>
        <v>0</v>
      </c>
      <c r="Q176" s="202">
        <v>0.22133</v>
      </c>
      <c r="R176" s="202">
        <f t="shared" si="22"/>
        <v>11.0665</v>
      </c>
      <c r="S176" s="202">
        <v>0</v>
      </c>
      <c r="T176" s="203">
        <f t="shared" si="2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04" t="s">
        <v>136</v>
      </c>
      <c r="AT176" s="204" t="s">
        <v>132</v>
      </c>
      <c r="AU176" s="204" t="s">
        <v>137</v>
      </c>
      <c r="AY176" s="14" t="s">
        <v>130</v>
      </c>
      <c r="BE176" s="205">
        <f t="shared" si="24"/>
        <v>0</v>
      </c>
      <c r="BF176" s="205">
        <f t="shared" si="25"/>
        <v>0</v>
      </c>
      <c r="BG176" s="205">
        <f t="shared" si="26"/>
        <v>0</v>
      </c>
      <c r="BH176" s="205">
        <f t="shared" si="27"/>
        <v>0</v>
      </c>
      <c r="BI176" s="205">
        <f t="shared" si="28"/>
        <v>0</v>
      </c>
      <c r="BJ176" s="14" t="s">
        <v>137</v>
      </c>
      <c r="BK176" s="205">
        <f t="shared" si="29"/>
        <v>0</v>
      </c>
      <c r="BL176" s="14" t="s">
        <v>136</v>
      </c>
      <c r="BM176" s="204" t="s">
        <v>276</v>
      </c>
    </row>
    <row r="177" spans="1:65" s="2" customFormat="1" ht="33" customHeight="1">
      <c r="A177" s="31"/>
      <c r="B177" s="32"/>
      <c r="C177" s="192" t="s">
        <v>277</v>
      </c>
      <c r="D177" s="192" t="s">
        <v>132</v>
      </c>
      <c r="E177" s="193" t="s">
        <v>278</v>
      </c>
      <c r="F177" s="194" t="s">
        <v>279</v>
      </c>
      <c r="G177" s="195" t="s">
        <v>211</v>
      </c>
      <c r="H177" s="196">
        <v>8</v>
      </c>
      <c r="I177" s="197"/>
      <c r="J177" s="198">
        <f t="shared" si="20"/>
        <v>0</v>
      </c>
      <c r="K177" s="199"/>
      <c r="L177" s="36"/>
      <c r="M177" s="200" t="s">
        <v>1</v>
      </c>
      <c r="N177" s="201" t="s">
        <v>38</v>
      </c>
      <c r="O177" s="72"/>
      <c r="P177" s="202">
        <f t="shared" si="21"/>
        <v>0</v>
      </c>
      <c r="Q177" s="202">
        <v>3.0000000000000001E-5</v>
      </c>
      <c r="R177" s="202">
        <f t="shared" si="22"/>
        <v>2.4000000000000001E-4</v>
      </c>
      <c r="S177" s="202">
        <v>0</v>
      </c>
      <c r="T177" s="203">
        <f t="shared" si="2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04" t="s">
        <v>136</v>
      </c>
      <c r="AT177" s="204" t="s">
        <v>132</v>
      </c>
      <c r="AU177" s="204" t="s">
        <v>137</v>
      </c>
      <c r="AY177" s="14" t="s">
        <v>130</v>
      </c>
      <c r="BE177" s="205">
        <f t="shared" si="24"/>
        <v>0</v>
      </c>
      <c r="BF177" s="205">
        <f t="shared" si="25"/>
        <v>0</v>
      </c>
      <c r="BG177" s="205">
        <f t="shared" si="26"/>
        <v>0</v>
      </c>
      <c r="BH177" s="205">
        <f t="shared" si="27"/>
        <v>0</v>
      </c>
      <c r="BI177" s="205">
        <f t="shared" si="28"/>
        <v>0</v>
      </c>
      <c r="BJ177" s="14" t="s">
        <v>137</v>
      </c>
      <c r="BK177" s="205">
        <f t="shared" si="29"/>
        <v>0</v>
      </c>
      <c r="BL177" s="14" t="s">
        <v>136</v>
      </c>
      <c r="BM177" s="204" t="s">
        <v>280</v>
      </c>
    </row>
    <row r="178" spans="1:65" s="2" customFormat="1" ht="33" customHeight="1">
      <c r="A178" s="31"/>
      <c r="B178" s="32"/>
      <c r="C178" s="206" t="s">
        <v>206</v>
      </c>
      <c r="D178" s="206" t="s">
        <v>188</v>
      </c>
      <c r="E178" s="207" t="s">
        <v>281</v>
      </c>
      <c r="F178" s="208" t="s">
        <v>282</v>
      </c>
      <c r="G178" s="209" t="s">
        <v>211</v>
      </c>
      <c r="H178" s="210">
        <v>3</v>
      </c>
      <c r="I178" s="211"/>
      <c r="J178" s="212">
        <f t="shared" si="20"/>
        <v>0</v>
      </c>
      <c r="K178" s="213"/>
      <c r="L178" s="214"/>
      <c r="M178" s="215" t="s">
        <v>1</v>
      </c>
      <c r="N178" s="216" t="s">
        <v>38</v>
      </c>
      <c r="O178" s="72"/>
      <c r="P178" s="202">
        <f t="shared" si="21"/>
        <v>0</v>
      </c>
      <c r="Q178" s="202">
        <v>9.3000000000000005E-4</v>
      </c>
      <c r="R178" s="202">
        <f t="shared" si="22"/>
        <v>2.7899999999999999E-3</v>
      </c>
      <c r="S178" s="202">
        <v>0</v>
      </c>
      <c r="T178" s="203">
        <f t="shared" si="2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04" t="s">
        <v>147</v>
      </c>
      <c r="AT178" s="204" t="s">
        <v>188</v>
      </c>
      <c r="AU178" s="204" t="s">
        <v>137</v>
      </c>
      <c r="AY178" s="14" t="s">
        <v>130</v>
      </c>
      <c r="BE178" s="205">
        <f t="shared" si="24"/>
        <v>0</v>
      </c>
      <c r="BF178" s="205">
        <f t="shared" si="25"/>
        <v>0</v>
      </c>
      <c r="BG178" s="205">
        <f t="shared" si="26"/>
        <v>0</v>
      </c>
      <c r="BH178" s="205">
        <f t="shared" si="27"/>
        <v>0</v>
      </c>
      <c r="BI178" s="205">
        <f t="shared" si="28"/>
        <v>0</v>
      </c>
      <c r="BJ178" s="14" t="s">
        <v>137</v>
      </c>
      <c r="BK178" s="205">
        <f t="shared" si="29"/>
        <v>0</v>
      </c>
      <c r="BL178" s="14" t="s">
        <v>136</v>
      </c>
      <c r="BM178" s="204" t="s">
        <v>283</v>
      </c>
    </row>
    <row r="179" spans="1:65" s="2" customFormat="1" ht="24.2" customHeight="1">
      <c r="A179" s="31"/>
      <c r="B179" s="32"/>
      <c r="C179" s="206" t="s">
        <v>284</v>
      </c>
      <c r="D179" s="206" t="s">
        <v>188</v>
      </c>
      <c r="E179" s="207" t="s">
        <v>285</v>
      </c>
      <c r="F179" s="208" t="s">
        <v>286</v>
      </c>
      <c r="G179" s="209" t="s">
        <v>211</v>
      </c>
      <c r="H179" s="210">
        <v>8</v>
      </c>
      <c r="I179" s="211"/>
      <c r="J179" s="212">
        <f t="shared" si="20"/>
        <v>0</v>
      </c>
      <c r="K179" s="213"/>
      <c r="L179" s="214"/>
      <c r="M179" s="215" t="s">
        <v>1</v>
      </c>
      <c r="N179" s="216" t="s">
        <v>38</v>
      </c>
      <c r="O179" s="72"/>
      <c r="P179" s="202">
        <f t="shared" si="21"/>
        <v>0</v>
      </c>
      <c r="Q179" s="202">
        <v>9.3000000000000005E-4</v>
      </c>
      <c r="R179" s="202">
        <f t="shared" si="22"/>
        <v>7.4400000000000004E-3</v>
      </c>
      <c r="S179" s="202">
        <v>0</v>
      </c>
      <c r="T179" s="203">
        <f t="shared" si="2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04" t="s">
        <v>147</v>
      </c>
      <c r="AT179" s="204" t="s">
        <v>188</v>
      </c>
      <c r="AU179" s="204" t="s">
        <v>137</v>
      </c>
      <c r="AY179" s="14" t="s">
        <v>130</v>
      </c>
      <c r="BE179" s="205">
        <f t="shared" si="24"/>
        <v>0</v>
      </c>
      <c r="BF179" s="205">
        <f t="shared" si="25"/>
        <v>0</v>
      </c>
      <c r="BG179" s="205">
        <f t="shared" si="26"/>
        <v>0</v>
      </c>
      <c r="BH179" s="205">
        <f t="shared" si="27"/>
        <v>0</v>
      </c>
      <c r="BI179" s="205">
        <f t="shared" si="28"/>
        <v>0</v>
      </c>
      <c r="BJ179" s="14" t="s">
        <v>137</v>
      </c>
      <c r="BK179" s="205">
        <f t="shared" si="29"/>
        <v>0</v>
      </c>
      <c r="BL179" s="14" t="s">
        <v>136</v>
      </c>
      <c r="BM179" s="204" t="s">
        <v>287</v>
      </c>
    </row>
    <row r="180" spans="1:65" s="2" customFormat="1" ht="37.9" customHeight="1">
      <c r="A180" s="31"/>
      <c r="B180" s="32"/>
      <c r="C180" s="206" t="s">
        <v>212</v>
      </c>
      <c r="D180" s="206" t="s">
        <v>188</v>
      </c>
      <c r="E180" s="207" t="s">
        <v>288</v>
      </c>
      <c r="F180" s="208" t="s">
        <v>289</v>
      </c>
      <c r="G180" s="209" t="s">
        <v>211</v>
      </c>
      <c r="H180" s="210">
        <v>2</v>
      </c>
      <c r="I180" s="211"/>
      <c r="J180" s="212">
        <f t="shared" si="20"/>
        <v>0</v>
      </c>
      <c r="K180" s="213"/>
      <c r="L180" s="214"/>
      <c r="M180" s="215" t="s">
        <v>1</v>
      </c>
      <c r="N180" s="216" t="s">
        <v>38</v>
      </c>
      <c r="O180" s="72"/>
      <c r="P180" s="202">
        <f t="shared" si="21"/>
        <v>0</v>
      </c>
      <c r="Q180" s="202">
        <v>1.1999999999999999E-3</v>
      </c>
      <c r="R180" s="202">
        <f t="shared" si="22"/>
        <v>2.3999999999999998E-3</v>
      </c>
      <c r="S180" s="202">
        <v>0</v>
      </c>
      <c r="T180" s="203">
        <f t="shared" si="2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04" t="s">
        <v>147</v>
      </c>
      <c r="AT180" s="204" t="s">
        <v>188</v>
      </c>
      <c r="AU180" s="204" t="s">
        <v>137</v>
      </c>
      <c r="AY180" s="14" t="s">
        <v>130</v>
      </c>
      <c r="BE180" s="205">
        <f t="shared" si="24"/>
        <v>0</v>
      </c>
      <c r="BF180" s="205">
        <f t="shared" si="25"/>
        <v>0</v>
      </c>
      <c r="BG180" s="205">
        <f t="shared" si="26"/>
        <v>0</v>
      </c>
      <c r="BH180" s="205">
        <f t="shared" si="27"/>
        <v>0</v>
      </c>
      <c r="BI180" s="205">
        <f t="shared" si="28"/>
        <v>0</v>
      </c>
      <c r="BJ180" s="14" t="s">
        <v>137</v>
      </c>
      <c r="BK180" s="205">
        <f t="shared" si="29"/>
        <v>0</v>
      </c>
      <c r="BL180" s="14" t="s">
        <v>136</v>
      </c>
      <c r="BM180" s="204" t="s">
        <v>290</v>
      </c>
    </row>
    <row r="181" spans="1:65" s="2" customFormat="1" ht="33" customHeight="1">
      <c r="A181" s="31"/>
      <c r="B181" s="32"/>
      <c r="C181" s="206" t="s">
        <v>291</v>
      </c>
      <c r="D181" s="206" t="s">
        <v>188</v>
      </c>
      <c r="E181" s="207" t="s">
        <v>292</v>
      </c>
      <c r="F181" s="208" t="s">
        <v>293</v>
      </c>
      <c r="G181" s="209" t="s">
        <v>211</v>
      </c>
      <c r="H181" s="210">
        <v>22</v>
      </c>
      <c r="I181" s="211"/>
      <c r="J181" s="212">
        <f t="shared" si="20"/>
        <v>0</v>
      </c>
      <c r="K181" s="213"/>
      <c r="L181" s="214"/>
      <c r="M181" s="215" t="s">
        <v>1</v>
      </c>
      <c r="N181" s="216" t="s">
        <v>38</v>
      </c>
      <c r="O181" s="72"/>
      <c r="P181" s="202">
        <f t="shared" si="21"/>
        <v>0</v>
      </c>
      <c r="Q181" s="202">
        <v>8.9999999999999998E-4</v>
      </c>
      <c r="R181" s="202">
        <f t="shared" si="22"/>
        <v>1.9799999999999998E-2</v>
      </c>
      <c r="S181" s="202">
        <v>0</v>
      </c>
      <c r="T181" s="203">
        <f t="shared" si="2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04" t="s">
        <v>147</v>
      </c>
      <c r="AT181" s="204" t="s">
        <v>188</v>
      </c>
      <c r="AU181" s="204" t="s">
        <v>137</v>
      </c>
      <c r="AY181" s="14" t="s">
        <v>130</v>
      </c>
      <c r="BE181" s="205">
        <f t="shared" si="24"/>
        <v>0</v>
      </c>
      <c r="BF181" s="205">
        <f t="shared" si="25"/>
        <v>0</v>
      </c>
      <c r="BG181" s="205">
        <f t="shared" si="26"/>
        <v>0</v>
      </c>
      <c r="BH181" s="205">
        <f t="shared" si="27"/>
        <v>0</v>
      </c>
      <c r="BI181" s="205">
        <f t="shared" si="28"/>
        <v>0</v>
      </c>
      <c r="BJ181" s="14" t="s">
        <v>137</v>
      </c>
      <c r="BK181" s="205">
        <f t="shared" si="29"/>
        <v>0</v>
      </c>
      <c r="BL181" s="14" t="s">
        <v>136</v>
      </c>
      <c r="BM181" s="204" t="s">
        <v>294</v>
      </c>
    </row>
    <row r="182" spans="1:65" s="2" customFormat="1" ht="37.9" customHeight="1">
      <c r="A182" s="31"/>
      <c r="B182" s="32"/>
      <c r="C182" s="206" t="s">
        <v>215</v>
      </c>
      <c r="D182" s="206" t="s">
        <v>188</v>
      </c>
      <c r="E182" s="207" t="s">
        <v>295</v>
      </c>
      <c r="F182" s="208" t="s">
        <v>296</v>
      </c>
      <c r="G182" s="209" t="s">
        <v>211</v>
      </c>
      <c r="H182" s="210">
        <v>23</v>
      </c>
      <c r="I182" s="211"/>
      <c r="J182" s="212">
        <f t="shared" si="20"/>
        <v>0</v>
      </c>
      <c r="K182" s="213"/>
      <c r="L182" s="214"/>
      <c r="M182" s="215" t="s">
        <v>1</v>
      </c>
      <c r="N182" s="216" t="s">
        <v>38</v>
      </c>
      <c r="O182" s="72"/>
      <c r="P182" s="202">
        <f t="shared" si="21"/>
        <v>0</v>
      </c>
      <c r="Q182" s="202">
        <v>8.4999999999999995E-4</v>
      </c>
      <c r="R182" s="202">
        <f t="shared" si="22"/>
        <v>1.9549999999999998E-2</v>
      </c>
      <c r="S182" s="202">
        <v>0</v>
      </c>
      <c r="T182" s="203">
        <f t="shared" si="2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204" t="s">
        <v>147</v>
      </c>
      <c r="AT182" s="204" t="s">
        <v>188</v>
      </c>
      <c r="AU182" s="204" t="s">
        <v>137</v>
      </c>
      <c r="AY182" s="14" t="s">
        <v>130</v>
      </c>
      <c r="BE182" s="205">
        <f t="shared" si="24"/>
        <v>0</v>
      </c>
      <c r="BF182" s="205">
        <f t="shared" si="25"/>
        <v>0</v>
      </c>
      <c r="BG182" s="205">
        <f t="shared" si="26"/>
        <v>0</v>
      </c>
      <c r="BH182" s="205">
        <f t="shared" si="27"/>
        <v>0</v>
      </c>
      <c r="BI182" s="205">
        <f t="shared" si="28"/>
        <v>0</v>
      </c>
      <c r="BJ182" s="14" t="s">
        <v>137</v>
      </c>
      <c r="BK182" s="205">
        <f t="shared" si="29"/>
        <v>0</v>
      </c>
      <c r="BL182" s="14" t="s">
        <v>136</v>
      </c>
      <c r="BM182" s="204" t="s">
        <v>297</v>
      </c>
    </row>
    <row r="183" spans="1:65" s="2" customFormat="1" ht="21.75" customHeight="1">
      <c r="A183" s="31"/>
      <c r="B183" s="32"/>
      <c r="C183" s="206" t="s">
        <v>298</v>
      </c>
      <c r="D183" s="206" t="s">
        <v>188</v>
      </c>
      <c r="E183" s="207" t="s">
        <v>299</v>
      </c>
      <c r="F183" s="208" t="s">
        <v>300</v>
      </c>
      <c r="G183" s="209" t="s">
        <v>211</v>
      </c>
      <c r="H183" s="210">
        <v>50</v>
      </c>
      <c r="I183" s="211"/>
      <c r="J183" s="212">
        <f t="shared" si="20"/>
        <v>0</v>
      </c>
      <c r="K183" s="213"/>
      <c r="L183" s="214"/>
      <c r="M183" s="215" t="s">
        <v>1</v>
      </c>
      <c r="N183" s="216" t="s">
        <v>38</v>
      </c>
      <c r="O183" s="72"/>
      <c r="P183" s="202">
        <f t="shared" si="21"/>
        <v>0</v>
      </c>
      <c r="Q183" s="202">
        <v>0</v>
      </c>
      <c r="R183" s="202">
        <f t="shared" si="22"/>
        <v>0</v>
      </c>
      <c r="S183" s="202">
        <v>0</v>
      </c>
      <c r="T183" s="203">
        <f t="shared" si="2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04" t="s">
        <v>147</v>
      </c>
      <c r="AT183" s="204" t="s">
        <v>188</v>
      </c>
      <c r="AU183" s="204" t="s">
        <v>137</v>
      </c>
      <c r="AY183" s="14" t="s">
        <v>130</v>
      </c>
      <c r="BE183" s="205">
        <f t="shared" si="24"/>
        <v>0</v>
      </c>
      <c r="BF183" s="205">
        <f t="shared" si="25"/>
        <v>0</v>
      </c>
      <c r="BG183" s="205">
        <f t="shared" si="26"/>
        <v>0</v>
      </c>
      <c r="BH183" s="205">
        <f t="shared" si="27"/>
        <v>0</v>
      </c>
      <c r="BI183" s="205">
        <f t="shared" si="28"/>
        <v>0</v>
      </c>
      <c r="BJ183" s="14" t="s">
        <v>137</v>
      </c>
      <c r="BK183" s="205">
        <f t="shared" si="29"/>
        <v>0</v>
      </c>
      <c r="BL183" s="14" t="s">
        <v>136</v>
      </c>
      <c r="BM183" s="204" t="s">
        <v>301</v>
      </c>
    </row>
    <row r="184" spans="1:65" s="2" customFormat="1" ht="16.5" customHeight="1">
      <c r="A184" s="31"/>
      <c r="B184" s="32"/>
      <c r="C184" s="206" t="s">
        <v>220</v>
      </c>
      <c r="D184" s="206" t="s">
        <v>188</v>
      </c>
      <c r="E184" s="207" t="s">
        <v>302</v>
      </c>
      <c r="F184" s="208" t="s">
        <v>303</v>
      </c>
      <c r="G184" s="209" t="s">
        <v>211</v>
      </c>
      <c r="H184" s="210">
        <v>50</v>
      </c>
      <c r="I184" s="211"/>
      <c r="J184" s="212">
        <f t="shared" si="20"/>
        <v>0</v>
      </c>
      <c r="K184" s="213"/>
      <c r="L184" s="214"/>
      <c r="M184" s="215" t="s">
        <v>1</v>
      </c>
      <c r="N184" s="216" t="s">
        <v>38</v>
      </c>
      <c r="O184" s="72"/>
      <c r="P184" s="202">
        <f t="shared" si="21"/>
        <v>0</v>
      </c>
      <c r="Q184" s="202">
        <v>0</v>
      </c>
      <c r="R184" s="202">
        <f t="shared" si="22"/>
        <v>0</v>
      </c>
      <c r="S184" s="202">
        <v>0</v>
      </c>
      <c r="T184" s="203">
        <f t="shared" si="2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204" t="s">
        <v>147</v>
      </c>
      <c r="AT184" s="204" t="s">
        <v>188</v>
      </c>
      <c r="AU184" s="204" t="s">
        <v>137</v>
      </c>
      <c r="AY184" s="14" t="s">
        <v>130</v>
      </c>
      <c r="BE184" s="205">
        <f t="shared" si="24"/>
        <v>0</v>
      </c>
      <c r="BF184" s="205">
        <f t="shared" si="25"/>
        <v>0</v>
      </c>
      <c r="BG184" s="205">
        <f t="shared" si="26"/>
        <v>0</v>
      </c>
      <c r="BH184" s="205">
        <f t="shared" si="27"/>
        <v>0</v>
      </c>
      <c r="BI184" s="205">
        <f t="shared" si="28"/>
        <v>0</v>
      </c>
      <c r="BJ184" s="14" t="s">
        <v>137</v>
      </c>
      <c r="BK184" s="205">
        <f t="shared" si="29"/>
        <v>0</v>
      </c>
      <c r="BL184" s="14" t="s">
        <v>136</v>
      </c>
      <c r="BM184" s="204" t="s">
        <v>304</v>
      </c>
    </row>
    <row r="185" spans="1:65" s="2" customFormat="1" ht="16.5" customHeight="1">
      <c r="A185" s="31"/>
      <c r="B185" s="32"/>
      <c r="C185" s="206" t="s">
        <v>305</v>
      </c>
      <c r="D185" s="206" t="s">
        <v>188</v>
      </c>
      <c r="E185" s="207" t="s">
        <v>306</v>
      </c>
      <c r="F185" s="208" t="s">
        <v>307</v>
      </c>
      <c r="G185" s="209" t="s">
        <v>211</v>
      </c>
      <c r="H185" s="210">
        <v>116</v>
      </c>
      <c r="I185" s="211"/>
      <c r="J185" s="212">
        <f t="shared" si="20"/>
        <v>0</v>
      </c>
      <c r="K185" s="213"/>
      <c r="L185" s="214"/>
      <c r="M185" s="215" t="s">
        <v>1</v>
      </c>
      <c r="N185" s="216" t="s">
        <v>38</v>
      </c>
      <c r="O185" s="72"/>
      <c r="P185" s="202">
        <f t="shared" si="21"/>
        <v>0</v>
      </c>
      <c r="Q185" s="202">
        <v>1.0000000000000001E-5</v>
      </c>
      <c r="R185" s="202">
        <f t="shared" si="22"/>
        <v>1.16E-3</v>
      </c>
      <c r="S185" s="202">
        <v>0</v>
      </c>
      <c r="T185" s="203">
        <f t="shared" si="2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04" t="s">
        <v>147</v>
      </c>
      <c r="AT185" s="204" t="s">
        <v>188</v>
      </c>
      <c r="AU185" s="204" t="s">
        <v>137</v>
      </c>
      <c r="AY185" s="14" t="s">
        <v>130</v>
      </c>
      <c r="BE185" s="205">
        <f t="shared" si="24"/>
        <v>0</v>
      </c>
      <c r="BF185" s="205">
        <f t="shared" si="25"/>
        <v>0</v>
      </c>
      <c r="BG185" s="205">
        <f t="shared" si="26"/>
        <v>0</v>
      </c>
      <c r="BH185" s="205">
        <f t="shared" si="27"/>
        <v>0</v>
      </c>
      <c r="BI185" s="205">
        <f t="shared" si="28"/>
        <v>0</v>
      </c>
      <c r="BJ185" s="14" t="s">
        <v>137</v>
      </c>
      <c r="BK185" s="205">
        <f t="shared" si="29"/>
        <v>0</v>
      </c>
      <c r="BL185" s="14" t="s">
        <v>136</v>
      </c>
      <c r="BM185" s="204" t="s">
        <v>308</v>
      </c>
    </row>
    <row r="186" spans="1:65" s="2" customFormat="1" ht="37.9" customHeight="1">
      <c r="A186" s="31"/>
      <c r="B186" s="32"/>
      <c r="C186" s="192" t="s">
        <v>224</v>
      </c>
      <c r="D186" s="192" t="s">
        <v>132</v>
      </c>
      <c r="E186" s="193" t="s">
        <v>309</v>
      </c>
      <c r="F186" s="194" t="s">
        <v>310</v>
      </c>
      <c r="G186" s="195" t="s">
        <v>143</v>
      </c>
      <c r="H186" s="196">
        <v>330</v>
      </c>
      <c r="I186" s="197"/>
      <c r="J186" s="198">
        <f t="shared" si="20"/>
        <v>0</v>
      </c>
      <c r="K186" s="199"/>
      <c r="L186" s="36"/>
      <c r="M186" s="200" t="s">
        <v>1</v>
      </c>
      <c r="N186" s="201" t="s">
        <v>38</v>
      </c>
      <c r="O186" s="72"/>
      <c r="P186" s="202">
        <f t="shared" si="21"/>
        <v>0</v>
      </c>
      <c r="Q186" s="202">
        <v>2.5000000000000001E-4</v>
      </c>
      <c r="R186" s="202">
        <f t="shared" si="22"/>
        <v>8.2500000000000004E-2</v>
      </c>
      <c r="S186" s="202">
        <v>0</v>
      </c>
      <c r="T186" s="203">
        <f t="shared" si="2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204" t="s">
        <v>136</v>
      </c>
      <c r="AT186" s="204" t="s">
        <v>132</v>
      </c>
      <c r="AU186" s="204" t="s">
        <v>137</v>
      </c>
      <c r="AY186" s="14" t="s">
        <v>130</v>
      </c>
      <c r="BE186" s="205">
        <f t="shared" si="24"/>
        <v>0</v>
      </c>
      <c r="BF186" s="205">
        <f t="shared" si="25"/>
        <v>0</v>
      </c>
      <c r="BG186" s="205">
        <f t="shared" si="26"/>
        <v>0</v>
      </c>
      <c r="BH186" s="205">
        <f t="shared" si="27"/>
        <v>0</v>
      </c>
      <c r="BI186" s="205">
        <f t="shared" si="28"/>
        <v>0</v>
      </c>
      <c r="BJ186" s="14" t="s">
        <v>137</v>
      </c>
      <c r="BK186" s="205">
        <f t="shared" si="29"/>
        <v>0</v>
      </c>
      <c r="BL186" s="14" t="s">
        <v>136</v>
      </c>
      <c r="BM186" s="204" t="s">
        <v>311</v>
      </c>
    </row>
    <row r="187" spans="1:65" s="2" customFormat="1" ht="37.9" customHeight="1">
      <c r="A187" s="31"/>
      <c r="B187" s="32"/>
      <c r="C187" s="192" t="s">
        <v>312</v>
      </c>
      <c r="D187" s="192" t="s">
        <v>132</v>
      </c>
      <c r="E187" s="193" t="s">
        <v>313</v>
      </c>
      <c r="F187" s="194" t="s">
        <v>314</v>
      </c>
      <c r="G187" s="195" t="s">
        <v>143</v>
      </c>
      <c r="H187" s="196">
        <v>3030</v>
      </c>
      <c r="I187" s="197"/>
      <c r="J187" s="198">
        <f t="shared" si="20"/>
        <v>0</v>
      </c>
      <c r="K187" s="199"/>
      <c r="L187" s="36"/>
      <c r="M187" s="200" t="s">
        <v>1</v>
      </c>
      <c r="N187" s="201" t="s">
        <v>38</v>
      </c>
      <c r="O187" s="72"/>
      <c r="P187" s="202">
        <f t="shared" si="21"/>
        <v>0</v>
      </c>
      <c r="Q187" s="202">
        <v>5.1000000000000004E-4</v>
      </c>
      <c r="R187" s="202">
        <f t="shared" si="22"/>
        <v>1.5453000000000001</v>
      </c>
      <c r="S187" s="202">
        <v>0</v>
      </c>
      <c r="T187" s="203">
        <f t="shared" si="2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04" t="s">
        <v>136</v>
      </c>
      <c r="AT187" s="204" t="s">
        <v>132</v>
      </c>
      <c r="AU187" s="204" t="s">
        <v>137</v>
      </c>
      <c r="AY187" s="14" t="s">
        <v>130</v>
      </c>
      <c r="BE187" s="205">
        <f t="shared" si="24"/>
        <v>0</v>
      </c>
      <c r="BF187" s="205">
        <f t="shared" si="25"/>
        <v>0</v>
      </c>
      <c r="BG187" s="205">
        <f t="shared" si="26"/>
        <v>0</v>
      </c>
      <c r="BH187" s="205">
        <f t="shared" si="27"/>
        <v>0</v>
      </c>
      <c r="BI187" s="205">
        <f t="shared" si="28"/>
        <v>0</v>
      </c>
      <c r="BJ187" s="14" t="s">
        <v>137</v>
      </c>
      <c r="BK187" s="205">
        <f t="shared" si="29"/>
        <v>0</v>
      </c>
      <c r="BL187" s="14" t="s">
        <v>136</v>
      </c>
      <c r="BM187" s="204" t="s">
        <v>315</v>
      </c>
    </row>
    <row r="188" spans="1:65" s="2" customFormat="1" ht="37.9" customHeight="1">
      <c r="A188" s="31"/>
      <c r="B188" s="32"/>
      <c r="C188" s="192" t="s">
        <v>228</v>
      </c>
      <c r="D188" s="192" t="s">
        <v>132</v>
      </c>
      <c r="E188" s="193" t="s">
        <v>316</v>
      </c>
      <c r="F188" s="194" t="s">
        <v>317</v>
      </c>
      <c r="G188" s="195" t="s">
        <v>135</v>
      </c>
      <c r="H188" s="196">
        <v>178</v>
      </c>
      <c r="I188" s="197"/>
      <c r="J188" s="198">
        <f t="shared" si="20"/>
        <v>0</v>
      </c>
      <c r="K188" s="199"/>
      <c r="L188" s="36"/>
      <c r="M188" s="200" t="s">
        <v>1</v>
      </c>
      <c r="N188" s="201" t="s">
        <v>38</v>
      </c>
      <c r="O188" s="72"/>
      <c r="P188" s="202">
        <f t="shared" si="21"/>
        <v>0</v>
      </c>
      <c r="Q188" s="202">
        <v>2E-3</v>
      </c>
      <c r="R188" s="202">
        <f t="shared" si="22"/>
        <v>0.35599999999999998</v>
      </c>
      <c r="S188" s="202">
        <v>0</v>
      </c>
      <c r="T188" s="203">
        <f t="shared" si="2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204" t="s">
        <v>136</v>
      </c>
      <c r="AT188" s="204" t="s">
        <v>132</v>
      </c>
      <c r="AU188" s="204" t="s">
        <v>137</v>
      </c>
      <c r="AY188" s="14" t="s">
        <v>130</v>
      </c>
      <c r="BE188" s="205">
        <f t="shared" si="24"/>
        <v>0</v>
      </c>
      <c r="BF188" s="205">
        <f t="shared" si="25"/>
        <v>0</v>
      </c>
      <c r="BG188" s="205">
        <f t="shared" si="26"/>
        <v>0</v>
      </c>
      <c r="BH188" s="205">
        <f t="shared" si="27"/>
        <v>0</v>
      </c>
      <c r="BI188" s="205">
        <f t="shared" si="28"/>
        <v>0</v>
      </c>
      <c r="BJ188" s="14" t="s">
        <v>137</v>
      </c>
      <c r="BK188" s="205">
        <f t="shared" si="29"/>
        <v>0</v>
      </c>
      <c r="BL188" s="14" t="s">
        <v>136</v>
      </c>
      <c r="BM188" s="204" t="s">
        <v>318</v>
      </c>
    </row>
    <row r="189" spans="1:65" s="2" customFormat="1" ht="24.2" customHeight="1">
      <c r="A189" s="31"/>
      <c r="B189" s="32"/>
      <c r="C189" s="192" t="s">
        <v>319</v>
      </c>
      <c r="D189" s="192" t="s">
        <v>132</v>
      </c>
      <c r="E189" s="193" t="s">
        <v>320</v>
      </c>
      <c r="F189" s="194" t="s">
        <v>321</v>
      </c>
      <c r="G189" s="195" t="s">
        <v>143</v>
      </c>
      <c r="H189" s="196">
        <v>3360</v>
      </c>
      <c r="I189" s="197"/>
      <c r="J189" s="198">
        <f t="shared" si="20"/>
        <v>0</v>
      </c>
      <c r="K189" s="199"/>
      <c r="L189" s="36"/>
      <c r="M189" s="200" t="s">
        <v>1</v>
      </c>
      <c r="N189" s="201" t="s">
        <v>38</v>
      </c>
      <c r="O189" s="72"/>
      <c r="P189" s="202">
        <f t="shared" si="21"/>
        <v>0</v>
      </c>
      <c r="Q189" s="202">
        <v>0</v>
      </c>
      <c r="R189" s="202">
        <f t="shared" si="22"/>
        <v>0</v>
      </c>
      <c r="S189" s="202">
        <v>0</v>
      </c>
      <c r="T189" s="203">
        <f t="shared" si="2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204" t="s">
        <v>136</v>
      </c>
      <c r="AT189" s="204" t="s">
        <v>132</v>
      </c>
      <c r="AU189" s="204" t="s">
        <v>137</v>
      </c>
      <c r="AY189" s="14" t="s">
        <v>130</v>
      </c>
      <c r="BE189" s="205">
        <f t="shared" si="24"/>
        <v>0</v>
      </c>
      <c r="BF189" s="205">
        <f t="shared" si="25"/>
        <v>0</v>
      </c>
      <c r="BG189" s="205">
        <f t="shared" si="26"/>
        <v>0</v>
      </c>
      <c r="BH189" s="205">
        <f t="shared" si="27"/>
        <v>0</v>
      </c>
      <c r="BI189" s="205">
        <f t="shared" si="28"/>
        <v>0</v>
      </c>
      <c r="BJ189" s="14" t="s">
        <v>137</v>
      </c>
      <c r="BK189" s="205">
        <f t="shared" si="29"/>
        <v>0</v>
      </c>
      <c r="BL189" s="14" t="s">
        <v>136</v>
      </c>
      <c r="BM189" s="204" t="s">
        <v>322</v>
      </c>
    </row>
    <row r="190" spans="1:65" s="2" customFormat="1" ht="24.2" customHeight="1">
      <c r="A190" s="31"/>
      <c r="B190" s="32"/>
      <c r="C190" s="192" t="s">
        <v>231</v>
      </c>
      <c r="D190" s="192" t="s">
        <v>132</v>
      </c>
      <c r="E190" s="193" t="s">
        <v>323</v>
      </c>
      <c r="F190" s="194" t="s">
        <v>324</v>
      </c>
      <c r="G190" s="195" t="s">
        <v>135</v>
      </c>
      <c r="H190" s="196">
        <v>2578</v>
      </c>
      <c r="I190" s="197"/>
      <c r="J190" s="198">
        <f t="shared" si="20"/>
        <v>0</v>
      </c>
      <c r="K190" s="199"/>
      <c r="L190" s="36"/>
      <c r="M190" s="200" t="s">
        <v>1</v>
      </c>
      <c r="N190" s="201" t="s">
        <v>38</v>
      </c>
      <c r="O190" s="72"/>
      <c r="P190" s="202">
        <f t="shared" si="21"/>
        <v>0</v>
      </c>
      <c r="Q190" s="202">
        <v>1.0000000000000001E-5</v>
      </c>
      <c r="R190" s="202">
        <f t="shared" si="22"/>
        <v>2.5780000000000001E-2</v>
      </c>
      <c r="S190" s="202">
        <v>0</v>
      </c>
      <c r="T190" s="203">
        <f t="shared" si="2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204" t="s">
        <v>136</v>
      </c>
      <c r="AT190" s="204" t="s">
        <v>132</v>
      </c>
      <c r="AU190" s="204" t="s">
        <v>137</v>
      </c>
      <c r="AY190" s="14" t="s">
        <v>130</v>
      </c>
      <c r="BE190" s="205">
        <f t="shared" si="24"/>
        <v>0</v>
      </c>
      <c r="BF190" s="205">
        <f t="shared" si="25"/>
        <v>0</v>
      </c>
      <c r="BG190" s="205">
        <f t="shared" si="26"/>
        <v>0</v>
      </c>
      <c r="BH190" s="205">
        <f t="shared" si="27"/>
        <v>0</v>
      </c>
      <c r="BI190" s="205">
        <f t="shared" si="28"/>
        <v>0</v>
      </c>
      <c r="BJ190" s="14" t="s">
        <v>137</v>
      </c>
      <c r="BK190" s="205">
        <f t="shared" si="29"/>
        <v>0</v>
      </c>
      <c r="BL190" s="14" t="s">
        <v>136</v>
      </c>
      <c r="BM190" s="204" t="s">
        <v>325</v>
      </c>
    </row>
    <row r="191" spans="1:65" s="2" customFormat="1" ht="24.2" customHeight="1">
      <c r="A191" s="31"/>
      <c r="B191" s="32"/>
      <c r="C191" s="192" t="s">
        <v>326</v>
      </c>
      <c r="D191" s="192" t="s">
        <v>132</v>
      </c>
      <c r="E191" s="193" t="s">
        <v>327</v>
      </c>
      <c r="F191" s="194" t="s">
        <v>328</v>
      </c>
      <c r="G191" s="195" t="s">
        <v>135</v>
      </c>
      <c r="H191" s="196">
        <v>2400</v>
      </c>
      <c r="I191" s="197"/>
      <c r="J191" s="198">
        <f t="shared" si="20"/>
        <v>0</v>
      </c>
      <c r="K191" s="199"/>
      <c r="L191" s="36"/>
      <c r="M191" s="200" t="s">
        <v>1</v>
      </c>
      <c r="N191" s="201" t="s">
        <v>38</v>
      </c>
      <c r="O191" s="72"/>
      <c r="P191" s="202">
        <f t="shared" si="21"/>
        <v>0</v>
      </c>
      <c r="Q191" s="202">
        <v>0</v>
      </c>
      <c r="R191" s="202">
        <f t="shared" si="22"/>
        <v>0</v>
      </c>
      <c r="S191" s="202">
        <v>0</v>
      </c>
      <c r="T191" s="203">
        <f t="shared" si="2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204" t="s">
        <v>136</v>
      </c>
      <c r="AT191" s="204" t="s">
        <v>132</v>
      </c>
      <c r="AU191" s="204" t="s">
        <v>137</v>
      </c>
      <c r="AY191" s="14" t="s">
        <v>130</v>
      </c>
      <c r="BE191" s="205">
        <f t="shared" si="24"/>
        <v>0</v>
      </c>
      <c r="BF191" s="205">
        <f t="shared" si="25"/>
        <v>0</v>
      </c>
      <c r="BG191" s="205">
        <f t="shared" si="26"/>
        <v>0</v>
      </c>
      <c r="BH191" s="205">
        <f t="shared" si="27"/>
        <v>0</v>
      </c>
      <c r="BI191" s="205">
        <f t="shared" si="28"/>
        <v>0</v>
      </c>
      <c r="BJ191" s="14" t="s">
        <v>137</v>
      </c>
      <c r="BK191" s="205">
        <f t="shared" si="29"/>
        <v>0</v>
      </c>
      <c r="BL191" s="14" t="s">
        <v>136</v>
      </c>
      <c r="BM191" s="204" t="s">
        <v>329</v>
      </c>
    </row>
    <row r="192" spans="1:65" s="2" customFormat="1" ht="33" customHeight="1">
      <c r="A192" s="31"/>
      <c r="B192" s="32"/>
      <c r="C192" s="192" t="s">
        <v>235</v>
      </c>
      <c r="D192" s="192" t="s">
        <v>132</v>
      </c>
      <c r="E192" s="193" t="s">
        <v>330</v>
      </c>
      <c r="F192" s="194" t="s">
        <v>331</v>
      </c>
      <c r="G192" s="195" t="s">
        <v>143</v>
      </c>
      <c r="H192" s="196">
        <v>55</v>
      </c>
      <c r="I192" s="197"/>
      <c r="J192" s="198">
        <f t="shared" si="20"/>
        <v>0</v>
      </c>
      <c r="K192" s="199"/>
      <c r="L192" s="36"/>
      <c r="M192" s="200" t="s">
        <v>1</v>
      </c>
      <c r="N192" s="201" t="s">
        <v>38</v>
      </c>
      <c r="O192" s="72"/>
      <c r="P192" s="202">
        <f t="shared" si="21"/>
        <v>0</v>
      </c>
      <c r="Q192" s="202">
        <v>0.15112999999999999</v>
      </c>
      <c r="R192" s="202">
        <f t="shared" si="22"/>
        <v>8.312149999999999</v>
      </c>
      <c r="S192" s="202">
        <v>0</v>
      </c>
      <c r="T192" s="203">
        <f t="shared" si="2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204" t="s">
        <v>136</v>
      </c>
      <c r="AT192" s="204" t="s">
        <v>132</v>
      </c>
      <c r="AU192" s="204" t="s">
        <v>137</v>
      </c>
      <c r="AY192" s="14" t="s">
        <v>130</v>
      </c>
      <c r="BE192" s="205">
        <f t="shared" si="24"/>
        <v>0</v>
      </c>
      <c r="BF192" s="205">
        <f t="shared" si="25"/>
        <v>0</v>
      </c>
      <c r="BG192" s="205">
        <f t="shared" si="26"/>
        <v>0</v>
      </c>
      <c r="BH192" s="205">
        <f t="shared" si="27"/>
        <v>0</v>
      </c>
      <c r="BI192" s="205">
        <f t="shared" si="28"/>
        <v>0</v>
      </c>
      <c r="BJ192" s="14" t="s">
        <v>137</v>
      </c>
      <c r="BK192" s="205">
        <f t="shared" si="29"/>
        <v>0</v>
      </c>
      <c r="BL192" s="14" t="s">
        <v>136</v>
      </c>
      <c r="BM192" s="204" t="s">
        <v>332</v>
      </c>
    </row>
    <row r="193" spans="1:65" s="2" customFormat="1" ht="16.5" customHeight="1">
      <c r="A193" s="31"/>
      <c r="B193" s="32"/>
      <c r="C193" s="206" t="s">
        <v>333</v>
      </c>
      <c r="D193" s="206" t="s">
        <v>188</v>
      </c>
      <c r="E193" s="207" t="s">
        <v>334</v>
      </c>
      <c r="F193" s="208" t="s">
        <v>335</v>
      </c>
      <c r="G193" s="209" t="s">
        <v>211</v>
      </c>
      <c r="H193" s="210">
        <v>55.55</v>
      </c>
      <c r="I193" s="211"/>
      <c r="J193" s="212">
        <f t="shared" si="20"/>
        <v>0</v>
      </c>
      <c r="K193" s="213"/>
      <c r="L193" s="214"/>
      <c r="M193" s="215" t="s">
        <v>1</v>
      </c>
      <c r="N193" s="216" t="s">
        <v>38</v>
      </c>
      <c r="O193" s="72"/>
      <c r="P193" s="202">
        <f t="shared" si="21"/>
        <v>0</v>
      </c>
      <c r="Q193" s="202">
        <v>8.5000000000000006E-2</v>
      </c>
      <c r="R193" s="202">
        <f t="shared" si="22"/>
        <v>4.7217500000000001</v>
      </c>
      <c r="S193" s="202">
        <v>0</v>
      </c>
      <c r="T193" s="203">
        <f t="shared" si="2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204" t="s">
        <v>147</v>
      </c>
      <c r="AT193" s="204" t="s">
        <v>188</v>
      </c>
      <c r="AU193" s="204" t="s">
        <v>137</v>
      </c>
      <c r="AY193" s="14" t="s">
        <v>130</v>
      </c>
      <c r="BE193" s="205">
        <f t="shared" si="24"/>
        <v>0</v>
      </c>
      <c r="BF193" s="205">
        <f t="shared" si="25"/>
        <v>0</v>
      </c>
      <c r="BG193" s="205">
        <f t="shared" si="26"/>
        <v>0</v>
      </c>
      <c r="BH193" s="205">
        <f t="shared" si="27"/>
        <v>0</v>
      </c>
      <c r="BI193" s="205">
        <f t="shared" si="28"/>
        <v>0</v>
      </c>
      <c r="BJ193" s="14" t="s">
        <v>137</v>
      </c>
      <c r="BK193" s="205">
        <f t="shared" si="29"/>
        <v>0</v>
      </c>
      <c r="BL193" s="14" t="s">
        <v>136</v>
      </c>
      <c r="BM193" s="204" t="s">
        <v>336</v>
      </c>
    </row>
    <row r="194" spans="1:65" s="2" customFormat="1" ht="37.9" customHeight="1">
      <c r="A194" s="31"/>
      <c r="B194" s="32"/>
      <c r="C194" s="192" t="s">
        <v>238</v>
      </c>
      <c r="D194" s="192" t="s">
        <v>132</v>
      </c>
      <c r="E194" s="193" t="s">
        <v>337</v>
      </c>
      <c r="F194" s="194" t="s">
        <v>338</v>
      </c>
      <c r="G194" s="195" t="s">
        <v>143</v>
      </c>
      <c r="H194" s="196">
        <v>255</v>
      </c>
      <c r="I194" s="197"/>
      <c r="J194" s="198">
        <f t="shared" si="20"/>
        <v>0</v>
      </c>
      <c r="K194" s="199"/>
      <c r="L194" s="36"/>
      <c r="M194" s="200" t="s">
        <v>1</v>
      </c>
      <c r="N194" s="201" t="s">
        <v>38</v>
      </c>
      <c r="O194" s="72"/>
      <c r="P194" s="202">
        <f t="shared" si="21"/>
        <v>0</v>
      </c>
      <c r="Q194" s="202">
        <v>9.8530000000000006E-2</v>
      </c>
      <c r="R194" s="202">
        <f t="shared" si="22"/>
        <v>25.125150000000001</v>
      </c>
      <c r="S194" s="202">
        <v>0</v>
      </c>
      <c r="T194" s="203">
        <f t="shared" si="2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204" t="s">
        <v>136</v>
      </c>
      <c r="AT194" s="204" t="s">
        <v>132</v>
      </c>
      <c r="AU194" s="204" t="s">
        <v>137</v>
      </c>
      <c r="AY194" s="14" t="s">
        <v>130</v>
      </c>
      <c r="BE194" s="205">
        <f t="shared" si="24"/>
        <v>0</v>
      </c>
      <c r="BF194" s="205">
        <f t="shared" si="25"/>
        <v>0</v>
      </c>
      <c r="BG194" s="205">
        <f t="shared" si="26"/>
        <v>0</v>
      </c>
      <c r="BH194" s="205">
        <f t="shared" si="27"/>
        <v>0</v>
      </c>
      <c r="BI194" s="205">
        <f t="shared" si="28"/>
        <v>0</v>
      </c>
      <c r="BJ194" s="14" t="s">
        <v>137</v>
      </c>
      <c r="BK194" s="205">
        <f t="shared" si="29"/>
        <v>0</v>
      </c>
      <c r="BL194" s="14" t="s">
        <v>136</v>
      </c>
      <c r="BM194" s="204" t="s">
        <v>339</v>
      </c>
    </row>
    <row r="195" spans="1:65" s="2" customFormat="1" ht="16.5" customHeight="1">
      <c r="A195" s="31"/>
      <c r="B195" s="32"/>
      <c r="C195" s="206" t="s">
        <v>340</v>
      </c>
      <c r="D195" s="206" t="s">
        <v>188</v>
      </c>
      <c r="E195" s="207" t="s">
        <v>341</v>
      </c>
      <c r="F195" s="208" t="s">
        <v>342</v>
      </c>
      <c r="G195" s="209" t="s">
        <v>211</v>
      </c>
      <c r="H195" s="210">
        <v>257.55</v>
      </c>
      <c r="I195" s="211"/>
      <c r="J195" s="212">
        <f t="shared" si="20"/>
        <v>0</v>
      </c>
      <c r="K195" s="213"/>
      <c r="L195" s="214"/>
      <c r="M195" s="215" t="s">
        <v>1</v>
      </c>
      <c r="N195" s="216" t="s">
        <v>38</v>
      </c>
      <c r="O195" s="72"/>
      <c r="P195" s="202">
        <f t="shared" si="21"/>
        <v>0</v>
      </c>
      <c r="Q195" s="202">
        <v>2.35E-2</v>
      </c>
      <c r="R195" s="202">
        <f t="shared" si="22"/>
        <v>6.0524250000000004</v>
      </c>
      <c r="S195" s="202">
        <v>0</v>
      </c>
      <c r="T195" s="203">
        <f t="shared" si="2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204" t="s">
        <v>147</v>
      </c>
      <c r="AT195" s="204" t="s">
        <v>188</v>
      </c>
      <c r="AU195" s="204" t="s">
        <v>137</v>
      </c>
      <c r="AY195" s="14" t="s">
        <v>130</v>
      </c>
      <c r="BE195" s="205">
        <f t="shared" si="24"/>
        <v>0</v>
      </c>
      <c r="BF195" s="205">
        <f t="shared" si="25"/>
        <v>0</v>
      </c>
      <c r="BG195" s="205">
        <f t="shared" si="26"/>
        <v>0</v>
      </c>
      <c r="BH195" s="205">
        <f t="shared" si="27"/>
        <v>0</v>
      </c>
      <c r="BI195" s="205">
        <f t="shared" si="28"/>
        <v>0</v>
      </c>
      <c r="BJ195" s="14" t="s">
        <v>137</v>
      </c>
      <c r="BK195" s="205">
        <f t="shared" si="29"/>
        <v>0</v>
      </c>
      <c r="BL195" s="14" t="s">
        <v>136</v>
      </c>
      <c r="BM195" s="204" t="s">
        <v>343</v>
      </c>
    </row>
    <row r="196" spans="1:65" s="2" customFormat="1" ht="24.2" customHeight="1">
      <c r="A196" s="31"/>
      <c r="B196" s="32"/>
      <c r="C196" s="192" t="s">
        <v>242</v>
      </c>
      <c r="D196" s="192" t="s">
        <v>132</v>
      </c>
      <c r="E196" s="193" t="s">
        <v>344</v>
      </c>
      <c r="F196" s="194" t="s">
        <v>345</v>
      </c>
      <c r="G196" s="195" t="s">
        <v>211</v>
      </c>
      <c r="H196" s="196">
        <v>2</v>
      </c>
      <c r="I196" s="197"/>
      <c r="J196" s="198">
        <f t="shared" si="20"/>
        <v>0</v>
      </c>
      <c r="K196" s="199"/>
      <c r="L196" s="36"/>
      <c r="M196" s="200" t="s">
        <v>1</v>
      </c>
      <c r="N196" s="201" t="s">
        <v>38</v>
      </c>
      <c r="O196" s="72"/>
      <c r="P196" s="202">
        <f t="shared" si="21"/>
        <v>0</v>
      </c>
      <c r="Q196" s="202">
        <v>14.55354</v>
      </c>
      <c r="R196" s="202">
        <f t="shared" si="22"/>
        <v>29.10708</v>
      </c>
      <c r="S196" s="202">
        <v>0</v>
      </c>
      <c r="T196" s="203">
        <f t="shared" si="2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204" t="s">
        <v>136</v>
      </c>
      <c r="AT196" s="204" t="s">
        <v>132</v>
      </c>
      <c r="AU196" s="204" t="s">
        <v>137</v>
      </c>
      <c r="AY196" s="14" t="s">
        <v>130</v>
      </c>
      <c r="BE196" s="205">
        <f t="shared" si="24"/>
        <v>0</v>
      </c>
      <c r="BF196" s="205">
        <f t="shared" si="25"/>
        <v>0</v>
      </c>
      <c r="BG196" s="205">
        <f t="shared" si="26"/>
        <v>0</v>
      </c>
      <c r="BH196" s="205">
        <f t="shared" si="27"/>
        <v>0</v>
      </c>
      <c r="BI196" s="205">
        <f t="shared" si="28"/>
        <v>0</v>
      </c>
      <c r="BJ196" s="14" t="s">
        <v>137</v>
      </c>
      <c r="BK196" s="205">
        <f t="shared" si="29"/>
        <v>0</v>
      </c>
      <c r="BL196" s="14" t="s">
        <v>136</v>
      </c>
      <c r="BM196" s="204" t="s">
        <v>346</v>
      </c>
    </row>
    <row r="197" spans="1:65" s="2" customFormat="1" ht="21.75" customHeight="1">
      <c r="A197" s="31"/>
      <c r="B197" s="32"/>
      <c r="C197" s="192" t="s">
        <v>347</v>
      </c>
      <c r="D197" s="192" t="s">
        <v>132</v>
      </c>
      <c r="E197" s="193" t="s">
        <v>348</v>
      </c>
      <c r="F197" s="194" t="s">
        <v>349</v>
      </c>
      <c r="G197" s="195" t="s">
        <v>143</v>
      </c>
      <c r="H197" s="196">
        <v>12</v>
      </c>
      <c r="I197" s="197"/>
      <c r="J197" s="198">
        <f t="shared" si="20"/>
        <v>0</v>
      </c>
      <c r="K197" s="199"/>
      <c r="L197" s="36"/>
      <c r="M197" s="200" t="s">
        <v>1</v>
      </c>
      <c r="N197" s="201" t="s">
        <v>38</v>
      </c>
      <c r="O197" s="72"/>
      <c r="P197" s="202">
        <f t="shared" si="21"/>
        <v>0</v>
      </c>
      <c r="Q197" s="202">
        <v>1.9256200000000001</v>
      </c>
      <c r="R197" s="202">
        <f t="shared" si="22"/>
        <v>23.10744</v>
      </c>
      <c r="S197" s="202">
        <v>0</v>
      </c>
      <c r="T197" s="203">
        <f t="shared" si="2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204" t="s">
        <v>136</v>
      </c>
      <c r="AT197" s="204" t="s">
        <v>132</v>
      </c>
      <c r="AU197" s="204" t="s">
        <v>137</v>
      </c>
      <c r="AY197" s="14" t="s">
        <v>130</v>
      </c>
      <c r="BE197" s="205">
        <f t="shared" si="24"/>
        <v>0</v>
      </c>
      <c r="BF197" s="205">
        <f t="shared" si="25"/>
        <v>0</v>
      </c>
      <c r="BG197" s="205">
        <f t="shared" si="26"/>
        <v>0</v>
      </c>
      <c r="BH197" s="205">
        <f t="shared" si="27"/>
        <v>0</v>
      </c>
      <c r="BI197" s="205">
        <f t="shared" si="28"/>
        <v>0</v>
      </c>
      <c r="BJ197" s="14" t="s">
        <v>137</v>
      </c>
      <c r="BK197" s="205">
        <f t="shared" si="29"/>
        <v>0</v>
      </c>
      <c r="BL197" s="14" t="s">
        <v>136</v>
      </c>
      <c r="BM197" s="204" t="s">
        <v>350</v>
      </c>
    </row>
    <row r="198" spans="1:65" s="2" customFormat="1" ht="24.2" customHeight="1">
      <c r="A198" s="31"/>
      <c r="B198" s="32"/>
      <c r="C198" s="206" t="s">
        <v>245</v>
      </c>
      <c r="D198" s="206" t="s">
        <v>188</v>
      </c>
      <c r="E198" s="207" t="s">
        <v>351</v>
      </c>
      <c r="F198" s="208" t="s">
        <v>352</v>
      </c>
      <c r="G198" s="209" t="s">
        <v>211</v>
      </c>
      <c r="H198" s="210">
        <v>12.12</v>
      </c>
      <c r="I198" s="211"/>
      <c r="J198" s="212">
        <f t="shared" si="20"/>
        <v>0</v>
      </c>
      <c r="K198" s="213"/>
      <c r="L198" s="214"/>
      <c r="M198" s="215" t="s">
        <v>1</v>
      </c>
      <c r="N198" s="216" t="s">
        <v>38</v>
      </c>
      <c r="O198" s="72"/>
      <c r="P198" s="202">
        <f t="shared" si="21"/>
        <v>0</v>
      </c>
      <c r="Q198" s="202">
        <v>0.81499999999999995</v>
      </c>
      <c r="R198" s="202">
        <f t="shared" si="22"/>
        <v>9.8777999999999988</v>
      </c>
      <c r="S198" s="202">
        <v>0</v>
      </c>
      <c r="T198" s="203">
        <f t="shared" si="2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04" t="s">
        <v>147</v>
      </c>
      <c r="AT198" s="204" t="s">
        <v>188</v>
      </c>
      <c r="AU198" s="204" t="s">
        <v>137</v>
      </c>
      <c r="AY198" s="14" t="s">
        <v>130</v>
      </c>
      <c r="BE198" s="205">
        <f t="shared" si="24"/>
        <v>0</v>
      </c>
      <c r="BF198" s="205">
        <f t="shared" si="25"/>
        <v>0</v>
      </c>
      <c r="BG198" s="205">
        <f t="shared" si="26"/>
        <v>0</v>
      </c>
      <c r="BH198" s="205">
        <f t="shared" si="27"/>
        <v>0</v>
      </c>
      <c r="BI198" s="205">
        <f t="shared" si="28"/>
        <v>0</v>
      </c>
      <c r="BJ198" s="14" t="s">
        <v>137</v>
      </c>
      <c r="BK198" s="205">
        <f t="shared" si="29"/>
        <v>0</v>
      </c>
      <c r="BL198" s="14" t="s">
        <v>136</v>
      </c>
      <c r="BM198" s="204" t="s">
        <v>353</v>
      </c>
    </row>
    <row r="199" spans="1:65" s="2" customFormat="1" ht="33" customHeight="1">
      <c r="A199" s="31"/>
      <c r="B199" s="32"/>
      <c r="C199" s="192" t="s">
        <v>354</v>
      </c>
      <c r="D199" s="192" t="s">
        <v>132</v>
      </c>
      <c r="E199" s="193" t="s">
        <v>355</v>
      </c>
      <c r="F199" s="194" t="s">
        <v>356</v>
      </c>
      <c r="G199" s="195" t="s">
        <v>135</v>
      </c>
      <c r="H199" s="196">
        <v>950</v>
      </c>
      <c r="I199" s="197"/>
      <c r="J199" s="198">
        <f t="shared" si="20"/>
        <v>0</v>
      </c>
      <c r="K199" s="199"/>
      <c r="L199" s="36"/>
      <c r="M199" s="200" t="s">
        <v>1</v>
      </c>
      <c r="N199" s="201" t="s">
        <v>38</v>
      </c>
      <c r="O199" s="72"/>
      <c r="P199" s="202">
        <f t="shared" si="21"/>
        <v>0</v>
      </c>
      <c r="Q199" s="202">
        <v>0</v>
      </c>
      <c r="R199" s="202">
        <f t="shared" si="22"/>
        <v>0</v>
      </c>
      <c r="S199" s="202">
        <v>0</v>
      </c>
      <c r="T199" s="203">
        <f t="shared" si="2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204" t="s">
        <v>136</v>
      </c>
      <c r="AT199" s="204" t="s">
        <v>132</v>
      </c>
      <c r="AU199" s="204" t="s">
        <v>137</v>
      </c>
      <c r="AY199" s="14" t="s">
        <v>130</v>
      </c>
      <c r="BE199" s="205">
        <f t="shared" si="24"/>
        <v>0</v>
      </c>
      <c r="BF199" s="205">
        <f t="shared" si="25"/>
        <v>0</v>
      </c>
      <c r="BG199" s="205">
        <f t="shared" si="26"/>
        <v>0</v>
      </c>
      <c r="BH199" s="205">
        <f t="shared" si="27"/>
        <v>0</v>
      </c>
      <c r="BI199" s="205">
        <f t="shared" si="28"/>
        <v>0</v>
      </c>
      <c r="BJ199" s="14" t="s">
        <v>137</v>
      </c>
      <c r="BK199" s="205">
        <f t="shared" si="29"/>
        <v>0</v>
      </c>
      <c r="BL199" s="14" t="s">
        <v>136</v>
      </c>
      <c r="BM199" s="204" t="s">
        <v>357</v>
      </c>
    </row>
    <row r="200" spans="1:65" s="2" customFormat="1" ht="37.9" customHeight="1">
      <c r="A200" s="31"/>
      <c r="B200" s="32"/>
      <c r="C200" s="192" t="s">
        <v>249</v>
      </c>
      <c r="D200" s="192" t="s">
        <v>132</v>
      </c>
      <c r="E200" s="193" t="s">
        <v>358</v>
      </c>
      <c r="F200" s="194" t="s">
        <v>359</v>
      </c>
      <c r="G200" s="195" t="s">
        <v>151</v>
      </c>
      <c r="H200" s="196">
        <v>5</v>
      </c>
      <c r="I200" s="197"/>
      <c r="J200" s="198">
        <f t="shared" si="20"/>
        <v>0</v>
      </c>
      <c r="K200" s="199"/>
      <c r="L200" s="36"/>
      <c r="M200" s="200" t="s">
        <v>1</v>
      </c>
      <c r="N200" s="201" t="s">
        <v>38</v>
      </c>
      <c r="O200" s="72"/>
      <c r="P200" s="202">
        <f t="shared" si="21"/>
        <v>0</v>
      </c>
      <c r="Q200" s="202">
        <v>0</v>
      </c>
      <c r="R200" s="202">
        <f t="shared" si="22"/>
        <v>0</v>
      </c>
      <c r="S200" s="202">
        <v>2.2000000000000002</v>
      </c>
      <c r="T200" s="203">
        <f t="shared" si="23"/>
        <v>11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204" t="s">
        <v>136</v>
      </c>
      <c r="AT200" s="204" t="s">
        <v>132</v>
      </c>
      <c r="AU200" s="204" t="s">
        <v>137</v>
      </c>
      <c r="AY200" s="14" t="s">
        <v>130</v>
      </c>
      <c r="BE200" s="205">
        <f t="shared" si="24"/>
        <v>0</v>
      </c>
      <c r="BF200" s="205">
        <f t="shared" si="25"/>
        <v>0</v>
      </c>
      <c r="BG200" s="205">
        <f t="shared" si="26"/>
        <v>0</v>
      </c>
      <c r="BH200" s="205">
        <f t="shared" si="27"/>
        <v>0</v>
      </c>
      <c r="BI200" s="205">
        <f t="shared" si="28"/>
        <v>0</v>
      </c>
      <c r="BJ200" s="14" t="s">
        <v>137</v>
      </c>
      <c r="BK200" s="205">
        <f t="shared" si="29"/>
        <v>0</v>
      </c>
      <c r="BL200" s="14" t="s">
        <v>136</v>
      </c>
      <c r="BM200" s="204" t="s">
        <v>360</v>
      </c>
    </row>
    <row r="201" spans="1:65" s="2" customFormat="1" ht="24.2" customHeight="1">
      <c r="A201" s="31"/>
      <c r="B201" s="32"/>
      <c r="C201" s="192" t="s">
        <v>361</v>
      </c>
      <c r="D201" s="192" t="s">
        <v>132</v>
      </c>
      <c r="E201" s="193" t="s">
        <v>362</v>
      </c>
      <c r="F201" s="194" t="s">
        <v>363</v>
      </c>
      <c r="G201" s="195" t="s">
        <v>143</v>
      </c>
      <c r="H201" s="196">
        <v>8</v>
      </c>
      <c r="I201" s="197"/>
      <c r="J201" s="198">
        <f t="shared" si="20"/>
        <v>0</v>
      </c>
      <c r="K201" s="199"/>
      <c r="L201" s="36"/>
      <c r="M201" s="200" t="s">
        <v>1</v>
      </c>
      <c r="N201" s="201" t="s">
        <v>38</v>
      </c>
      <c r="O201" s="72"/>
      <c r="P201" s="202">
        <f t="shared" si="21"/>
        <v>0</v>
      </c>
      <c r="Q201" s="202">
        <v>0</v>
      </c>
      <c r="R201" s="202">
        <f t="shared" si="22"/>
        <v>0</v>
      </c>
      <c r="S201" s="202">
        <v>2.0550000000000002</v>
      </c>
      <c r="T201" s="203">
        <f t="shared" si="23"/>
        <v>16.440000000000001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204" t="s">
        <v>136</v>
      </c>
      <c r="AT201" s="204" t="s">
        <v>132</v>
      </c>
      <c r="AU201" s="204" t="s">
        <v>137</v>
      </c>
      <c r="AY201" s="14" t="s">
        <v>130</v>
      </c>
      <c r="BE201" s="205">
        <f t="shared" si="24"/>
        <v>0</v>
      </c>
      <c r="BF201" s="205">
        <f t="shared" si="25"/>
        <v>0</v>
      </c>
      <c r="BG201" s="205">
        <f t="shared" si="26"/>
        <v>0</v>
      </c>
      <c r="BH201" s="205">
        <f t="shared" si="27"/>
        <v>0</v>
      </c>
      <c r="BI201" s="205">
        <f t="shared" si="28"/>
        <v>0</v>
      </c>
      <c r="BJ201" s="14" t="s">
        <v>137</v>
      </c>
      <c r="BK201" s="205">
        <f t="shared" si="29"/>
        <v>0</v>
      </c>
      <c r="BL201" s="14" t="s">
        <v>136</v>
      </c>
      <c r="BM201" s="204" t="s">
        <v>364</v>
      </c>
    </row>
    <row r="202" spans="1:65" s="2" customFormat="1" ht="24.2" customHeight="1">
      <c r="A202" s="31"/>
      <c r="B202" s="32"/>
      <c r="C202" s="192" t="s">
        <v>252</v>
      </c>
      <c r="D202" s="192" t="s">
        <v>132</v>
      </c>
      <c r="E202" s="193" t="s">
        <v>365</v>
      </c>
      <c r="F202" s="194" t="s">
        <v>366</v>
      </c>
      <c r="G202" s="195" t="s">
        <v>179</v>
      </c>
      <c r="H202" s="196">
        <v>344.74</v>
      </c>
      <c r="I202" s="197"/>
      <c r="J202" s="198">
        <f t="shared" si="20"/>
        <v>0</v>
      </c>
      <c r="K202" s="199"/>
      <c r="L202" s="36"/>
      <c r="M202" s="200" t="s">
        <v>1</v>
      </c>
      <c r="N202" s="201" t="s">
        <v>38</v>
      </c>
      <c r="O202" s="72"/>
      <c r="P202" s="202">
        <f t="shared" si="21"/>
        <v>0</v>
      </c>
      <c r="Q202" s="202">
        <v>0</v>
      </c>
      <c r="R202" s="202">
        <f t="shared" si="22"/>
        <v>0</v>
      </c>
      <c r="S202" s="202">
        <v>0</v>
      </c>
      <c r="T202" s="203">
        <f t="shared" si="2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204" t="s">
        <v>136</v>
      </c>
      <c r="AT202" s="204" t="s">
        <v>132</v>
      </c>
      <c r="AU202" s="204" t="s">
        <v>137</v>
      </c>
      <c r="AY202" s="14" t="s">
        <v>130</v>
      </c>
      <c r="BE202" s="205">
        <f t="shared" si="24"/>
        <v>0</v>
      </c>
      <c r="BF202" s="205">
        <f t="shared" si="25"/>
        <v>0</v>
      </c>
      <c r="BG202" s="205">
        <f t="shared" si="26"/>
        <v>0</v>
      </c>
      <c r="BH202" s="205">
        <f t="shared" si="27"/>
        <v>0</v>
      </c>
      <c r="BI202" s="205">
        <f t="shared" si="28"/>
        <v>0</v>
      </c>
      <c r="BJ202" s="14" t="s">
        <v>137</v>
      </c>
      <c r="BK202" s="205">
        <f t="shared" si="29"/>
        <v>0</v>
      </c>
      <c r="BL202" s="14" t="s">
        <v>136</v>
      </c>
      <c r="BM202" s="204" t="s">
        <v>367</v>
      </c>
    </row>
    <row r="203" spans="1:65" s="2" customFormat="1" ht="24.2" customHeight="1">
      <c r="A203" s="31"/>
      <c r="B203" s="32"/>
      <c r="C203" s="192" t="s">
        <v>368</v>
      </c>
      <c r="D203" s="192" t="s">
        <v>132</v>
      </c>
      <c r="E203" s="193" t="s">
        <v>369</v>
      </c>
      <c r="F203" s="194" t="s">
        <v>370</v>
      </c>
      <c r="G203" s="195" t="s">
        <v>179</v>
      </c>
      <c r="H203" s="196">
        <v>6550.06</v>
      </c>
      <c r="I203" s="197"/>
      <c r="J203" s="198">
        <f t="shared" si="20"/>
        <v>0</v>
      </c>
      <c r="K203" s="199"/>
      <c r="L203" s="36"/>
      <c r="M203" s="200" t="s">
        <v>1</v>
      </c>
      <c r="N203" s="201" t="s">
        <v>38</v>
      </c>
      <c r="O203" s="72"/>
      <c r="P203" s="202">
        <f t="shared" si="21"/>
        <v>0</v>
      </c>
      <c r="Q203" s="202">
        <v>0</v>
      </c>
      <c r="R203" s="202">
        <f t="shared" si="22"/>
        <v>0</v>
      </c>
      <c r="S203" s="202">
        <v>0</v>
      </c>
      <c r="T203" s="203">
        <f t="shared" si="23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204" t="s">
        <v>136</v>
      </c>
      <c r="AT203" s="204" t="s">
        <v>132</v>
      </c>
      <c r="AU203" s="204" t="s">
        <v>137</v>
      </c>
      <c r="AY203" s="14" t="s">
        <v>130</v>
      </c>
      <c r="BE203" s="205">
        <f t="shared" si="24"/>
        <v>0</v>
      </c>
      <c r="BF203" s="205">
        <f t="shared" si="25"/>
        <v>0</v>
      </c>
      <c r="BG203" s="205">
        <f t="shared" si="26"/>
        <v>0</v>
      </c>
      <c r="BH203" s="205">
        <f t="shared" si="27"/>
        <v>0</v>
      </c>
      <c r="BI203" s="205">
        <f t="shared" si="28"/>
        <v>0</v>
      </c>
      <c r="BJ203" s="14" t="s">
        <v>137</v>
      </c>
      <c r="BK203" s="205">
        <f t="shared" si="29"/>
        <v>0</v>
      </c>
      <c r="BL203" s="14" t="s">
        <v>136</v>
      </c>
      <c r="BM203" s="204" t="s">
        <v>371</v>
      </c>
    </row>
    <row r="204" spans="1:65" s="2" customFormat="1" ht="33" customHeight="1">
      <c r="A204" s="31"/>
      <c r="B204" s="32"/>
      <c r="C204" s="192" t="s">
        <v>256</v>
      </c>
      <c r="D204" s="192" t="s">
        <v>132</v>
      </c>
      <c r="E204" s="193" t="s">
        <v>372</v>
      </c>
      <c r="F204" s="194" t="s">
        <v>373</v>
      </c>
      <c r="G204" s="195" t="s">
        <v>179</v>
      </c>
      <c r="H204" s="196">
        <v>16.440000000000001</v>
      </c>
      <c r="I204" s="197"/>
      <c r="J204" s="198">
        <f t="shared" si="20"/>
        <v>0</v>
      </c>
      <c r="K204" s="199"/>
      <c r="L204" s="36"/>
      <c r="M204" s="200" t="s">
        <v>1</v>
      </c>
      <c r="N204" s="201" t="s">
        <v>38</v>
      </c>
      <c r="O204" s="72"/>
      <c r="P204" s="202">
        <f t="shared" si="21"/>
        <v>0</v>
      </c>
      <c r="Q204" s="202">
        <v>0</v>
      </c>
      <c r="R204" s="202">
        <f t="shared" si="22"/>
        <v>0</v>
      </c>
      <c r="S204" s="202">
        <v>0</v>
      </c>
      <c r="T204" s="203">
        <f t="shared" si="23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204" t="s">
        <v>136</v>
      </c>
      <c r="AT204" s="204" t="s">
        <v>132</v>
      </c>
      <c r="AU204" s="204" t="s">
        <v>137</v>
      </c>
      <c r="AY204" s="14" t="s">
        <v>130</v>
      </c>
      <c r="BE204" s="205">
        <f t="shared" si="24"/>
        <v>0</v>
      </c>
      <c r="BF204" s="205">
        <f t="shared" si="25"/>
        <v>0</v>
      </c>
      <c r="BG204" s="205">
        <f t="shared" si="26"/>
        <v>0</v>
      </c>
      <c r="BH204" s="205">
        <f t="shared" si="27"/>
        <v>0</v>
      </c>
      <c r="BI204" s="205">
        <f t="shared" si="28"/>
        <v>0</v>
      </c>
      <c r="BJ204" s="14" t="s">
        <v>137</v>
      </c>
      <c r="BK204" s="205">
        <f t="shared" si="29"/>
        <v>0</v>
      </c>
      <c r="BL204" s="14" t="s">
        <v>136</v>
      </c>
      <c r="BM204" s="204" t="s">
        <v>374</v>
      </c>
    </row>
    <row r="205" spans="1:65" s="2" customFormat="1" ht="24.2" customHeight="1">
      <c r="A205" s="31"/>
      <c r="B205" s="32"/>
      <c r="C205" s="192" t="s">
        <v>375</v>
      </c>
      <c r="D205" s="192" t="s">
        <v>132</v>
      </c>
      <c r="E205" s="193" t="s">
        <v>376</v>
      </c>
      <c r="F205" s="194" t="s">
        <v>377</v>
      </c>
      <c r="G205" s="195" t="s">
        <v>179</v>
      </c>
      <c r="H205" s="196">
        <v>49.32</v>
      </c>
      <c r="I205" s="197"/>
      <c r="J205" s="198">
        <f t="shared" si="20"/>
        <v>0</v>
      </c>
      <c r="K205" s="199"/>
      <c r="L205" s="36"/>
      <c r="M205" s="200" t="s">
        <v>1</v>
      </c>
      <c r="N205" s="201" t="s">
        <v>38</v>
      </c>
      <c r="O205" s="72"/>
      <c r="P205" s="202">
        <f t="shared" si="21"/>
        <v>0</v>
      </c>
      <c r="Q205" s="202">
        <v>0</v>
      </c>
      <c r="R205" s="202">
        <f t="shared" si="22"/>
        <v>0</v>
      </c>
      <c r="S205" s="202">
        <v>0</v>
      </c>
      <c r="T205" s="203">
        <f t="shared" si="23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204" t="s">
        <v>136</v>
      </c>
      <c r="AT205" s="204" t="s">
        <v>132</v>
      </c>
      <c r="AU205" s="204" t="s">
        <v>137</v>
      </c>
      <c r="AY205" s="14" t="s">
        <v>130</v>
      </c>
      <c r="BE205" s="205">
        <f t="shared" si="24"/>
        <v>0</v>
      </c>
      <c r="BF205" s="205">
        <f t="shared" si="25"/>
        <v>0</v>
      </c>
      <c r="BG205" s="205">
        <f t="shared" si="26"/>
        <v>0</v>
      </c>
      <c r="BH205" s="205">
        <f t="shared" si="27"/>
        <v>0</v>
      </c>
      <c r="BI205" s="205">
        <f t="shared" si="28"/>
        <v>0</v>
      </c>
      <c r="BJ205" s="14" t="s">
        <v>137</v>
      </c>
      <c r="BK205" s="205">
        <f t="shared" si="29"/>
        <v>0</v>
      </c>
      <c r="BL205" s="14" t="s">
        <v>136</v>
      </c>
      <c r="BM205" s="204" t="s">
        <v>378</v>
      </c>
    </row>
    <row r="206" spans="1:65" s="2" customFormat="1" ht="24.2" customHeight="1">
      <c r="A206" s="31"/>
      <c r="B206" s="32"/>
      <c r="C206" s="192" t="s">
        <v>260</v>
      </c>
      <c r="D206" s="192" t="s">
        <v>132</v>
      </c>
      <c r="E206" s="193" t="s">
        <v>379</v>
      </c>
      <c r="F206" s="194" t="s">
        <v>380</v>
      </c>
      <c r="G206" s="195" t="s">
        <v>179</v>
      </c>
      <c r="H206" s="196">
        <v>34.799999999999997</v>
      </c>
      <c r="I206" s="197"/>
      <c r="J206" s="198">
        <f t="shared" si="20"/>
        <v>0</v>
      </c>
      <c r="K206" s="199"/>
      <c r="L206" s="36"/>
      <c r="M206" s="200" t="s">
        <v>1</v>
      </c>
      <c r="N206" s="201" t="s">
        <v>38</v>
      </c>
      <c r="O206" s="72"/>
      <c r="P206" s="202">
        <f t="shared" si="21"/>
        <v>0</v>
      </c>
      <c r="Q206" s="202">
        <v>0</v>
      </c>
      <c r="R206" s="202">
        <f t="shared" si="22"/>
        <v>0</v>
      </c>
      <c r="S206" s="202">
        <v>0</v>
      </c>
      <c r="T206" s="203">
        <f t="shared" si="23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204" t="s">
        <v>136</v>
      </c>
      <c r="AT206" s="204" t="s">
        <v>132</v>
      </c>
      <c r="AU206" s="204" t="s">
        <v>137</v>
      </c>
      <c r="AY206" s="14" t="s">
        <v>130</v>
      </c>
      <c r="BE206" s="205">
        <f t="shared" si="24"/>
        <v>0</v>
      </c>
      <c r="BF206" s="205">
        <f t="shared" si="25"/>
        <v>0</v>
      </c>
      <c r="BG206" s="205">
        <f t="shared" si="26"/>
        <v>0</v>
      </c>
      <c r="BH206" s="205">
        <f t="shared" si="27"/>
        <v>0</v>
      </c>
      <c r="BI206" s="205">
        <f t="shared" si="28"/>
        <v>0</v>
      </c>
      <c r="BJ206" s="14" t="s">
        <v>137</v>
      </c>
      <c r="BK206" s="205">
        <f t="shared" si="29"/>
        <v>0</v>
      </c>
      <c r="BL206" s="14" t="s">
        <v>136</v>
      </c>
      <c r="BM206" s="204" t="s">
        <v>381</v>
      </c>
    </row>
    <row r="207" spans="1:65" s="2" customFormat="1" ht="24.2" customHeight="1">
      <c r="A207" s="31"/>
      <c r="B207" s="32"/>
      <c r="C207" s="192" t="s">
        <v>382</v>
      </c>
      <c r="D207" s="192" t="s">
        <v>132</v>
      </c>
      <c r="E207" s="193" t="s">
        <v>383</v>
      </c>
      <c r="F207" s="194" t="s">
        <v>384</v>
      </c>
      <c r="G207" s="195" t="s">
        <v>179</v>
      </c>
      <c r="H207" s="196">
        <v>7.84</v>
      </c>
      <c r="I207" s="197"/>
      <c r="J207" s="198">
        <f t="shared" si="20"/>
        <v>0</v>
      </c>
      <c r="K207" s="199"/>
      <c r="L207" s="36"/>
      <c r="M207" s="200" t="s">
        <v>1</v>
      </c>
      <c r="N207" s="201" t="s">
        <v>38</v>
      </c>
      <c r="O207" s="72"/>
      <c r="P207" s="202">
        <f t="shared" si="21"/>
        <v>0</v>
      </c>
      <c r="Q207" s="202">
        <v>0</v>
      </c>
      <c r="R207" s="202">
        <f t="shared" si="22"/>
        <v>0</v>
      </c>
      <c r="S207" s="202">
        <v>0</v>
      </c>
      <c r="T207" s="203">
        <f t="shared" si="23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204" t="s">
        <v>136</v>
      </c>
      <c r="AT207" s="204" t="s">
        <v>132</v>
      </c>
      <c r="AU207" s="204" t="s">
        <v>137</v>
      </c>
      <c r="AY207" s="14" t="s">
        <v>130</v>
      </c>
      <c r="BE207" s="205">
        <f t="shared" si="24"/>
        <v>0</v>
      </c>
      <c r="BF207" s="205">
        <f t="shared" si="25"/>
        <v>0</v>
      </c>
      <c r="BG207" s="205">
        <f t="shared" si="26"/>
        <v>0</v>
      </c>
      <c r="BH207" s="205">
        <f t="shared" si="27"/>
        <v>0</v>
      </c>
      <c r="BI207" s="205">
        <f t="shared" si="28"/>
        <v>0</v>
      </c>
      <c r="BJ207" s="14" t="s">
        <v>137</v>
      </c>
      <c r="BK207" s="205">
        <f t="shared" si="29"/>
        <v>0</v>
      </c>
      <c r="BL207" s="14" t="s">
        <v>136</v>
      </c>
      <c r="BM207" s="204" t="s">
        <v>385</v>
      </c>
    </row>
    <row r="208" spans="1:65" s="12" customFormat="1" ht="22.9" customHeight="1">
      <c r="B208" s="176"/>
      <c r="C208" s="177"/>
      <c r="D208" s="178" t="s">
        <v>71</v>
      </c>
      <c r="E208" s="190" t="s">
        <v>386</v>
      </c>
      <c r="F208" s="190" t="s">
        <v>387</v>
      </c>
      <c r="G208" s="177"/>
      <c r="H208" s="177"/>
      <c r="I208" s="180"/>
      <c r="J208" s="191">
        <f>BK208</f>
        <v>0</v>
      </c>
      <c r="K208" s="177"/>
      <c r="L208" s="182"/>
      <c r="M208" s="183"/>
      <c r="N208" s="184"/>
      <c r="O208" s="184"/>
      <c r="P208" s="185">
        <f>P209</f>
        <v>0</v>
      </c>
      <c r="Q208" s="184"/>
      <c r="R208" s="185">
        <f>R209</f>
        <v>0</v>
      </c>
      <c r="S208" s="184"/>
      <c r="T208" s="186">
        <f>T209</f>
        <v>0</v>
      </c>
      <c r="AR208" s="187" t="s">
        <v>80</v>
      </c>
      <c r="AT208" s="188" t="s">
        <v>71</v>
      </c>
      <c r="AU208" s="188" t="s">
        <v>80</v>
      </c>
      <c r="AY208" s="187" t="s">
        <v>130</v>
      </c>
      <c r="BK208" s="189">
        <f>BK209</f>
        <v>0</v>
      </c>
    </row>
    <row r="209" spans="1:65" s="2" customFormat="1" ht="33" customHeight="1">
      <c r="A209" s="31"/>
      <c r="B209" s="32"/>
      <c r="C209" s="192" t="s">
        <v>265</v>
      </c>
      <c r="D209" s="192" t="s">
        <v>132</v>
      </c>
      <c r="E209" s="193" t="s">
        <v>388</v>
      </c>
      <c r="F209" s="194" t="s">
        <v>389</v>
      </c>
      <c r="G209" s="195" t="s">
        <v>179</v>
      </c>
      <c r="H209" s="196">
        <v>575.64300000000003</v>
      </c>
      <c r="I209" s="197"/>
      <c r="J209" s="198">
        <f>ROUND(I209*H209,2)</f>
        <v>0</v>
      </c>
      <c r="K209" s="199"/>
      <c r="L209" s="36"/>
      <c r="M209" s="200" t="s">
        <v>1</v>
      </c>
      <c r="N209" s="201" t="s">
        <v>38</v>
      </c>
      <c r="O209" s="72"/>
      <c r="P209" s="202">
        <f>O209*H209</f>
        <v>0</v>
      </c>
      <c r="Q209" s="202">
        <v>0</v>
      </c>
      <c r="R209" s="202">
        <f>Q209*H209</f>
        <v>0</v>
      </c>
      <c r="S209" s="202">
        <v>0</v>
      </c>
      <c r="T209" s="203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204" t="s">
        <v>136</v>
      </c>
      <c r="AT209" s="204" t="s">
        <v>132</v>
      </c>
      <c r="AU209" s="204" t="s">
        <v>137</v>
      </c>
      <c r="AY209" s="14" t="s">
        <v>130</v>
      </c>
      <c r="BE209" s="205">
        <f>IF(N209="základná",J209,0)</f>
        <v>0</v>
      </c>
      <c r="BF209" s="205">
        <f>IF(N209="znížená",J209,0)</f>
        <v>0</v>
      </c>
      <c r="BG209" s="205">
        <f>IF(N209="zákl. prenesená",J209,0)</f>
        <v>0</v>
      </c>
      <c r="BH209" s="205">
        <f>IF(N209="zníž. prenesená",J209,0)</f>
        <v>0</v>
      </c>
      <c r="BI209" s="205">
        <f>IF(N209="nulová",J209,0)</f>
        <v>0</v>
      </c>
      <c r="BJ209" s="14" t="s">
        <v>137</v>
      </c>
      <c r="BK209" s="205">
        <f>ROUND(I209*H209,2)</f>
        <v>0</v>
      </c>
      <c r="BL209" s="14" t="s">
        <v>136</v>
      </c>
      <c r="BM209" s="204" t="s">
        <v>390</v>
      </c>
    </row>
    <row r="210" spans="1:65" s="12" customFormat="1" ht="25.9" customHeight="1">
      <c r="B210" s="176"/>
      <c r="C210" s="177"/>
      <c r="D210" s="178" t="s">
        <v>71</v>
      </c>
      <c r="E210" s="179" t="s">
        <v>391</v>
      </c>
      <c r="F210" s="179" t="s">
        <v>392</v>
      </c>
      <c r="G210" s="177"/>
      <c r="H210" s="177"/>
      <c r="I210" s="180"/>
      <c r="J210" s="181">
        <f>BK210</f>
        <v>0</v>
      </c>
      <c r="K210" s="177"/>
      <c r="L210" s="182"/>
      <c r="M210" s="183"/>
      <c r="N210" s="184"/>
      <c r="O210" s="184"/>
      <c r="P210" s="185">
        <f>P211</f>
        <v>0</v>
      </c>
      <c r="Q210" s="184"/>
      <c r="R210" s="185">
        <f>R211</f>
        <v>2.3E-2</v>
      </c>
      <c r="S210" s="184"/>
      <c r="T210" s="186">
        <f>T211</f>
        <v>0</v>
      </c>
      <c r="AR210" s="187" t="s">
        <v>137</v>
      </c>
      <c r="AT210" s="188" t="s">
        <v>71</v>
      </c>
      <c r="AU210" s="188" t="s">
        <v>72</v>
      </c>
      <c r="AY210" s="187" t="s">
        <v>130</v>
      </c>
      <c r="BK210" s="189">
        <f>BK211</f>
        <v>0</v>
      </c>
    </row>
    <row r="211" spans="1:65" s="12" customFormat="1" ht="22.9" customHeight="1">
      <c r="B211" s="176"/>
      <c r="C211" s="177"/>
      <c r="D211" s="178" t="s">
        <v>71</v>
      </c>
      <c r="E211" s="190" t="s">
        <v>393</v>
      </c>
      <c r="F211" s="190" t="s">
        <v>394</v>
      </c>
      <c r="G211" s="177"/>
      <c r="H211" s="177"/>
      <c r="I211" s="180"/>
      <c r="J211" s="191">
        <f>BK211</f>
        <v>0</v>
      </c>
      <c r="K211" s="177"/>
      <c r="L211" s="182"/>
      <c r="M211" s="183"/>
      <c r="N211" s="184"/>
      <c r="O211" s="184"/>
      <c r="P211" s="185">
        <f>SUM(P212:P215)</f>
        <v>0</v>
      </c>
      <c r="Q211" s="184"/>
      <c r="R211" s="185">
        <f>SUM(R212:R215)</f>
        <v>2.3E-2</v>
      </c>
      <c r="S211" s="184"/>
      <c r="T211" s="186">
        <f>SUM(T212:T215)</f>
        <v>0</v>
      </c>
      <c r="AR211" s="187" t="s">
        <v>137</v>
      </c>
      <c r="AT211" s="188" t="s">
        <v>71</v>
      </c>
      <c r="AU211" s="188" t="s">
        <v>80</v>
      </c>
      <c r="AY211" s="187" t="s">
        <v>130</v>
      </c>
      <c r="BK211" s="189">
        <f>SUM(BK212:BK215)</f>
        <v>0</v>
      </c>
    </row>
    <row r="212" spans="1:65" s="2" customFormat="1" ht="24.2" customHeight="1">
      <c r="A212" s="31"/>
      <c r="B212" s="32"/>
      <c r="C212" s="192" t="s">
        <v>395</v>
      </c>
      <c r="D212" s="192" t="s">
        <v>132</v>
      </c>
      <c r="E212" s="193" t="s">
        <v>396</v>
      </c>
      <c r="F212" s="194" t="s">
        <v>397</v>
      </c>
      <c r="G212" s="195" t="s">
        <v>135</v>
      </c>
      <c r="H212" s="196">
        <v>11</v>
      </c>
      <c r="I212" s="197"/>
      <c r="J212" s="198">
        <f>ROUND(I212*H212,2)</f>
        <v>0</v>
      </c>
      <c r="K212" s="199"/>
      <c r="L212" s="36"/>
      <c r="M212" s="200" t="s">
        <v>1</v>
      </c>
      <c r="N212" s="201" t="s">
        <v>38</v>
      </c>
      <c r="O212" s="72"/>
      <c r="P212" s="202">
        <f>O212*H212</f>
        <v>0</v>
      </c>
      <c r="Q212" s="202">
        <v>0</v>
      </c>
      <c r="R212" s="202">
        <f>Q212*H212</f>
        <v>0</v>
      </c>
      <c r="S212" s="202">
        <v>0</v>
      </c>
      <c r="T212" s="203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204" t="s">
        <v>162</v>
      </c>
      <c r="AT212" s="204" t="s">
        <v>132</v>
      </c>
      <c r="AU212" s="204" t="s">
        <v>137</v>
      </c>
      <c r="AY212" s="14" t="s">
        <v>130</v>
      </c>
      <c r="BE212" s="205">
        <f>IF(N212="základná",J212,0)</f>
        <v>0</v>
      </c>
      <c r="BF212" s="205">
        <f>IF(N212="znížená",J212,0)</f>
        <v>0</v>
      </c>
      <c r="BG212" s="205">
        <f>IF(N212="zákl. prenesená",J212,0)</f>
        <v>0</v>
      </c>
      <c r="BH212" s="205">
        <f>IF(N212="zníž. prenesená",J212,0)</f>
        <v>0</v>
      </c>
      <c r="BI212" s="205">
        <f>IF(N212="nulová",J212,0)</f>
        <v>0</v>
      </c>
      <c r="BJ212" s="14" t="s">
        <v>137</v>
      </c>
      <c r="BK212" s="205">
        <f>ROUND(I212*H212,2)</f>
        <v>0</v>
      </c>
      <c r="BL212" s="14" t="s">
        <v>162</v>
      </c>
      <c r="BM212" s="204" t="s">
        <v>398</v>
      </c>
    </row>
    <row r="213" spans="1:65" s="2" customFormat="1" ht="16.5" customHeight="1">
      <c r="A213" s="31"/>
      <c r="B213" s="32"/>
      <c r="C213" s="206" t="s">
        <v>268</v>
      </c>
      <c r="D213" s="206" t="s">
        <v>188</v>
      </c>
      <c r="E213" s="207" t="s">
        <v>399</v>
      </c>
      <c r="F213" s="208" t="s">
        <v>400</v>
      </c>
      <c r="G213" s="209" t="s">
        <v>179</v>
      </c>
      <c r="H213" s="210">
        <v>4.0000000000000001E-3</v>
      </c>
      <c r="I213" s="211"/>
      <c r="J213" s="212">
        <f>ROUND(I213*H213,2)</f>
        <v>0</v>
      </c>
      <c r="K213" s="213"/>
      <c r="L213" s="214"/>
      <c r="M213" s="215" t="s">
        <v>1</v>
      </c>
      <c r="N213" s="216" t="s">
        <v>38</v>
      </c>
      <c r="O213" s="72"/>
      <c r="P213" s="202">
        <f>O213*H213</f>
        <v>0</v>
      </c>
      <c r="Q213" s="202">
        <v>1</v>
      </c>
      <c r="R213" s="202">
        <f>Q213*H213</f>
        <v>4.0000000000000001E-3</v>
      </c>
      <c r="S213" s="202">
        <v>0</v>
      </c>
      <c r="T213" s="203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204" t="s">
        <v>191</v>
      </c>
      <c r="AT213" s="204" t="s">
        <v>188</v>
      </c>
      <c r="AU213" s="204" t="s">
        <v>137</v>
      </c>
      <c r="AY213" s="14" t="s">
        <v>130</v>
      </c>
      <c r="BE213" s="205">
        <f>IF(N213="základná",J213,0)</f>
        <v>0</v>
      </c>
      <c r="BF213" s="205">
        <f>IF(N213="znížená",J213,0)</f>
        <v>0</v>
      </c>
      <c r="BG213" s="205">
        <f>IF(N213="zákl. prenesená",J213,0)</f>
        <v>0</v>
      </c>
      <c r="BH213" s="205">
        <f>IF(N213="zníž. prenesená",J213,0)</f>
        <v>0</v>
      </c>
      <c r="BI213" s="205">
        <f>IF(N213="nulová",J213,0)</f>
        <v>0</v>
      </c>
      <c r="BJ213" s="14" t="s">
        <v>137</v>
      </c>
      <c r="BK213" s="205">
        <f>ROUND(I213*H213,2)</f>
        <v>0</v>
      </c>
      <c r="BL213" s="14" t="s">
        <v>162</v>
      </c>
      <c r="BM213" s="204" t="s">
        <v>401</v>
      </c>
    </row>
    <row r="214" spans="1:65" s="2" customFormat="1" ht="24.2" customHeight="1">
      <c r="A214" s="31"/>
      <c r="B214" s="32"/>
      <c r="C214" s="192" t="s">
        <v>402</v>
      </c>
      <c r="D214" s="192" t="s">
        <v>132</v>
      </c>
      <c r="E214" s="193" t="s">
        <v>403</v>
      </c>
      <c r="F214" s="194" t="s">
        <v>404</v>
      </c>
      <c r="G214" s="195" t="s">
        <v>135</v>
      </c>
      <c r="H214" s="196">
        <v>22</v>
      </c>
      <c r="I214" s="197"/>
      <c r="J214" s="198">
        <f>ROUND(I214*H214,2)</f>
        <v>0</v>
      </c>
      <c r="K214" s="199"/>
      <c r="L214" s="36"/>
      <c r="M214" s="200" t="s">
        <v>1</v>
      </c>
      <c r="N214" s="201" t="s">
        <v>38</v>
      </c>
      <c r="O214" s="72"/>
      <c r="P214" s="202">
        <f>O214*H214</f>
        <v>0</v>
      </c>
      <c r="Q214" s="202">
        <v>0</v>
      </c>
      <c r="R214" s="202">
        <f>Q214*H214</f>
        <v>0</v>
      </c>
      <c r="S214" s="202">
        <v>0</v>
      </c>
      <c r="T214" s="203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204" t="s">
        <v>162</v>
      </c>
      <c r="AT214" s="204" t="s">
        <v>132</v>
      </c>
      <c r="AU214" s="204" t="s">
        <v>137</v>
      </c>
      <c r="AY214" s="14" t="s">
        <v>130</v>
      </c>
      <c r="BE214" s="205">
        <f>IF(N214="základná",J214,0)</f>
        <v>0</v>
      </c>
      <c r="BF214" s="205">
        <f>IF(N214="znížená",J214,0)</f>
        <v>0</v>
      </c>
      <c r="BG214" s="205">
        <f>IF(N214="zákl. prenesená",J214,0)</f>
        <v>0</v>
      </c>
      <c r="BH214" s="205">
        <f>IF(N214="zníž. prenesená",J214,0)</f>
        <v>0</v>
      </c>
      <c r="BI214" s="205">
        <f>IF(N214="nulová",J214,0)</f>
        <v>0</v>
      </c>
      <c r="BJ214" s="14" t="s">
        <v>137</v>
      </c>
      <c r="BK214" s="205">
        <f>ROUND(I214*H214,2)</f>
        <v>0</v>
      </c>
      <c r="BL214" s="14" t="s">
        <v>162</v>
      </c>
      <c r="BM214" s="204" t="s">
        <v>405</v>
      </c>
    </row>
    <row r="215" spans="1:65" s="2" customFormat="1" ht="16.5" customHeight="1">
      <c r="A215" s="31"/>
      <c r="B215" s="32"/>
      <c r="C215" s="206" t="s">
        <v>273</v>
      </c>
      <c r="D215" s="206" t="s">
        <v>188</v>
      </c>
      <c r="E215" s="207" t="s">
        <v>406</v>
      </c>
      <c r="F215" s="208" t="s">
        <v>407</v>
      </c>
      <c r="G215" s="209" t="s">
        <v>179</v>
      </c>
      <c r="H215" s="210">
        <v>1.9E-2</v>
      </c>
      <c r="I215" s="211"/>
      <c r="J215" s="212">
        <f>ROUND(I215*H215,2)</f>
        <v>0</v>
      </c>
      <c r="K215" s="213"/>
      <c r="L215" s="214"/>
      <c r="M215" s="215" t="s">
        <v>1</v>
      </c>
      <c r="N215" s="216" t="s">
        <v>38</v>
      </c>
      <c r="O215" s="72"/>
      <c r="P215" s="202">
        <f>O215*H215</f>
        <v>0</v>
      </c>
      <c r="Q215" s="202">
        <v>1</v>
      </c>
      <c r="R215" s="202">
        <f>Q215*H215</f>
        <v>1.9E-2</v>
      </c>
      <c r="S215" s="202">
        <v>0</v>
      </c>
      <c r="T215" s="203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204" t="s">
        <v>191</v>
      </c>
      <c r="AT215" s="204" t="s">
        <v>188</v>
      </c>
      <c r="AU215" s="204" t="s">
        <v>137</v>
      </c>
      <c r="AY215" s="14" t="s">
        <v>130</v>
      </c>
      <c r="BE215" s="205">
        <f>IF(N215="základná",J215,0)</f>
        <v>0</v>
      </c>
      <c r="BF215" s="205">
        <f>IF(N215="znížená",J215,0)</f>
        <v>0</v>
      </c>
      <c r="BG215" s="205">
        <f>IF(N215="zákl. prenesená",J215,0)</f>
        <v>0</v>
      </c>
      <c r="BH215" s="205">
        <f>IF(N215="zníž. prenesená",J215,0)</f>
        <v>0</v>
      </c>
      <c r="BI215" s="205">
        <f>IF(N215="nulová",J215,0)</f>
        <v>0</v>
      </c>
      <c r="BJ215" s="14" t="s">
        <v>137</v>
      </c>
      <c r="BK215" s="205">
        <f>ROUND(I215*H215,2)</f>
        <v>0</v>
      </c>
      <c r="BL215" s="14" t="s">
        <v>162</v>
      </c>
      <c r="BM215" s="204" t="s">
        <v>408</v>
      </c>
    </row>
    <row r="216" spans="1:65" s="12" customFormat="1" ht="25.9" customHeight="1">
      <c r="B216" s="176"/>
      <c r="C216" s="177"/>
      <c r="D216" s="178" t="s">
        <v>71</v>
      </c>
      <c r="E216" s="179" t="s">
        <v>188</v>
      </c>
      <c r="F216" s="179" t="s">
        <v>188</v>
      </c>
      <c r="G216" s="177"/>
      <c r="H216" s="177"/>
      <c r="I216" s="180"/>
      <c r="J216" s="181">
        <f>BK216</f>
        <v>0</v>
      </c>
      <c r="K216" s="177"/>
      <c r="L216" s="182"/>
      <c r="M216" s="183"/>
      <c r="N216" s="184"/>
      <c r="O216" s="184"/>
      <c r="P216" s="185">
        <f>P217+P219</f>
        <v>0</v>
      </c>
      <c r="Q216" s="184"/>
      <c r="R216" s="185">
        <f>R217+R219</f>
        <v>21.835000000000001</v>
      </c>
      <c r="S216" s="184"/>
      <c r="T216" s="186">
        <f>T217+T219</f>
        <v>0</v>
      </c>
      <c r="AR216" s="187" t="s">
        <v>140</v>
      </c>
      <c r="AT216" s="188" t="s">
        <v>71</v>
      </c>
      <c r="AU216" s="188" t="s">
        <v>72</v>
      </c>
      <c r="AY216" s="187" t="s">
        <v>130</v>
      </c>
      <c r="BK216" s="189">
        <f>BK217+BK219</f>
        <v>0</v>
      </c>
    </row>
    <row r="217" spans="1:65" s="12" customFormat="1" ht="22.9" customHeight="1">
      <c r="B217" s="176"/>
      <c r="C217" s="177"/>
      <c r="D217" s="178" t="s">
        <v>71</v>
      </c>
      <c r="E217" s="190" t="s">
        <v>409</v>
      </c>
      <c r="F217" s="190" t="s">
        <v>410</v>
      </c>
      <c r="G217" s="177"/>
      <c r="H217" s="177"/>
      <c r="I217" s="180"/>
      <c r="J217" s="191">
        <f>BK217</f>
        <v>0</v>
      </c>
      <c r="K217" s="177"/>
      <c r="L217" s="182"/>
      <c r="M217" s="183"/>
      <c r="N217" s="184"/>
      <c r="O217" s="184"/>
      <c r="P217" s="185">
        <f>P218</f>
        <v>0</v>
      </c>
      <c r="Q217" s="184"/>
      <c r="R217" s="185">
        <f>R218</f>
        <v>0</v>
      </c>
      <c r="S217" s="184"/>
      <c r="T217" s="186">
        <f>T218</f>
        <v>0</v>
      </c>
      <c r="AR217" s="187" t="s">
        <v>140</v>
      </c>
      <c r="AT217" s="188" t="s">
        <v>71</v>
      </c>
      <c r="AU217" s="188" t="s">
        <v>80</v>
      </c>
      <c r="AY217" s="187" t="s">
        <v>130</v>
      </c>
      <c r="BK217" s="189">
        <f>BK218</f>
        <v>0</v>
      </c>
    </row>
    <row r="218" spans="1:65" s="2" customFormat="1" ht="24.2" customHeight="1">
      <c r="A218" s="31"/>
      <c r="B218" s="32"/>
      <c r="C218" s="192" t="s">
        <v>411</v>
      </c>
      <c r="D218" s="192" t="s">
        <v>132</v>
      </c>
      <c r="E218" s="193" t="s">
        <v>412</v>
      </c>
      <c r="F218" s="194" t="s">
        <v>413</v>
      </c>
      <c r="G218" s="195" t="s">
        <v>143</v>
      </c>
      <c r="H218" s="196">
        <v>130</v>
      </c>
      <c r="I218" s="197"/>
      <c r="J218" s="198">
        <f>ROUND(I218*H218,2)</f>
        <v>0</v>
      </c>
      <c r="K218" s="199"/>
      <c r="L218" s="36"/>
      <c r="M218" s="200" t="s">
        <v>1</v>
      </c>
      <c r="N218" s="201" t="s">
        <v>38</v>
      </c>
      <c r="O218" s="72"/>
      <c r="P218" s="202">
        <f>O218*H218</f>
        <v>0</v>
      </c>
      <c r="Q218" s="202">
        <v>0</v>
      </c>
      <c r="R218" s="202">
        <f>Q218*H218</f>
        <v>0</v>
      </c>
      <c r="S218" s="202">
        <v>0</v>
      </c>
      <c r="T218" s="203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204" t="s">
        <v>252</v>
      </c>
      <c r="AT218" s="204" t="s">
        <v>132</v>
      </c>
      <c r="AU218" s="204" t="s">
        <v>137</v>
      </c>
      <c r="AY218" s="14" t="s">
        <v>130</v>
      </c>
      <c r="BE218" s="205">
        <f>IF(N218="základná",J218,0)</f>
        <v>0</v>
      </c>
      <c r="BF218" s="205">
        <f>IF(N218="znížená",J218,0)</f>
        <v>0</v>
      </c>
      <c r="BG218" s="205">
        <f>IF(N218="zákl. prenesená",J218,0)</f>
        <v>0</v>
      </c>
      <c r="BH218" s="205">
        <f>IF(N218="zníž. prenesená",J218,0)</f>
        <v>0</v>
      </c>
      <c r="BI218" s="205">
        <f>IF(N218="nulová",J218,0)</f>
        <v>0</v>
      </c>
      <c r="BJ218" s="14" t="s">
        <v>137</v>
      </c>
      <c r="BK218" s="205">
        <f>ROUND(I218*H218,2)</f>
        <v>0</v>
      </c>
      <c r="BL218" s="14" t="s">
        <v>252</v>
      </c>
      <c r="BM218" s="204" t="s">
        <v>414</v>
      </c>
    </row>
    <row r="219" spans="1:65" s="12" customFormat="1" ht="22.9" customHeight="1">
      <c r="B219" s="176"/>
      <c r="C219" s="177"/>
      <c r="D219" s="178" t="s">
        <v>71</v>
      </c>
      <c r="E219" s="190" t="s">
        <v>415</v>
      </c>
      <c r="F219" s="190" t="s">
        <v>416</v>
      </c>
      <c r="G219" s="177"/>
      <c r="H219" s="177"/>
      <c r="I219" s="180"/>
      <c r="J219" s="191">
        <f>BK219</f>
        <v>0</v>
      </c>
      <c r="K219" s="177"/>
      <c r="L219" s="182"/>
      <c r="M219" s="183"/>
      <c r="N219" s="184"/>
      <c r="O219" s="184"/>
      <c r="P219" s="185">
        <f>SUM(P220:P228)</f>
        <v>0</v>
      </c>
      <c r="Q219" s="184"/>
      <c r="R219" s="185">
        <f>SUM(R220:R228)</f>
        <v>21.835000000000001</v>
      </c>
      <c r="S219" s="184"/>
      <c r="T219" s="186">
        <f>SUM(T220:T228)</f>
        <v>0</v>
      </c>
      <c r="AR219" s="187" t="s">
        <v>140</v>
      </c>
      <c r="AT219" s="188" t="s">
        <v>71</v>
      </c>
      <c r="AU219" s="188" t="s">
        <v>80</v>
      </c>
      <c r="AY219" s="187" t="s">
        <v>130</v>
      </c>
      <c r="BK219" s="189">
        <f>SUM(BK220:BK228)</f>
        <v>0</v>
      </c>
    </row>
    <row r="220" spans="1:65" s="2" customFormat="1" ht="24.2" customHeight="1">
      <c r="A220" s="31"/>
      <c r="B220" s="32"/>
      <c r="C220" s="192" t="s">
        <v>276</v>
      </c>
      <c r="D220" s="192" t="s">
        <v>132</v>
      </c>
      <c r="E220" s="193" t="s">
        <v>417</v>
      </c>
      <c r="F220" s="194" t="s">
        <v>418</v>
      </c>
      <c r="G220" s="195" t="s">
        <v>143</v>
      </c>
      <c r="H220" s="196">
        <v>130</v>
      </c>
      <c r="I220" s="197"/>
      <c r="J220" s="198">
        <f t="shared" ref="J220:J228" si="30">ROUND(I220*H220,2)</f>
        <v>0</v>
      </c>
      <c r="K220" s="199"/>
      <c r="L220" s="36"/>
      <c r="M220" s="200" t="s">
        <v>1</v>
      </c>
      <c r="N220" s="201" t="s">
        <v>38</v>
      </c>
      <c r="O220" s="72"/>
      <c r="P220" s="202">
        <f t="shared" ref="P220:P228" si="31">O220*H220</f>
        <v>0</v>
      </c>
      <c r="Q220" s="202">
        <v>0</v>
      </c>
      <c r="R220" s="202">
        <f t="shared" ref="R220:R228" si="32">Q220*H220</f>
        <v>0</v>
      </c>
      <c r="S220" s="202">
        <v>0</v>
      </c>
      <c r="T220" s="203">
        <f t="shared" ref="T220:T228" si="33"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204" t="s">
        <v>252</v>
      </c>
      <c r="AT220" s="204" t="s">
        <v>132</v>
      </c>
      <c r="AU220" s="204" t="s">
        <v>137</v>
      </c>
      <c r="AY220" s="14" t="s">
        <v>130</v>
      </c>
      <c r="BE220" s="205">
        <f t="shared" ref="BE220:BE228" si="34">IF(N220="základná",J220,0)</f>
        <v>0</v>
      </c>
      <c r="BF220" s="205">
        <f t="shared" ref="BF220:BF228" si="35">IF(N220="znížená",J220,0)</f>
        <v>0</v>
      </c>
      <c r="BG220" s="205">
        <f t="shared" ref="BG220:BG228" si="36">IF(N220="zákl. prenesená",J220,0)</f>
        <v>0</v>
      </c>
      <c r="BH220" s="205">
        <f t="shared" ref="BH220:BH228" si="37">IF(N220="zníž. prenesená",J220,0)</f>
        <v>0</v>
      </c>
      <c r="BI220" s="205">
        <f t="shared" ref="BI220:BI228" si="38">IF(N220="nulová",J220,0)</f>
        <v>0</v>
      </c>
      <c r="BJ220" s="14" t="s">
        <v>137</v>
      </c>
      <c r="BK220" s="205">
        <f t="shared" ref="BK220:BK228" si="39">ROUND(I220*H220,2)</f>
        <v>0</v>
      </c>
      <c r="BL220" s="14" t="s">
        <v>252</v>
      </c>
      <c r="BM220" s="204" t="s">
        <v>419</v>
      </c>
    </row>
    <row r="221" spans="1:65" s="2" customFormat="1" ht="24.2" customHeight="1">
      <c r="A221" s="31"/>
      <c r="B221" s="32"/>
      <c r="C221" s="192" t="s">
        <v>420</v>
      </c>
      <c r="D221" s="192" t="s">
        <v>132</v>
      </c>
      <c r="E221" s="193" t="s">
        <v>421</v>
      </c>
      <c r="F221" s="194" t="s">
        <v>422</v>
      </c>
      <c r="G221" s="195" t="s">
        <v>143</v>
      </c>
      <c r="H221" s="196">
        <v>130</v>
      </c>
      <c r="I221" s="197"/>
      <c r="J221" s="198">
        <f t="shared" si="30"/>
        <v>0</v>
      </c>
      <c r="K221" s="199"/>
      <c r="L221" s="36"/>
      <c r="M221" s="200" t="s">
        <v>1</v>
      </c>
      <c r="N221" s="201" t="s">
        <v>38</v>
      </c>
      <c r="O221" s="72"/>
      <c r="P221" s="202">
        <f t="shared" si="31"/>
        <v>0</v>
      </c>
      <c r="Q221" s="202">
        <v>0</v>
      </c>
      <c r="R221" s="202">
        <f t="shared" si="32"/>
        <v>0</v>
      </c>
      <c r="S221" s="202">
        <v>0</v>
      </c>
      <c r="T221" s="203">
        <f t="shared" si="33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204" t="s">
        <v>252</v>
      </c>
      <c r="AT221" s="204" t="s">
        <v>132</v>
      </c>
      <c r="AU221" s="204" t="s">
        <v>137</v>
      </c>
      <c r="AY221" s="14" t="s">
        <v>130</v>
      </c>
      <c r="BE221" s="205">
        <f t="shared" si="34"/>
        <v>0</v>
      </c>
      <c r="BF221" s="205">
        <f t="shared" si="35"/>
        <v>0</v>
      </c>
      <c r="BG221" s="205">
        <f t="shared" si="36"/>
        <v>0</v>
      </c>
      <c r="BH221" s="205">
        <f t="shared" si="37"/>
        <v>0</v>
      </c>
      <c r="BI221" s="205">
        <f t="shared" si="38"/>
        <v>0</v>
      </c>
      <c r="BJ221" s="14" t="s">
        <v>137</v>
      </c>
      <c r="BK221" s="205">
        <f t="shared" si="39"/>
        <v>0</v>
      </c>
      <c r="BL221" s="14" t="s">
        <v>252</v>
      </c>
      <c r="BM221" s="204" t="s">
        <v>423</v>
      </c>
    </row>
    <row r="222" spans="1:65" s="2" customFormat="1" ht="24.2" customHeight="1">
      <c r="A222" s="31"/>
      <c r="B222" s="32"/>
      <c r="C222" s="206" t="s">
        <v>280</v>
      </c>
      <c r="D222" s="206" t="s">
        <v>188</v>
      </c>
      <c r="E222" s="207" t="s">
        <v>424</v>
      </c>
      <c r="F222" s="208" t="s">
        <v>425</v>
      </c>
      <c r="G222" s="209" t="s">
        <v>143</v>
      </c>
      <c r="H222" s="210">
        <v>143</v>
      </c>
      <c r="I222" s="211"/>
      <c r="J222" s="212">
        <f t="shared" si="30"/>
        <v>0</v>
      </c>
      <c r="K222" s="213"/>
      <c r="L222" s="214"/>
      <c r="M222" s="215" t="s">
        <v>1</v>
      </c>
      <c r="N222" s="216" t="s">
        <v>38</v>
      </c>
      <c r="O222" s="72"/>
      <c r="P222" s="202">
        <f t="shared" si="31"/>
        <v>0</v>
      </c>
      <c r="Q222" s="202">
        <v>0</v>
      </c>
      <c r="R222" s="202">
        <f t="shared" si="32"/>
        <v>0</v>
      </c>
      <c r="S222" s="202">
        <v>0</v>
      </c>
      <c r="T222" s="203">
        <f t="shared" si="33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204" t="s">
        <v>426</v>
      </c>
      <c r="AT222" s="204" t="s">
        <v>188</v>
      </c>
      <c r="AU222" s="204" t="s">
        <v>137</v>
      </c>
      <c r="AY222" s="14" t="s">
        <v>130</v>
      </c>
      <c r="BE222" s="205">
        <f t="shared" si="34"/>
        <v>0</v>
      </c>
      <c r="BF222" s="205">
        <f t="shared" si="35"/>
        <v>0</v>
      </c>
      <c r="BG222" s="205">
        <f t="shared" si="36"/>
        <v>0</v>
      </c>
      <c r="BH222" s="205">
        <f t="shared" si="37"/>
        <v>0</v>
      </c>
      <c r="BI222" s="205">
        <f t="shared" si="38"/>
        <v>0</v>
      </c>
      <c r="BJ222" s="14" t="s">
        <v>137</v>
      </c>
      <c r="BK222" s="205">
        <f t="shared" si="39"/>
        <v>0</v>
      </c>
      <c r="BL222" s="14" t="s">
        <v>252</v>
      </c>
      <c r="BM222" s="204" t="s">
        <v>427</v>
      </c>
    </row>
    <row r="223" spans="1:65" s="2" customFormat="1" ht="33" customHeight="1">
      <c r="A223" s="31"/>
      <c r="B223" s="32"/>
      <c r="C223" s="192" t="s">
        <v>428</v>
      </c>
      <c r="D223" s="192" t="s">
        <v>132</v>
      </c>
      <c r="E223" s="193" t="s">
        <v>429</v>
      </c>
      <c r="F223" s="194" t="s">
        <v>430</v>
      </c>
      <c r="G223" s="195" t="s">
        <v>143</v>
      </c>
      <c r="H223" s="196">
        <v>130</v>
      </c>
      <c r="I223" s="197"/>
      <c r="J223" s="198">
        <f t="shared" si="30"/>
        <v>0</v>
      </c>
      <c r="K223" s="199"/>
      <c r="L223" s="36"/>
      <c r="M223" s="200" t="s">
        <v>1</v>
      </c>
      <c r="N223" s="201" t="s">
        <v>38</v>
      </c>
      <c r="O223" s="72"/>
      <c r="P223" s="202">
        <f t="shared" si="31"/>
        <v>0</v>
      </c>
      <c r="Q223" s="202">
        <v>0</v>
      </c>
      <c r="R223" s="202">
        <f t="shared" si="32"/>
        <v>0</v>
      </c>
      <c r="S223" s="202">
        <v>0</v>
      </c>
      <c r="T223" s="203">
        <f t="shared" si="33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204" t="s">
        <v>252</v>
      </c>
      <c r="AT223" s="204" t="s">
        <v>132</v>
      </c>
      <c r="AU223" s="204" t="s">
        <v>137</v>
      </c>
      <c r="AY223" s="14" t="s">
        <v>130</v>
      </c>
      <c r="BE223" s="205">
        <f t="shared" si="34"/>
        <v>0</v>
      </c>
      <c r="BF223" s="205">
        <f t="shared" si="35"/>
        <v>0</v>
      </c>
      <c r="BG223" s="205">
        <f t="shared" si="36"/>
        <v>0</v>
      </c>
      <c r="BH223" s="205">
        <f t="shared" si="37"/>
        <v>0</v>
      </c>
      <c r="BI223" s="205">
        <f t="shared" si="38"/>
        <v>0</v>
      </c>
      <c r="BJ223" s="14" t="s">
        <v>137</v>
      </c>
      <c r="BK223" s="205">
        <f t="shared" si="39"/>
        <v>0</v>
      </c>
      <c r="BL223" s="14" t="s">
        <v>252</v>
      </c>
      <c r="BM223" s="204" t="s">
        <v>431</v>
      </c>
    </row>
    <row r="224" spans="1:65" s="2" customFormat="1" ht="16.5" customHeight="1">
      <c r="A224" s="31"/>
      <c r="B224" s="32"/>
      <c r="C224" s="206" t="s">
        <v>283</v>
      </c>
      <c r="D224" s="206" t="s">
        <v>188</v>
      </c>
      <c r="E224" s="207" t="s">
        <v>432</v>
      </c>
      <c r="F224" s="208" t="s">
        <v>433</v>
      </c>
      <c r="G224" s="209" t="s">
        <v>143</v>
      </c>
      <c r="H224" s="210">
        <v>130</v>
      </c>
      <c r="I224" s="211"/>
      <c r="J224" s="212">
        <f t="shared" si="30"/>
        <v>0</v>
      </c>
      <c r="K224" s="213"/>
      <c r="L224" s="214"/>
      <c r="M224" s="215" t="s">
        <v>1</v>
      </c>
      <c r="N224" s="216" t="s">
        <v>38</v>
      </c>
      <c r="O224" s="72"/>
      <c r="P224" s="202">
        <f t="shared" si="31"/>
        <v>0</v>
      </c>
      <c r="Q224" s="202">
        <v>0</v>
      </c>
      <c r="R224" s="202">
        <f t="shared" si="32"/>
        <v>0</v>
      </c>
      <c r="S224" s="202">
        <v>0</v>
      </c>
      <c r="T224" s="203">
        <f t="shared" si="33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204" t="s">
        <v>426</v>
      </c>
      <c r="AT224" s="204" t="s">
        <v>188</v>
      </c>
      <c r="AU224" s="204" t="s">
        <v>137</v>
      </c>
      <c r="AY224" s="14" t="s">
        <v>130</v>
      </c>
      <c r="BE224" s="205">
        <f t="shared" si="34"/>
        <v>0</v>
      </c>
      <c r="BF224" s="205">
        <f t="shared" si="35"/>
        <v>0</v>
      </c>
      <c r="BG224" s="205">
        <f t="shared" si="36"/>
        <v>0</v>
      </c>
      <c r="BH224" s="205">
        <f t="shared" si="37"/>
        <v>0</v>
      </c>
      <c r="BI224" s="205">
        <f t="shared" si="38"/>
        <v>0</v>
      </c>
      <c r="BJ224" s="14" t="s">
        <v>137</v>
      </c>
      <c r="BK224" s="205">
        <f t="shared" si="39"/>
        <v>0</v>
      </c>
      <c r="BL224" s="14" t="s">
        <v>252</v>
      </c>
      <c r="BM224" s="204" t="s">
        <v>434</v>
      </c>
    </row>
    <row r="225" spans="1:65" s="2" customFormat="1" ht="33" customHeight="1">
      <c r="A225" s="31"/>
      <c r="B225" s="32"/>
      <c r="C225" s="192" t="s">
        <v>435</v>
      </c>
      <c r="D225" s="192" t="s">
        <v>132</v>
      </c>
      <c r="E225" s="193" t="s">
        <v>436</v>
      </c>
      <c r="F225" s="194" t="s">
        <v>437</v>
      </c>
      <c r="G225" s="195" t="s">
        <v>143</v>
      </c>
      <c r="H225" s="196">
        <v>130</v>
      </c>
      <c r="I225" s="197"/>
      <c r="J225" s="198">
        <f t="shared" si="30"/>
        <v>0</v>
      </c>
      <c r="K225" s="199"/>
      <c r="L225" s="36"/>
      <c r="M225" s="200" t="s">
        <v>1</v>
      </c>
      <c r="N225" s="201" t="s">
        <v>38</v>
      </c>
      <c r="O225" s="72"/>
      <c r="P225" s="202">
        <f t="shared" si="31"/>
        <v>0</v>
      </c>
      <c r="Q225" s="202">
        <v>0</v>
      </c>
      <c r="R225" s="202">
        <f t="shared" si="32"/>
        <v>0</v>
      </c>
      <c r="S225" s="202">
        <v>0</v>
      </c>
      <c r="T225" s="203">
        <f t="shared" si="33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204" t="s">
        <v>252</v>
      </c>
      <c r="AT225" s="204" t="s">
        <v>132</v>
      </c>
      <c r="AU225" s="204" t="s">
        <v>137</v>
      </c>
      <c r="AY225" s="14" t="s">
        <v>130</v>
      </c>
      <c r="BE225" s="205">
        <f t="shared" si="34"/>
        <v>0</v>
      </c>
      <c r="BF225" s="205">
        <f t="shared" si="35"/>
        <v>0</v>
      </c>
      <c r="BG225" s="205">
        <f t="shared" si="36"/>
        <v>0</v>
      </c>
      <c r="BH225" s="205">
        <f t="shared" si="37"/>
        <v>0</v>
      </c>
      <c r="BI225" s="205">
        <f t="shared" si="38"/>
        <v>0</v>
      </c>
      <c r="BJ225" s="14" t="s">
        <v>137</v>
      </c>
      <c r="BK225" s="205">
        <f t="shared" si="39"/>
        <v>0</v>
      </c>
      <c r="BL225" s="14" t="s">
        <v>252</v>
      </c>
      <c r="BM225" s="204" t="s">
        <v>438</v>
      </c>
    </row>
    <row r="226" spans="1:65" s="2" customFormat="1" ht="16.5" customHeight="1">
      <c r="A226" s="31"/>
      <c r="B226" s="32"/>
      <c r="C226" s="206" t="s">
        <v>287</v>
      </c>
      <c r="D226" s="206" t="s">
        <v>188</v>
      </c>
      <c r="E226" s="207" t="s">
        <v>439</v>
      </c>
      <c r="F226" s="208" t="s">
        <v>440</v>
      </c>
      <c r="G226" s="209" t="s">
        <v>179</v>
      </c>
      <c r="H226" s="210">
        <v>21.835000000000001</v>
      </c>
      <c r="I226" s="211"/>
      <c r="J226" s="212">
        <f t="shared" si="30"/>
        <v>0</v>
      </c>
      <c r="K226" s="213"/>
      <c r="L226" s="214"/>
      <c r="M226" s="215" t="s">
        <v>1</v>
      </c>
      <c r="N226" s="216" t="s">
        <v>38</v>
      </c>
      <c r="O226" s="72"/>
      <c r="P226" s="202">
        <f t="shared" si="31"/>
        <v>0</v>
      </c>
      <c r="Q226" s="202">
        <v>1</v>
      </c>
      <c r="R226" s="202">
        <f t="shared" si="32"/>
        <v>21.835000000000001</v>
      </c>
      <c r="S226" s="202">
        <v>0</v>
      </c>
      <c r="T226" s="203">
        <f t="shared" si="33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204" t="s">
        <v>426</v>
      </c>
      <c r="AT226" s="204" t="s">
        <v>188</v>
      </c>
      <c r="AU226" s="204" t="s">
        <v>137</v>
      </c>
      <c r="AY226" s="14" t="s">
        <v>130</v>
      </c>
      <c r="BE226" s="205">
        <f t="shared" si="34"/>
        <v>0</v>
      </c>
      <c r="BF226" s="205">
        <f t="shared" si="35"/>
        <v>0</v>
      </c>
      <c r="BG226" s="205">
        <f t="shared" si="36"/>
        <v>0</v>
      </c>
      <c r="BH226" s="205">
        <f t="shared" si="37"/>
        <v>0</v>
      </c>
      <c r="BI226" s="205">
        <f t="shared" si="38"/>
        <v>0</v>
      </c>
      <c r="BJ226" s="14" t="s">
        <v>137</v>
      </c>
      <c r="BK226" s="205">
        <f t="shared" si="39"/>
        <v>0</v>
      </c>
      <c r="BL226" s="14" t="s">
        <v>252</v>
      </c>
      <c r="BM226" s="204" t="s">
        <v>441</v>
      </c>
    </row>
    <row r="227" spans="1:65" s="2" customFormat="1" ht="24.2" customHeight="1">
      <c r="A227" s="31"/>
      <c r="B227" s="32"/>
      <c r="C227" s="192" t="s">
        <v>442</v>
      </c>
      <c r="D227" s="192" t="s">
        <v>132</v>
      </c>
      <c r="E227" s="193" t="s">
        <v>443</v>
      </c>
      <c r="F227" s="194" t="s">
        <v>444</v>
      </c>
      <c r="G227" s="195" t="s">
        <v>151</v>
      </c>
      <c r="H227" s="196">
        <v>14.56</v>
      </c>
      <c r="I227" s="197"/>
      <c r="J227" s="198">
        <f t="shared" si="30"/>
        <v>0</v>
      </c>
      <c r="K227" s="199"/>
      <c r="L227" s="36"/>
      <c r="M227" s="200" t="s">
        <v>1</v>
      </c>
      <c r="N227" s="201" t="s">
        <v>38</v>
      </c>
      <c r="O227" s="72"/>
      <c r="P227" s="202">
        <f t="shared" si="31"/>
        <v>0</v>
      </c>
      <c r="Q227" s="202">
        <v>0</v>
      </c>
      <c r="R227" s="202">
        <f t="shared" si="32"/>
        <v>0</v>
      </c>
      <c r="S227" s="202">
        <v>0</v>
      </c>
      <c r="T227" s="203">
        <f t="shared" si="33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204" t="s">
        <v>252</v>
      </c>
      <c r="AT227" s="204" t="s">
        <v>132</v>
      </c>
      <c r="AU227" s="204" t="s">
        <v>137</v>
      </c>
      <c r="AY227" s="14" t="s">
        <v>130</v>
      </c>
      <c r="BE227" s="205">
        <f t="shared" si="34"/>
        <v>0</v>
      </c>
      <c r="BF227" s="205">
        <f t="shared" si="35"/>
        <v>0</v>
      </c>
      <c r="BG227" s="205">
        <f t="shared" si="36"/>
        <v>0</v>
      </c>
      <c r="BH227" s="205">
        <f t="shared" si="37"/>
        <v>0</v>
      </c>
      <c r="BI227" s="205">
        <f t="shared" si="38"/>
        <v>0</v>
      </c>
      <c r="BJ227" s="14" t="s">
        <v>137</v>
      </c>
      <c r="BK227" s="205">
        <f t="shared" si="39"/>
        <v>0</v>
      </c>
      <c r="BL227" s="14" t="s">
        <v>252</v>
      </c>
      <c r="BM227" s="204" t="s">
        <v>445</v>
      </c>
    </row>
    <row r="228" spans="1:65" s="2" customFormat="1" ht="24.2" customHeight="1">
      <c r="A228" s="31"/>
      <c r="B228" s="32"/>
      <c r="C228" s="192" t="s">
        <v>290</v>
      </c>
      <c r="D228" s="192" t="s">
        <v>132</v>
      </c>
      <c r="E228" s="193" t="s">
        <v>446</v>
      </c>
      <c r="F228" s="194" t="s">
        <v>447</v>
      </c>
      <c r="G228" s="195" t="s">
        <v>151</v>
      </c>
      <c r="H228" s="196">
        <v>58.24</v>
      </c>
      <c r="I228" s="197"/>
      <c r="J228" s="198">
        <f t="shared" si="30"/>
        <v>0</v>
      </c>
      <c r="K228" s="199"/>
      <c r="L228" s="36"/>
      <c r="M228" s="217" t="s">
        <v>1</v>
      </c>
      <c r="N228" s="218" t="s">
        <v>38</v>
      </c>
      <c r="O228" s="219"/>
      <c r="P228" s="220">
        <f t="shared" si="31"/>
        <v>0</v>
      </c>
      <c r="Q228" s="220">
        <v>0</v>
      </c>
      <c r="R228" s="220">
        <f t="shared" si="32"/>
        <v>0</v>
      </c>
      <c r="S228" s="220">
        <v>0</v>
      </c>
      <c r="T228" s="221">
        <f t="shared" si="33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204" t="s">
        <v>252</v>
      </c>
      <c r="AT228" s="204" t="s">
        <v>132</v>
      </c>
      <c r="AU228" s="204" t="s">
        <v>137</v>
      </c>
      <c r="AY228" s="14" t="s">
        <v>130</v>
      </c>
      <c r="BE228" s="205">
        <f t="shared" si="34"/>
        <v>0</v>
      </c>
      <c r="BF228" s="205">
        <f t="shared" si="35"/>
        <v>0</v>
      </c>
      <c r="BG228" s="205">
        <f t="shared" si="36"/>
        <v>0</v>
      </c>
      <c r="BH228" s="205">
        <f t="shared" si="37"/>
        <v>0</v>
      </c>
      <c r="BI228" s="205">
        <f t="shared" si="38"/>
        <v>0</v>
      </c>
      <c r="BJ228" s="14" t="s">
        <v>137</v>
      </c>
      <c r="BK228" s="205">
        <f t="shared" si="39"/>
        <v>0</v>
      </c>
      <c r="BL228" s="14" t="s">
        <v>252</v>
      </c>
      <c r="BM228" s="204" t="s">
        <v>448</v>
      </c>
    </row>
    <row r="229" spans="1:65" s="2" customFormat="1" ht="6.95" customHeight="1">
      <c r="A229" s="31"/>
      <c r="B229" s="55"/>
      <c r="C229" s="56"/>
      <c r="D229" s="56"/>
      <c r="E229" s="56"/>
      <c r="F229" s="56"/>
      <c r="G229" s="56"/>
      <c r="H229" s="56"/>
      <c r="I229" s="56"/>
      <c r="J229" s="56"/>
      <c r="K229" s="56"/>
      <c r="L229" s="36"/>
      <c r="M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</row>
  </sheetData>
  <sheetProtection algorithmName="SHA-512" hashValue="m8UPmIYwVnKaeXNL8vjqu4M76GrgWkotqMf6OzH7asmmJ2ieIeyJ2oKQDCHIv9Dy0RoiWKTNrjfRyADsnMtLtQ==" saltValue="iLGccCUmdb6HiTPhPJgFPWisZLy4/znRvpuLREhfmdUmaP2ZCvZ2dow4M77FiY2Jc0UQIlgjqGNhfwWLjEvSTQ==" spinCount="100000" sheet="1" objects="1" scenarios="1" formatColumns="0" formatRows="0" autoFilter="0"/>
  <autoFilter ref="C129:K228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84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72</v>
      </c>
    </row>
    <row r="4" spans="1:46" s="1" customFormat="1" ht="24.95" customHeight="1">
      <c r="B4" s="17"/>
      <c r="D4" s="111" t="s">
        <v>94</v>
      </c>
      <c r="L4" s="17"/>
      <c r="M4" s="112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15</v>
      </c>
      <c r="L6" s="17"/>
    </row>
    <row r="7" spans="1:46" s="1" customFormat="1" ht="26.25" customHeight="1">
      <c r="B7" s="17"/>
      <c r="E7" s="266" t="str">
        <f>'Rekapitulácia stavby'!K6</f>
        <v>AKČNÝ PLÁN PRE ZLEPŠENIE PODMIENOK CYKL. INFRAŠTR. POMOCOU ORGANIZAČNYCH OPATRENÍ (rozpočet)</v>
      </c>
      <c r="F7" s="267"/>
      <c r="G7" s="267"/>
      <c r="H7" s="267"/>
      <c r="L7" s="17"/>
    </row>
    <row r="8" spans="1:46" s="2" customFormat="1" ht="12" customHeight="1">
      <c r="A8" s="31"/>
      <c r="B8" s="36"/>
      <c r="C8" s="31"/>
      <c r="D8" s="113" t="s">
        <v>95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8" t="s">
        <v>449</v>
      </c>
      <c r="F9" s="269"/>
      <c r="G9" s="269"/>
      <c r="H9" s="269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3" t="s">
        <v>17</v>
      </c>
      <c r="E11" s="31"/>
      <c r="F11" s="114" t="s">
        <v>1</v>
      </c>
      <c r="G11" s="31"/>
      <c r="H11" s="31"/>
      <c r="I11" s="113" t="s">
        <v>18</v>
      </c>
      <c r="J11" s="114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3" t="s">
        <v>19</v>
      </c>
      <c r="E12" s="31"/>
      <c r="F12" s="114" t="s">
        <v>20</v>
      </c>
      <c r="G12" s="31"/>
      <c r="H12" s="31"/>
      <c r="I12" s="113" t="s">
        <v>21</v>
      </c>
      <c r="J12" s="115" t="str">
        <f>'Rekapitulácia stavby'!AN8</f>
        <v>23. 9. 2022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3" t="s">
        <v>23</v>
      </c>
      <c r="E14" s="31"/>
      <c r="F14" s="31"/>
      <c r="G14" s="31"/>
      <c r="H14" s="31"/>
      <c r="I14" s="113" t="s">
        <v>24</v>
      </c>
      <c r="J14" s="114" t="str">
        <f>IF('Rekapitulácia stavby'!AN10="","",'Rekapitulácia stavby'!AN10)</f>
        <v/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4" t="str">
        <f>IF('Rekapitulácia stavby'!E11="","",'Rekapitulácia stavby'!E11)</f>
        <v xml:space="preserve"> </v>
      </c>
      <c r="F15" s="31"/>
      <c r="G15" s="31"/>
      <c r="H15" s="31"/>
      <c r="I15" s="113" t="s">
        <v>25</v>
      </c>
      <c r="J15" s="114" t="str">
        <f>IF('Rekapitulácia stavby'!AN11="","",'Rekapitulácia stavby'!AN11)</f>
        <v/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3" t="s">
        <v>26</v>
      </c>
      <c r="E17" s="31"/>
      <c r="F17" s="31"/>
      <c r="G17" s="31"/>
      <c r="H17" s="31"/>
      <c r="I17" s="113" t="s">
        <v>24</v>
      </c>
      <c r="J17" s="27" t="str">
        <f>'Rekapitulácia stavby'!AN13</f>
        <v>Vyplň údaj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70" t="str">
        <f>'Rekapitulácia stavby'!E14</f>
        <v>Vyplň údaj</v>
      </c>
      <c r="F18" s="271"/>
      <c r="G18" s="271"/>
      <c r="H18" s="271"/>
      <c r="I18" s="113" t="s">
        <v>25</v>
      </c>
      <c r="J18" s="27" t="str">
        <f>'Rekapitulácia stavby'!AN14</f>
        <v>Vyplň údaj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3" t="s">
        <v>28</v>
      </c>
      <c r="E20" s="31"/>
      <c r="F20" s="31"/>
      <c r="G20" s="31"/>
      <c r="H20" s="31"/>
      <c r="I20" s="113" t="s">
        <v>24</v>
      </c>
      <c r="J20" s="114" t="str">
        <f>IF('Rekapitulácia stavby'!AN16="","",'Rekapitulácia stavby'!AN16)</f>
        <v/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4" t="str">
        <f>IF('Rekapitulácia stavby'!E17="","",'Rekapitulácia stavby'!E17)</f>
        <v xml:space="preserve"> </v>
      </c>
      <c r="F21" s="31"/>
      <c r="G21" s="31"/>
      <c r="H21" s="31"/>
      <c r="I21" s="113" t="s">
        <v>25</v>
      </c>
      <c r="J21" s="114" t="str">
        <f>IF('Rekapitulácia stavby'!AN17="","",'Rekapitulácia stavby'!AN17)</f>
        <v/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3" t="s">
        <v>30</v>
      </c>
      <c r="E23" s="31"/>
      <c r="F23" s="31"/>
      <c r="G23" s="31"/>
      <c r="H23" s="31"/>
      <c r="I23" s="113" t="s">
        <v>24</v>
      </c>
      <c r="J23" s="114" t="str">
        <f>IF('Rekapitulácia stavby'!AN19="","",'Rekapitulácia stavby'!AN19)</f>
        <v/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4" t="str">
        <f>IF('Rekapitulácia stavby'!E20="","",'Rekapitulácia stavby'!E20)</f>
        <v xml:space="preserve"> </v>
      </c>
      <c r="F24" s="31"/>
      <c r="G24" s="31"/>
      <c r="H24" s="31"/>
      <c r="I24" s="113" t="s">
        <v>25</v>
      </c>
      <c r="J24" s="114" t="str">
        <f>IF('Rekapitulácia stavby'!AN20="","",'Rekapitulácia stavby'!AN20)</f>
        <v/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3" t="s">
        <v>31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6"/>
      <c r="B27" s="117"/>
      <c r="C27" s="116"/>
      <c r="D27" s="116"/>
      <c r="E27" s="272" t="s">
        <v>1</v>
      </c>
      <c r="F27" s="272"/>
      <c r="G27" s="272"/>
      <c r="H27" s="272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9"/>
      <c r="E29" s="119"/>
      <c r="F29" s="119"/>
      <c r="G29" s="119"/>
      <c r="H29" s="119"/>
      <c r="I29" s="119"/>
      <c r="J29" s="119"/>
      <c r="K29" s="119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0" t="s">
        <v>32</v>
      </c>
      <c r="E30" s="31"/>
      <c r="F30" s="31"/>
      <c r="G30" s="31"/>
      <c r="H30" s="31"/>
      <c r="I30" s="31"/>
      <c r="J30" s="121">
        <f>ROUND(J126, 2)</f>
        <v>0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9"/>
      <c r="E31" s="119"/>
      <c r="F31" s="119"/>
      <c r="G31" s="119"/>
      <c r="H31" s="119"/>
      <c r="I31" s="119"/>
      <c r="J31" s="119"/>
      <c r="K31" s="119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2" t="s">
        <v>34</v>
      </c>
      <c r="G32" s="31"/>
      <c r="H32" s="31"/>
      <c r="I32" s="122" t="s">
        <v>33</v>
      </c>
      <c r="J32" s="122" t="s">
        <v>35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3" t="s">
        <v>36</v>
      </c>
      <c r="E33" s="124" t="s">
        <v>37</v>
      </c>
      <c r="F33" s="125">
        <f>ROUND((SUM(BE126:BE200)),  2)</f>
        <v>0</v>
      </c>
      <c r="G33" s="126"/>
      <c r="H33" s="126"/>
      <c r="I33" s="127">
        <v>0.2</v>
      </c>
      <c r="J33" s="125">
        <f>ROUND(((SUM(BE126:BE200))*I33),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4" t="s">
        <v>38</v>
      </c>
      <c r="F34" s="125">
        <f>ROUND((SUM(BF126:BF200)),  2)</f>
        <v>0</v>
      </c>
      <c r="G34" s="126"/>
      <c r="H34" s="126"/>
      <c r="I34" s="127">
        <v>0.2</v>
      </c>
      <c r="J34" s="125">
        <f>ROUND(((SUM(BF126:BF200))*I34), 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3" t="s">
        <v>39</v>
      </c>
      <c r="F35" s="128">
        <f>ROUND((SUM(BG126:BG200)),  2)</f>
        <v>0</v>
      </c>
      <c r="G35" s="31"/>
      <c r="H35" s="31"/>
      <c r="I35" s="129">
        <v>0.2</v>
      </c>
      <c r="J35" s="128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3" t="s">
        <v>40</v>
      </c>
      <c r="F36" s="128">
        <f>ROUND((SUM(BH126:BH200)),  2)</f>
        <v>0</v>
      </c>
      <c r="G36" s="31"/>
      <c r="H36" s="31"/>
      <c r="I36" s="129">
        <v>0.2</v>
      </c>
      <c r="J36" s="128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4" t="s">
        <v>41</v>
      </c>
      <c r="F37" s="125">
        <f>ROUND((SUM(BI126:BI200)),  2)</f>
        <v>0</v>
      </c>
      <c r="G37" s="126"/>
      <c r="H37" s="126"/>
      <c r="I37" s="127">
        <v>0</v>
      </c>
      <c r="J37" s="125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0"/>
      <c r="D39" s="131" t="s">
        <v>42</v>
      </c>
      <c r="E39" s="132"/>
      <c r="F39" s="132"/>
      <c r="G39" s="133" t="s">
        <v>43</v>
      </c>
      <c r="H39" s="134" t="s">
        <v>44</v>
      </c>
      <c r="I39" s="132"/>
      <c r="J39" s="135">
        <f>SUM(J30:J37)</f>
        <v>0</v>
      </c>
      <c r="K39" s="136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52"/>
      <c r="D50" s="137" t="s">
        <v>45</v>
      </c>
      <c r="E50" s="138"/>
      <c r="F50" s="138"/>
      <c r="G50" s="137" t="s">
        <v>46</v>
      </c>
      <c r="H50" s="138"/>
      <c r="I50" s="138"/>
      <c r="J50" s="138"/>
      <c r="K50" s="138"/>
      <c r="L50" s="5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9" t="s">
        <v>47</v>
      </c>
      <c r="E61" s="140"/>
      <c r="F61" s="141" t="s">
        <v>48</v>
      </c>
      <c r="G61" s="139" t="s">
        <v>47</v>
      </c>
      <c r="H61" s="140"/>
      <c r="I61" s="140"/>
      <c r="J61" s="142" t="s">
        <v>48</v>
      </c>
      <c r="K61" s="140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7" t="s">
        <v>49</v>
      </c>
      <c r="E65" s="143"/>
      <c r="F65" s="143"/>
      <c r="G65" s="137" t="s">
        <v>50</v>
      </c>
      <c r="H65" s="143"/>
      <c r="I65" s="143"/>
      <c r="J65" s="143"/>
      <c r="K65" s="143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9" t="s">
        <v>47</v>
      </c>
      <c r="E76" s="140"/>
      <c r="F76" s="141" t="s">
        <v>48</v>
      </c>
      <c r="G76" s="139" t="s">
        <v>47</v>
      </c>
      <c r="H76" s="140"/>
      <c r="I76" s="140"/>
      <c r="J76" s="142" t="s">
        <v>48</v>
      </c>
      <c r="K76" s="140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4"/>
      <c r="C77" s="145"/>
      <c r="D77" s="145"/>
      <c r="E77" s="145"/>
      <c r="F77" s="145"/>
      <c r="G77" s="145"/>
      <c r="H77" s="145"/>
      <c r="I77" s="145"/>
      <c r="J77" s="145"/>
      <c r="K77" s="145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46"/>
      <c r="C81" s="147"/>
      <c r="D81" s="147"/>
      <c r="E81" s="147"/>
      <c r="F81" s="147"/>
      <c r="G81" s="147"/>
      <c r="H81" s="147"/>
      <c r="I81" s="147"/>
      <c r="J81" s="147"/>
      <c r="K81" s="147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97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273" t="str">
        <f>E7</f>
        <v>AKČNÝ PLÁN PRE ZLEPŠENIE PODMIENOK CYKL. INFRAŠTR. POMOCOU ORGANIZAČNYCH OPATRENÍ (rozpočet)</v>
      </c>
      <c r="F85" s="274"/>
      <c r="G85" s="274"/>
      <c r="H85" s="274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95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2" t="str">
        <f>E9</f>
        <v>02 - SO 02 ul.Volgogradsk...</v>
      </c>
      <c r="F87" s="275"/>
      <c r="G87" s="275"/>
      <c r="H87" s="275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7" t="str">
        <f>IF(J12="","",J12)</f>
        <v>23. 9. 2022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28</v>
      </c>
      <c r="J91" s="29" t="str">
        <f>E21</f>
        <v xml:space="preserve"> 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 xml:space="preserve"> 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8" t="s">
        <v>98</v>
      </c>
      <c r="D94" s="149"/>
      <c r="E94" s="149"/>
      <c r="F94" s="149"/>
      <c r="G94" s="149"/>
      <c r="H94" s="149"/>
      <c r="I94" s="149"/>
      <c r="J94" s="150" t="s">
        <v>99</v>
      </c>
      <c r="K94" s="149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1" t="s">
        <v>100</v>
      </c>
      <c r="D96" s="33"/>
      <c r="E96" s="33"/>
      <c r="F96" s="33"/>
      <c r="G96" s="33"/>
      <c r="H96" s="33"/>
      <c r="I96" s="33"/>
      <c r="J96" s="85">
        <f>J126</f>
        <v>0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101</v>
      </c>
    </row>
    <row r="97" spans="1:31" s="9" customFormat="1" ht="24.95" customHeight="1">
      <c r="B97" s="152"/>
      <c r="C97" s="153"/>
      <c r="D97" s="154" t="s">
        <v>102</v>
      </c>
      <c r="E97" s="155"/>
      <c r="F97" s="155"/>
      <c r="G97" s="155"/>
      <c r="H97" s="155"/>
      <c r="I97" s="155"/>
      <c r="J97" s="156">
        <f>J127</f>
        <v>0</v>
      </c>
      <c r="K97" s="153"/>
      <c r="L97" s="157"/>
    </row>
    <row r="98" spans="1:31" s="10" customFormat="1" ht="19.899999999999999" customHeight="1">
      <c r="B98" s="158"/>
      <c r="C98" s="159"/>
      <c r="D98" s="160" t="s">
        <v>103</v>
      </c>
      <c r="E98" s="161"/>
      <c r="F98" s="161"/>
      <c r="G98" s="161"/>
      <c r="H98" s="161"/>
      <c r="I98" s="161"/>
      <c r="J98" s="162">
        <f>J128</f>
        <v>0</v>
      </c>
      <c r="K98" s="159"/>
      <c r="L98" s="163"/>
    </row>
    <row r="99" spans="1:31" s="10" customFormat="1" ht="19.899999999999999" customHeight="1">
      <c r="B99" s="158"/>
      <c r="C99" s="159"/>
      <c r="D99" s="160" t="s">
        <v>104</v>
      </c>
      <c r="E99" s="161"/>
      <c r="F99" s="161"/>
      <c r="G99" s="161"/>
      <c r="H99" s="161"/>
      <c r="I99" s="161"/>
      <c r="J99" s="162">
        <f>J141</f>
        <v>0</v>
      </c>
      <c r="K99" s="159"/>
      <c r="L99" s="163"/>
    </row>
    <row r="100" spans="1:31" s="10" customFormat="1" ht="19.899999999999999" customHeight="1">
      <c r="B100" s="158"/>
      <c r="C100" s="159"/>
      <c r="D100" s="160" t="s">
        <v>107</v>
      </c>
      <c r="E100" s="161"/>
      <c r="F100" s="161"/>
      <c r="G100" s="161"/>
      <c r="H100" s="161"/>
      <c r="I100" s="161"/>
      <c r="J100" s="162">
        <f>J144</f>
        <v>0</v>
      </c>
      <c r="K100" s="159"/>
      <c r="L100" s="163"/>
    </row>
    <row r="101" spans="1:31" s="10" customFormat="1" ht="19.899999999999999" customHeight="1">
      <c r="B101" s="158"/>
      <c r="C101" s="159"/>
      <c r="D101" s="160" t="s">
        <v>108</v>
      </c>
      <c r="E101" s="161"/>
      <c r="F101" s="161"/>
      <c r="G101" s="161"/>
      <c r="H101" s="161"/>
      <c r="I101" s="161"/>
      <c r="J101" s="162">
        <f>J155</f>
        <v>0</v>
      </c>
      <c r="K101" s="159"/>
      <c r="L101" s="163"/>
    </row>
    <row r="102" spans="1:31" s="10" customFormat="1" ht="19.899999999999999" customHeight="1">
      <c r="B102" s="158"/>
      <c r="C102" s="159"/>
      <c r="D102" s="160" t="s">
        <v>109</v>
      </c>
      <c r="E102" s="161"/>
      <c r="F102" s="161"/>
      <c r="G102" s="161"/>
      <c r="H102" s="161"/>
      <c r="I102" s="161"/>
      <c r="J102" s="162">
        <f>J157</f>
        <v>0</v>
      </c>
      <c r="K102" s="159"/>
      <c r="L102" s="163"/>
    </row>
    <row r="103" spans="1:31" s="10" customFormat="1" ht="19.899999999999999" customHeight="1">
      <c r="B103" s="158"/>
      <c r="C103" s="159"/>
      <c r="D103" s="160" t="s">
        <v>110</v>
      </c>
      <c r="E103" s="161"/>
      <c r="F103" s="161"/>
      <c r="G103" s="161"/>
      <c r="H103" s="161"/>
      <c r="I103" s="161"/>
      <c r="J103" s="162">
        <f>J186</f>
        <v>0</v>
      </c>
      <c r="K103" s="159"/>
      <c r="L103" s="163"/>
    </row>
    <row r="104" spans="1:31" s="9" customFormat="1" ht="24.95" customHeight="1">
      <c r="B104" s="152"/>
      <c r="C104" s="153"/>
      <c r="D104" s="154" t="s">
        <v>113</v>
      </c>
      <c r="E104" s="155"/>
      <c r="F104" s="155"/>
      <c r="G104" s="155"/>
      <c r="H104" s="155"/>
      <c r="I104" s="155"/>
      <c r="J104" s="156">
        <f>J188</f>
        <v>0</v>
      </c>
      <c r="K104" s="153"/>
      <c r="L104" s="157"/>
    </row>
    <row r="105" spans="1:31" s="10" customFormat="1" ht="19.899999999999999" customHeight="1">
      <c r="B105" s="158"/>
      <c r="C105" s="159"/>
      <c r="D105" s="160" t="s">
        <v>114</v>
      </c>
      <c r="E105" s="161"/>
      <c r="F105" s="161"/>
      <c r="G105" s="161"/>
      <c r="H105" s="161"/>
      <c r="I105" s="161"/>
      <c r="J105" s="162">
        <f>J189</f>
        <v>0</v>
      </c>
      <c r="K105" s="159"/>
      <c r="L105" s="163"/>
    </row>
    <row r="106" spans="1:31" s="10" customFormat="1" ht="19.899999999999999" customHeight="1">
      <c r="B106" s="158"/>
      <c r="C106" s="159"/>
      <c r="D106" s="160" t="s">
        <v>115</v>
      </c>
      <c r="E106" s="161"/>
      <c r="F106" s="161"/>
      <c r="G106" s="161"/>
      <c r="H106" s="161"/>
      <c r="I106" s="161"/>
      <c r="J106" s="162">
        <f>J191</f>
        <v>0</v>
      </c>
      <c r="K106" s="159"/>
      <c r="L106" s="163"/>
    </row>
    <row r="107" spans="1:31" s="2" customFormat="1" ht="21.75" customHeight="1">
      <c r="A107" s="31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52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5" customHeight="1">
      <c r="A108" s="31"/>
      <c r="B108" s="55"/>
      <c r="C108" s="56"/>
      <c r="D108" s="56"/>
      <c r="E108" s="56"/>
      <c r="F108" s="56"/>
      <c r="G108" s="56"/>
      <c r="H108" s="56"/>
      <c r="I108" s="56"/>
      <c r="J108" s="56"/>
      <c r="K108" s="56"/>
      <c r="L108" s="52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12" spans="1:31" s="2" customFormat="1" ht="6.95" customHeight="1">
      <c r="A112" s="31"/>
      <c r="B112" s="57"/>
      <c r="C112" s="58"/>
      <c r="D112" s="58"/>
      <c r="E112" s="58"/>
      <c r="F112" s="58"/>
      <c r="G112" s="58"/>
      <c r="H112" s="58"/>
      <c r="I112" s="58"/>
      <c r="J112" s="58"/>
      <c r="K112" s="58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24.95" customHeight="1">
      <c r="A113" s="31"/>
      <c r="B113" s="32"/>
      <c r="C113" s="20" t="s">
        <v>116</v>
      </c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6.95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12" customHeight="1">
      <c r="A115" s="31"/>
      <c r="B115" s="32"/>
      <c r="C115" s="26" t="s">
        <v>15</v>
      </c>
      <c r="D115" s="33"/>
      <c r="E115" s="33"/>
      <c r="F115" s="33"/>
      <c r="G115" s="33"/>
      <c r="H115" s="3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26.25" customHeight="1">
      <c r="A116" s="31"/>
      <c r="B116" s="32"/>
      <c r="C116" s="33"/>
      <c r="D116" s="33"/>
      <c r="E116" s="273" t="str">
        <f>E7</f>
        <v>AKČNÝ PLÁN PRE ZLEPŠENIE PODMIENOK CYKL. INFRAŠTR. POMOCOU ORGANIZAČNYCH OPATRENÍ (rozpočet)</v>
      </c>
      <c r="F116" s="274"/>
      <c r="G116" s="274"/>
      <c r="H116" s="274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95</v>
      </c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3"/>
      <c r="D118" s="33"/>
      <c r="E118" s="222" t="str">
        <f>E9</f>
        <v>02 - SO 02 ul.Volgogradsk...</v>
      </c>
      <c r="F118" s="275"/>
      <c r="G118" s="275"/>
      <c r="H118" s="275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6.9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2" customHeight="1">
      <c r="A120" s="31"/>
      <c r="B120" s="32"/>
      <c r="C120" s="26" t="s">
        <v>19</v>
      </c>
      <c r="D120" s="33"/>
      <c r="E120" s="33"/>
      <c r="F120" s="24" t="str">
        <f>F12</f>
        <v xml:space="preserve"> </v>
      </c>
      <c r="G120" s="33"/>
      <c r="H120" s="33"/>
      <c r="I120" s="26" t="s">
        <v>21</v>
      </c>
      <c r="J120" s="67" t="str">
        <f>IF(J12="","",J12)</f>
        <v>23. 9. 2022</v>
      </c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5.2" customHeight="1">
      <c r="A122" s="31"/>
      <c r="B122" s="32"/>
      <c r="C122" s="26" t="s">
        <v>23</v>
      </c>
      <c r="D122" s="33"/>
      <c r="E122" s="33"/>
      <c r="F122" s="24" t="str">
        <f>E15</f>
        <v xml:space="preserve"> </v>
      </c>
      <c r="G122" s="33"/>
      <c r="H122" s="33"/>
      <c r="I122" s="26" t="s">
        <v>28</v>
      </c>
      <c r="J122" s="29" t="str">
        <f>E21</f>
        <v xml:space="preserve"> 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2" customHeight="1">
      <c r="A123" s="31"/>
      <c r="B123" s="32"/>
      <c r="C123" s="26" t="s">
        <v>26</v>
      </c>
      <c r="D123" s="33"/>
      <c r="E123" s="33"/>
      <c r="F123" s="24" t="str">
        <f>IF(E18="","",E18)</f>
        <v>Vyplň údaj</v>
      </c>
      <c r="G123" s="33"/>
      <c r="H123" s="33"/>
      <c r="I123" s="26" t="s">
        <v>30</v>
      </c>
      <c r="J123" s="29" t="str">
        <f>E24</f>
        <v xml:space="preserve"> </v>
      </c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0.35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11" customFormat="1" ht="29.25" customHeight="1">
      <c r="A125" s="164"/>
      <c r="B125" s="165"/>
      <c r="C125" s="166" t="s">
        <v>117</v>
      </c>
      <c r="D125" s="167" t="s">
        <v>57</v>
      </c>
      <c r="E125" s="167" t="s">
        <v>53</v>
      </c>
      <c r="F125" s="167" t="s">
        <v>54</v>
      </c>
      <c r="G125" s="167" t="s">
        <v>118</v>
      </c>
      <c r="H125" s="167" t="s">
        <v>119</v>
      </c>
      <c r="I125" s="167" t="s">
        <v>120</v>
      </c>
      <c r="J125" s="168" t="s">
        <v>99</v>
      </c>
      <c r="K125" s="169" t="s">
        <v>121</v>
      </c>
      <c r="L125" s="170"/>
      <c r="M125" s="76" t="s">
        <v>1</v>
      </c>
      <c r="N125" s="77" t="s">
        <v>36</v>
      </c>
      <c r="O125" s="77" t="s">
        <v>122</v>
      </c>
      <c r="P125" s="77" t="s">
        <v>123</v>
      </c>
      <c r="Q125" s="77" t="s">
        <v>124</v>
      </c>
      <c r="R125" s="77" t="s">
        <v>125</v>
      </c>
      <c r="S125" s="77" t="s">
        <v>126</v>
      </c>
      <c r="T125" s="78" t="s">
        <v>127</v>
      </c>
      <c r="U125" s="164"/>
      <c r="V125" s="164"/>
      <c r="W125" s="164"/>
      <c r="X125" s="164"/>
      <c r="Y125" s="164"/>
      <c r="Z125" s="164"/>
      <c r="AA125" s="164"/>
      <c r="AB125" s="164"/>
      <c r="AC125" s="164"/>
      <c r="AD125" s="164"/>
      <c r="AE125" s="164"/>
    </row>
    <row r="126" spans="1:63" s="2" customFormat="1" ht="22.9" customHeight="1">
      <c r="A126" s="31"/>
      <c r="B126" s="32"/>
      <c r="C126" s="83" t="s">
        <v>100</v>
      </c>
      <c r="D126" s="33"/>
      <c r="E126" s="33"/>
      <c r="F126" s="33"/>
      <c r="G126" s="33"/>
      <c r="H126" s="33"/>
      <c r="I126" s="33"/>
      <c r="J126" s="171">
        <f>BK126</f>
        <v>0</v>
      </c>
      <c r="K126" s="33"/>
      <c r="L126" s="36"/>
      <c r="M126" s="79"/>
      <c r="N126" s="172"/>
      <c r="O126" s="80"/>
      <c r="P126" s="173">
        <f>P127+P188</f>
        <v>0</v>
      </c>
      <c r="Q126" s="80"/>
      <c r="R126" s="173">
        <f>R127+R188</f>
        <v>696.39403500000003</v>
      </c>
      <c r="S126" s="80"/>
      <c r="T126" s="174">
        <f>T127+T188</f>
        <v>802.75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4" t="s">
        <v>71</v>
      </c>
      <c r="AU126" s="14" t="s">
        <v>101</v>
      </c>
      <c r="BK126" s="175">
        <f>BK127+BK188</f>
        <v>0</v>
      </c>
    </row>
    <row r="127" spans="1:63" s="12" customFormat="1" ht="25.9" customHeight="1">
      <c r="B127" s="176"/>
      <c r="C127" s="177"/>
      <c r="D127" s="178" t="s">
        <v>71</v>
      </c>
      <c r="E127" s="179" t="s">
        <v>128</v>
      </c>
      <c r="F127" s="179" t="s">
        <v>129</v>
      </c>
      <c r="G127" s="177"/>
      <c r="H127" s="177"/>
      <c r="I127" s="180"/>
      <c r="J127" s="181">
        <f>BK127</f>
        <v>0</v>
      </c>
      <c r="K127" s="177"/>
      <c r="L127" s="182"/>
      <c r="M127" s="183"/>
      <c r="N127" s="184"/>
      <c r="O127" s="184"/>
      <c r="P127" s="185">
        <f>P128+P141+P144+P155+P157+P186</f>
        <v>0</v>
      </c>
      <c r="Q127" s="184"/>
      <c r="R127" s="185">
        <f>R128+R141+R144+R155+R157+R186</f>
        <v>625.85103500000002</v>
      </c>
      <c r="S127" s="184"/>
      <c r="T127" s="186">
        <f>T128+T141+T144+T155+T157+T186</f>
        <v>802.75</v>
      </c>
      <c r="AR127" s="187" t="s">
        <v>80</v>
      </c>
      <c r="AT127" s="188" t="s">
        <v>71</v>
      </c>
      <c r="AU127" s="188" t="s">
        <v>72</v>
      </c>
      <c r="AY127" s="187" t="s">
        <v>130</v>
      </c>
      <c r="BK127" s="189">
        <f>BK128+BK141+BK144+BK155+BK157+BK186</f>
        <v>0</v>
      </c>
    </row>
    <row r="128" spans="1:63" s="12" customFormat="1" ht="22.9" customHeight="1">
      <c r="B128" s="176"/>
      <c r="C128" s="177"/>
      <c r="D128" s="178" t="s">
        <v>71</v>
      </c>
      <c r="E128" s="190" t="s">
        <v>80</v>
      </c>
      <c r="F128" s="190" t="s">
        <v>131</v>
      </c>
      <c r="G128" s="177"/>
      <c r="H128" s="177"/>
      <c r="I128" s="180"/>
      <c r="J128" s="191">
        <f>BK128</f>
        <v>0</v>
      </c>
      <c r="K128" s="177"/>
      <c r="L128" s="182"/>
      <c r="M128" s="183"/>
      <c r="N128" s="184"/>
      <c r="O128" s="184"/>
      <c r="P128" s="185">
        <f>SUM(P129:P140)</f>
        <v>0</v>
      </c>
      <c r="Q128" s="184"/>
      <c r="R128" s="185">
        <f>SUM(R129:R140)</f>
        <v>0.47500000000000003</v>
      </c>
      <c r="S128" s="184"/>
      <c r="T128" s="186">
        <f>SUM(T129:T140)</f>
        <v>802.75</v>
      </c>
      <c r="AR128" s="187" t="s">
        <v>80</v>
      </c>
      <c r="AT128" s="188" t="s">
        <v>71</v>
      </c>
      <c r="AU128" s="188" t="s">
        <v>80</v>
      </c>
      <c r="AY128" s="187" t="s">
        <v>130</v>
      </c>
      <c r="BK128" s="189">
        <f>SUM(BK129:BK140)</f>
        <v>0</v>
      </c>
    </row>
    <row r="129" spans="1:65" s="2" customFormat="1" ht="24.2" customHeight="1">
      <c r="A129" s="31"/>
      <c r="B129" s="32"/>
      <c r="C129" s="192" t="s">
        <v>80</v>
      </c>
      <c r="D129" s="192" t="s">
        <v>132</v>
      </c>
      <c r="E129" s="193" t="s">
        <v>450</v>
      </c>
      <c r="F129" s="194" t="s">
        <v>451</v>
      </c>
      <c r="G129" s="195" t="s">
        <v>135</v>
      </c>
      <c r="H129" s="196">
        <v>750</v>
      </c>
      <c r="I129" s="197"/>
      <c r="J129" s="198">
        <f t="shared" ref="J129:J140" si="0">ROUND(I129*H129,2)</f>
        <v>0</v>
      </c>
      <c r="K129" s="199"/>
      <c r="L129" s="36"/>
      <c r="M129" s="200" t="s">
        <v>1</v>
      </c>
      <c r="N129" s="201" t="s">
        <v>38</v>
      </c>
      <c r="O129" s="72"/>
      <c r="P129" s="202">
        <f t="shared" ref="P129:P140" si="1">O129*H129</f>
        <v>0</v>
      </c>
      <c r="Q129" s="202">
        <v>0</v>
      </c>
      <c r="R129" s="202">
        <f t="shared" ref="R129:R140" si="2">Q129*H129</f>
        <v>0</v>
      </c>
      <c r="S129" s="202">
        <v>0.125</v>
      </c>
      <c r="T129" s="203">
        <f t="shared" ref="T129:T140" si="3">S129*H129</f>
        <v>93.75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4" t="s">
        <v>136</v>
      </c>
      <c r="AT129" s="204" t="s">
        <v>132</v>
      </c>
      <c r="AU129" s="204" t="s">
        <v>137</v>
      </c>
      <c r="AY129" s="14" t="s">
        <v>130</v>
      </c>
      <c r="BE129" s="205">
        <f t="shared" ref="BE129:BE140" si="4">IF(N129="základná",J129,0)</f>
        <v>0</v>
      </c>
      <c r="BF129" s="205">
        <f t="shared" ref="BF129:BF140" si="5">IF(N129="znížená",J129,0)</f>
        <v>0</v>
      </c>
      <c r="BG129" s="205">
        <f t="shared" ref="BG129:BG140" si="6">IF(N129="zákl. prenesená",J129,0)</f>
        <v>0</v>
      </c>
      <c r="BH129" s="205">
        <f t="shared" ref="BH129:BH140" si="7">IF(N129="zníž. prenesená",J129,0)</f>
        <v>0</v>
      </c>
      <c r="BI129" s="205">
        <f t="shared" ref="BI129:BI140" si="8">IF(N129="nulová",J129,0)</f>
        <v>0</v>
      </c>
      <c r="BJ129" s="14" t="s">
        <v>137</v>
      </c>
      <c r="BK129" s="205">
        <f t="shared" ref="BK129:BK140" si="9">ROUND(I129*H129,2)</f>
        <v>0</v>
      </c>
      <c r="BL129" s="14" t="s">
        <v>136</v>
      </c>
      <c r="BM129" s="204" t="s">
        <v>137</v>
      </c>
    </row>
    <row r="130" spans="1:65" s="2" customFormat="1" ht="37.9" customHeight="1">
      <c r="A130" s="31"/>
      <c r="B130" s="32"/>
      <c r="C130" s="192" t="s">
        <v>137</v>
      </c>
      <c r="D130" s="192" t="s">
        <v>132</v>
      </c>
      <c r="E130" s="193" t="s">
        <v>138</v>
      </c>
      <c r="F130" s="194" t="s">
        <v>139</v>
      </c>
      <c r="G130" s="195" t="s">
        <v>135</v>
      </c>
      <c r="H130" s="196">
        <v>950</v>
      </c>
      <c r="I130" s="197"/>
      <c r="J130" s="198">
        <f t="shared" si="0"/>
        <v>0</v>
      </c>
      <c r="K130" s="199"/>
      <c r="L130" s="36"/>
      <c r="M130" s="200" t="s">
        <v>1</v>
      </c>
      <c r="N130" s="201" t="s">
        <v>38</v>
      </c>
      <c r="O130" s="72"/>
      <c r="P130" s="202">
        <f t="shared" si="1"/>
        <v>0</v>
      </c>
      <c r="Q130" s="202">
        <v>5.0000000000000001E-4</v>
      </c>
      <c r="R130" s="202">
        <f t="shared" si="2"/>
        <v>0.47500000000000003</v>
      </c>
      <c r="S130" s="202">
        <v>0.5</v>
      </c>
      <c r="T130" s="203">
        <f t="shared" si="3"/>
        <v>475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04" t="s">
        <v>136</v>
      </c>
      <c r="AT130" s="204" t="s">
        <v>132</v>
      </c>
      <c r="AU130" s="204" t="s">
        <v>137</v>
      </c>
      <c r="AY130" s="14" t="s">
        <v>130</v>
      </c>
      <c r="BE130" s="205">
        <f t="shared" si="4"/>
        <v>0</v>
      </c>
      <c r="BF130" s="205">
        <f t="shared" si="5"/>
        <v>0</v>
      </c>
      <c r="BG130" s="205">
        <f t="shared" si="6"/>
        <v>0</v>
      </c>
      <c r="BH130" s="205">
        <f t="shared" si="7"/>
        <v>0</v>
      </c>
      <c r="BI130" s="205">
        <f t="shared" si="8"/>
        <v>0</v>
      </c>
      <c r="BJ130" s="14" t="s">
        <v>137</v>
      </c>
      <c r="BK130" s="205">
        <f t="shared" si="9"/>
        <v>0</v>
      </c>
      <c r="BL130" s="14" t="s">
        <v>136</v>
      </c>
      <c r="BM130" s="204" t="s">
        <v>452</v>
      </c>
    </row>
    <row r="131" spans="1:65" s="2" customFormat="1" ht="24.2" customHeight="1">
      <c r="A131" s="31"/>
      <c r="B131" s="32"/>
      <c r="C131" s="192" t="s">
        <v>140</v>
      </c>
      <c r="D131" s="192" t="s">
        <v>132</v>
      </c>
      <c r="E131" s="193" t="s">
        <v>141</v>
      </c>
      <c r="F131" s="194" t="s">
        <v>142</v>
      </c>
      <c r="G131" s="195" t="s">
        <v>143</v>
      </c>
      <c r="H131" s="196">
        <v>450</v>
      </c>
      <c r="I131" s="197"/>
      <c r="J131" s="198">
        <f t="shared" si="0"/>
        <v>0</v>
      </c>
      <c r="K131" s="199"/>
      <c r="L131" s="36"/>
      <c r="M131" s="200" t="s">
        <v>1</v>
      </c>
      <c r="N131" s="201" t="s">
        <v>38</v>
      </c>
      <c r="O131" s="72"/>
      <c r="P131" s="202">
        <f t="shared" si="1"/>
        <v>0</v>
      </c>
      <c r="Q131" s="202">
        <v>0</v>
      </c>
      <c r="R131" s="202">
        <f t="shared" si="2"/>
        <v>0</v>
      </c>
      <c r="S131" s="202">
        <v>0.14499999999999999</v>
      </c>
      <c r="T131" s="203">
        <f t="shared" si="3"/>
        <v>65.25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4" t="s">
        <v>136</v>
      </c>
      <c r="AT131" s="204" t="s">
        <v>132</v>
      </c>
      <c r="AU131" s="204" t="s">
        <v>137</v>
      </c>
      <c r="AY131" s="14" t="s">
        <v>130</v>
      </c>
      <c r="BE131" s="205">
        <f t="shared" si="4"/>
        <v>0</v>
      </c>
      <c r="BF131" s="205">
        <f t="shared" si="5"/>
        <v>0</v>
      </c>
      <c r="BG131" s="205">
        <f t="shared" si="6"/>
        <v>0</v>
      </c>
      <c r="BH131" s="205">
        <f t="shared" si="7"/>
        <v>0</v>
      </c>
      <c r="BI131" s="205">
        <f t="shared" si="8"/>
        <v>0</v>
      </c>
      <c r="BJ131" s="14" t="s">
        <v>137</v>
      </c>
      <c r="BK131" s="205">
        <f t="shared" si="9"/>
        <v>0</v>
      </c>
      <c r="BL131" s="14" t="s">
        <v>136</v>
      </c>
      <c r="BM131" s="204" t="s">
        <v>144</v>
      </c>
    </row>
    <row r="132" spans="1:65" s="2" customFormat="1" ht="33" customHeight="1">
      <c r="A132" s="31"/>
      <c r="B132" s="32"/>
      <c r="C132" s="192" t="s">
        <v>136</v>
      </c>
      <c r="D132" s="192" t="s">
        <v>132</v>
      </c>
      <c r="E132" s="193" t="s">
        <v>453</v>
      </c>
      <c r="F132" s="194" t="s">
        <v>454</v>
      </c>
      <c r="G132" s="195" t="s">
        <v>135</v>
      </c>
      <c r="H132" s="196">
        <v>750</v>
      </c>
      <c r="I132" s="197"/>
      <c r="J132" s="198">
        <f t="shared" si="0"/>
        <v>0</v>
      </c>
      <c r="K132" s="199"/>
      <c r="L132" s="36"/>
      <c r="M132" s="200" t="s">
        <v>1</v>
      </c>
      <c r="N132" s="201" t="s">
        <v>38</v>
      </c>
      <c r="O132" s="72"/>
      <c r="P132" s="202">
        <f t="shared" si="1"/>
        <v>0</v>
      </c>
      <c r="Q132" s="202">
        <v>0</v>
      </c>
      <c r="R132" s="202">
        <f t="shared" si="2"/>
        <v>0</v>
      </c>
      <c r="S132" s="202">
        <v>0.22500000000000001</v>
      </c>
      <c r="T132" s="203">
        <f t="shared" si="3"/>
        <v>168.75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4" t="s">
        <v>136</v>
      </c>
      <c r="AT132" s="204" t="s">
        <v>132</v>
      </c>
      <c r="AU132" s="204" t="s">
        <v>137</v>
      </c>
      <c r="AY132" s="14" t="s">
        <v>130</v>
      </c>
      <c r="BE132" s="205">
        <f t="shared" si="4"/>
        <v>0</v>
      </c>
      <c r="BF132" s="205">
        <f t="shared" si="5"/>
        <v>0</v>
      </c>
      <c r="BG132" s="205">
        <f t="shared" si="6"/>
        <v>0</v>
      </c>
      <c r="BH132" s="205">
        <f t="shared" si="7"/>
        <v>0</v>
      </c>
      <c r="BI132" s="205">
        <f t="shared" si="8"/>
        <v>0</v>
      </c>
      <c r="BJ132" s="14" t="s">
        <v>137</v>
      </c>
      <c r="BK132" s="205">
        <f t="shared" si="9"/>
        <v>0</v>
      </c>
      <c r="BL132" s="14" t="s">
        <v>136</v>
      </c>
      <c r="BM132" s="204" t="s">
        <v>147</v>
      </c>
    </row>
    <row r="133" spans="1:65" s="2" customFormat="1" ht="24.2" customHeight="1">
      <c r="A133" s="31"/>
      <c r="B133" s="32"/>
      <c r="C133" s="192" t="s">
        <v>148</v>
      </c>
      <c r="D133" s="192" t="s">
        <v>132</v>
      </c>
      <c r="E133" s="193" t="s">
        <v>149</v>
      </c>
      <c r="F133" s="194" t="s">
        <v>150</v>
      </c>
      <c r="G133" s="195" t="s">
        <v>151</v>
      </c>
      <c r="H133" s="196">
        <v>200</v>
      </c>
      <c r="I133" s="197"/>
      <c r="J133" s="198">
        <f t="shared" si="0"/>
        <v>0</v>
      </c>
      <c r="K133" s="199"/>
      <c r="L133" s="36"/>
      <c r="M133" s="200" t="s">
        <v>1</v>
      </c>
      <c r="N133" s="201" t="s">
        <v>38</v>
      </c>
      <c r="O133" s="72"/>
      <c r="P133" s="202">
        <f t="shared" si="1"/>
        <v>0</v>
      </c>
      <c r="Q133" s="202">
        <v>0</v>
      </c>
      <c r="R133" s="202">
        <f t="shared" si="2"/>
        <v>0</v>
      </c>
      <c r="S133" s="202">
        <v>0</v>
      </c>
      <c r="T133" s="203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4" t="s">
        <v>136</v>
      </c>
      <c r="AT133" s="204" t="s">
        <v>132</v>
      </c>
      <c r="AU133" s="204" t="s">
        <v>137</v>
      </c>
      <c r="AY133" s="14" t="s">
        <v>130</v>
      </c>
      <c r="BE133" s="205">
        <f t="shared" si="4"/>
        <v>0</v>
      </c>
      <c r="BF133" s="205">
        <f t="shared" si="5"/>
        <v>0</v>
      </c>
      <c r="BG133" s="205">
        <f t="shared" si="6"/>
        <v>0</v>
      </c>
      <c r="BH133" s="205">
        <f t="shared" si="7"/>
        <v>0</v>
      </c>
      <c r="BI133" s="205">
        <f t="shared" si="8"/>
        <v>0</v>
      </c>
      <c r="BJ133" s="14" t="s">
        <v>137</v>
      </c>
      <c r="BK133" s="205">
        <f t="shared" si="9"/>
        <v>0</v>
      </c>
      <c r="BL133" s="14" t="s">
        <v>136</v>
      </c>
      <c r="BM133" s="204" t="s">
        <v>152</v>
      </c>
    </row>
    <row r="134" spans="1:65" s="2" customFormat="1" ht="24.2" customHeight="1">
      <c r="A134" s="31"/>
      <c r="B134" s="32"/>
      <c r="C134" s="192" t="s">
        <v>144</v>
      </c>
      <c r="D134" s="192" t="s">
        <v>132</v>
      </c>
      <c r="E134" s="193" t="s">
        <v>153</v>
      </c>
      <c r="F134" s="194" t="s">
        <v>154</v>
      </c>
      <c r="G134" s="195" t="s">
        <v>151</v>
      </c>
      <c r="H134" s="196">
        <v>60</v>
      </c>
      <c r="I134" s="197"/>
      <c r="J134" s="198">
        <f t="shared" si="0"/>
        <v>0</v>
      </c>
      <c r="K134" s="199"/>
      <c r="L134" s="36"/>
      <c r="M134" s="200" t="s">
        <v>1</v>
      </c>
      <c r="N134" s="201" t="s">
        <v>38</v>
      </c>
      <c r="O134" s="72"/>
      <c r="P134" s="202">
        <f t="shared" si="1"/>
        <v>0</v>
      </c>
      <c r="Q134" s="202">
        <v>0</v>
      </c>
      <c r="R134" s="202">
        <f t="shared" si="2"/>
        <v>0</v>
      </c>
      <c r="S134" s="202">
        <v>0</v>
      </c>
      <c r="T134" s="203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4" t="s">
        <v>136</v>
      </c>
      <c r="AT134" s="204" t="s">
        <v>132</v>
      </c>
      <c r="AU134" s="204" t="s">
        <v>137</v>
      </c>
      <c r="AY134" s="14" t="s">
        <v>130</v>
      </c>
      <c r="BE134" s="205">
        <f t="shared" si="4"/>
        <v>0</v>
      </c>
      <c r="BF134" s="205">
        <f t="shared" si="5"/>
        <v>0</v>
      </c>
      <c r="BG134" s="205">
        <f t="shared" si="6"/>
        <v>0</v>
      </c>
      <c r="BH134" s="205">
        <f t="shared" si="7"/>
        <v>0</v>
      </c>
      <c r="BI134" s="205">
        <f t="shared" si="8"/>
        <v>0</v>
      </c>
      <c r="BJ134" s="14" t="s">
        <v>137</v>
      </c>
      <c r="BK134" s="205">
        <f t="shared" si="9"/>
        <v>0</v>
      </c>
      <c r="BL134" s="14" t="s">
        <v>136</v>
      </c>
      <c r="BM134" s="204" t="s">
        <v>155</v>
      </c>
    </row>
    <row r="135" spans="1:65" s="2" customFormat="1" ht="37.9" customHeight="1">
      <c r="A135" s="31"/>
      <c r="B135" s="32"/>
      <c r="C135" s="192" t="s">
        <v>156</v>
      </c>
      <c r="D135" s="192" t="s">
        <v>132</v>
      </c>
      <c r="E135" s="193" t="s">
        <v>164</v>
      </c>
      <c r="F135" s="194" t="s">
        <v>165</v>
      </c>
      <c r="G135" s="195" t="s">
        <v>151</v>
      </c>
      <c r="H135" s="196">
        <v>180</v>
      </c>
      <c r="I135" s="197"/>
      <c r="J135" s="198">
        <f t="shared" si="0"/>
        <v>0</v>
      </c>
      <c r="K135" s="199"/>
      <c r="L135" s="36"/>
      <c r="M135" s="200" t="s">
        <v>1</v>
      </c>
      <c r="N135" s="201" t="s">
        <v>38</v>
      </c>
      <c r="O135" s="72"/>
      <c r="P135" s="202">
        <f t="shared" si="1"/>
        <v>0</v>
      </c>
      <c r="Q135" s="202">
        <v>0</v>
      </c>
      <c r="R135" s="202">
        <f t="shared" si="2"/>
        <v>0</v>
      </c>
      <c r="S135" s="202">
        <v>0</v>
      </c>
      <c r="T135" s="203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4" t="s">
        <v>136</v>
      </c>
      <c r="AT135" s="204" t="s">
        <v>132</v>
      </c>
      <c r="AU135" s="204" t="s">
        <v>137</v>
      </c>
      <c r="AY135" s="14" t="s">
        <v>130</v>
      </c>
      <c r="BE135" s="205">
        <f t="shared" si="4"/>
        <v>0</v>
      </c>
      <c r="BF135" s="205">
        <f t="shared" si="5"/>
        <v>0</v>
      </c>
      <c r="BG135" s="205">
        <f t="shared" si="6"/>
        <v>0</v>
      </c>
      <c r="BH135" s="205">
        <f t="shared" si="7"/>
        <v>0</v>
      </c>
      <c r="BI135" s="205">
        <f t="shared" si="8"/>
        <v>0</v>
      </c>
      <c r="BJ135" s="14" t="s">
        <v>137</v>
      </c>
      <c r="BK135" s="205">
        <f t="shared" si="9"/>
        <v>0</v>
      </c>
      <c r="BL135" s="14" t="s">
        <v>136</v>
      </c>
      <c r="BM135" s="204" t="s">
        <v>159</v>
      </c>
    </row>
    <row r="136" spans="1:65" s="2" customFormat="1" ht="44.25" customHeight="1">
      <c r="A136" s="31"/>
      <c r="B136" s="32"/>
      <c r="C136" s="192" t="s">
        <v>147</v>
      </c>
      <c r="D136" s="192" t="s">
        <v>132</v>
      </c>
      <c r="E136" s="193" t="s">
        <v>167</v>
      </c>
      <c r="F136" s="194" t="s">
        <v>168</v>
      </c>
      <c r="G136" s="195" t="s">
        <v>151</v>
      </c>
      <c r="H136" s="196">
        <v>360</v>
      </c>
      <c r="I136" s="197"/>
      <c r="J136" s="198">
        <f t="shared" si="0"/>
        <v>0</v>
      </c>
      <c r="K136" s="199"/>
      <c r="L136" s="36"/>
      <c r="M136" s="200" t="s">
        <v>1</v>
      </c>
      <c r="N136" s="201" t="s">
        <v>38</v>
      </c>
      <c r="O136" s="72"/>
      <c r="P136" s="202">
        <f t="shared" si="1"/>
        <v>0</v>
      </c>
      <c r="Q136" s="202">
        <v>0</v>
      </c>
      <c r="R136" s="202">
        <f t="shared" si="2"/>
        <v>0</v>
      </c>
      <c r="S136" s="202">
        <v>0</v>
      </c>
      <c r="T136" s="203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4" t="s">
        <v>136</v>
      </c>
      <c r="AT136" s="204" t="s">
        <v>132</v>
      </c>
      <c r="AU136" s="204" t="s">
        <v>137</v>
      </c>
      <c r="AY136" s="14" t="s">
        <v>130</v>
      </c>
      <c r="BE136" s="205">
        <f t="shared" si="4"/>
        <v>0</v>
      </c>
      <c r="BF136" s="205">
        <f t="shared" si="5"/>
        <v>0</v>
      </c>
      <c r="BG136" s="205">
        <f t="shared" si="6"/>
        <v>0</v>
      </c>
      <c r="BH136" s="205">
        <f t="shared" si="7"/>
        <v>0</v>
      </c>
      <c r="BI136" s="205">
        <f t="shared" si="8"/>
        <v>0</v>
      </c>
      <c r="BJ136" s="14" t="s">
        <v>137</v>
      </c>
      <c r="BK136" s="205">
        <f t="shared" si="9"/>
        <v>0</v>
      </c>
      <c r="BL136" s="14" t="s">
        <v>136</v>
      </c>
      <c r="BM136" s="204" t="s">
        <v>162</v>
      </c>
    </row>
    <row r="137" spans="1:65" s="2" customFormat="1" ht="24.2" customHeight="1">
      <c r="A137" s="31"/>
      <c r="B137" s="32"/>
      <c r="C137" s="192" t="s">
        <v>163</v>
      </c>
      <c r="D137" s="192" t="s">
        <v>132</v>
      </c>
      <c r="E137" s="193" t="s">
        <v>170</v>
      </c>
      <c r="F137" s="194" t="s">
        <v>171</v>
      </c>
      <c r="G137" s="195" t="s">
        <v>151</v>
      </c>
      <c r="H137" s="196">
        <v>20</v>
      </c>
      <c r="I137" s="197"/>
      <c r="J137" s="198">
        <f t="shared" si="0"/>
        <v>0</v>
      </c>
      <c r="K137" s="199"/>
      <c r="L137" s="36"/>
      <c r="M137" s="200" t="s">
        <v>1</v>
      </c>
      <c r="N137" s="201" t="s">
        <v>38</v>
      </c>
      <c r="O137" s="72"/>
      <c r="P137" s="202">
        <f t="shared" si="1"/>
        <v>0</v>
      </c>
      <c r="Q137" s="202">
        <v>0</v>
      </c>
      <c r="R137" s="202">
        <f t="shared" si="2"/>
        <v>0</v>
      </c>
      <c r="S137" s="202">
        <v>0</v>
      </c>
      <c r="T137" s="203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4" t="s">
        <v>136</v>
      </c>
      <c r="AT137" s="204" t="s">
        <v>132</v>
      </c>
      <c r="AU137" s="204" t="s">
        <v>137</v>
      </c>
      <c r="AY137" s="14" t="s">
        <v>130</v>
      </c>
      <c r="BE137" s="205">
        <f t="shared" si="4"/>
        <v>0</v>
      </c>
      <c r="BF137" s="205">
        <f t="shared" si="5"/>
        <v>0</v>
      </c>
      <c r="BG137" s="205">
        <f t="shared" si="6"/>
        <v>0</v>
      </c>
      <c r="BH137" s="205">
        <f t="shared" si="7"/>
        <v>0</v>
      </c>
      <c r="BI137" s="205">
        <f t="shared" si="8"/>
        <v>0</v>
      </c>
      <c r="BJ137" s="14" t="s">
        <v>137</v>
      </c>
      <c r="BK137" s="205">
        <f t="shared" si="9"/>
        <v>0</v>
      </c>
      <c r="BL137" s="14" t="s">
        <v>136</v>
      </c>
      <c r="BM137" s="204" t="s">
        <v>166</v>
      </c>
    </row>
    <row r="138" spans="1:65" s="2" customFormat="1" ht="21.75" customHeight="1">
      <c r="A138" s="31"/>
      <c r="B138" s="32"/>
      <c r="C138" s="192" t="s">
        <v>152</v>
      </c>
      <c r="D138" s="192" t="s">
        <v>132</v>
      </c>
      <c r="E138" s="193" t="s">
        <v>173</v>
      </c>
      <c r="F138" s="194" t="s">
        <v>174</v>
      </c>
      <c r="G138" s="195" t="s">
        <v>151</v>
      </c>
      <c r="H138" s="196">
        <v>180</v>
      </c>
      <c r="I138" s="197"/>
      <c r="J138" s="198">
        <f t="shared" si="0"/>
        <v>0</v>
      </c>
      <c r="K138" s="199"/>
      <c r="L138" s="36"/>
      <c r="M138" s="200" t="s">
        <v>1</v>
      </c>
      <c r="N138" s="201" t="s">
        <v>38</v>
      </c>
      <c r="O138" s="72"/>
      <c r="P138" s="202">
        <f t="shared" si="1"/>
        <v>0</v>
      </c>
      <c r="Q138" s="202">
        <v>0</v>
      </c>
      <c r="R138" s="202">
        <f t="shared" si="2"/>
        <v>0</v>
      </c>
      <c r="S138" s="202">
        <v>0</v>
      </c>
      <c r="T138" s="203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4" t="s">
        <v>136</v>
      </c>
      <c r="AT138" s="204" t="s">
        <v>132</v>
      </c>
      <c r="AU138" s="204" t="s">
        <v>137</v>
      </c>
      <c r="AY138" s="14" t="s">
        <v>130</v>
      </c>
      <c r="BE138" s="205">
        <f t="shared" si="4"/>
        <v>0</v>
      </c>
      <c r="BF138" s="205">
        <f t="shared" si="5"/>
        <v>0</v>
      </c>
      <c r="BG138" s="205">
        <f t="shared" si="6"/>
        <v>0</v>
      </c>
      <c r="BH138" s="205">
        <f t="shared" si="7"/>
        <v>0</v>
      </c>
      <c r="BI138" s="205">
        <f t="shared" si="8"/>
        <v>0</v>
      </c>
      <c r="BJ138" s="14" t="s">
        <v>137</v>
      </c>
      <c r="BK138" s="205">
        <f t="shared" si="9"/>
        <v>0</v>
      </c>
      <c r="BL138" s="14" t="s">
        <v>136</v>
      </c>
      <c r="BM138" s="204" t="s">
        <v>7</v>
      </c>
    </row>
    <row r="139" spans="1:65" s="2" customFormat="1" ht="24.2" customHeight="1">
      <c r="A139" s="31"/>
      <c r="B139" s="32"/>
      <c r="C139" s="192" t="s">
        <v>169</v>
      </c>
      <c r="D139" s="192" t="s">
        <v>132</v>
      </c>
      <c r="E139" s="193" t="s">
        <v>177</v>
      </c>
      <c r="F139" s="194" t="s">
        <v>178</v>
      </c>
      <c r="G139" s="195" t="s">
        <v>179</v>
      </c>
      <c r="H139" s="196">
        <v>270</v>
      </c>
      <c r="I139" s="197"/>
      <c r="J139" s="198">
        <f t="shared" si="0"/>
        <v>0</v>
      </c>
      <c r="K139" s="199"/>
      <c r="L139" s="36"/>
      <c r="M139" s="200" t="s">
        <v>1</v>
      </c>
      <c r="N139" s="201" t="s">
        <v>38</v>
      </c>
      <c r="O139" s="72"/>
      <c r="P139" s="202">
        <f t="shared" si="1"/>
        <v>0</v>
      </c>
      <c r="Q139" s="202">
        <v>0</v>
      </c>
      <c r="R139" s="202">
        <f t="shared" si="2"/>
        <v>0</v>
      </c>
      <c r="S139" s="202">
        <v>0</v>
      </c>
      <c r="T139" s="203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4" t="s">
        <v>136</v>
      </c>
      <c r="AT139" s="204" t="s">
        <v>132</v>
      </c>
      <c r="AU139" s="204" t="s">
        <v>137</v>
      </c>
      <c r="AY139" s="14" t="s">
        <v>130</v>
      </c>
      <c r="BE139" s="205">
        <f t="shared" si="4"/>
        <v>0</v>
      </c>
      <c r="BF139" s="205">
        <f t="shared" si="5"/>
        <v>0</v>
      </c>
      <c r="BG139" s="205">
        <f t="shared" si="6"/>
        <v>0</v>
      </c>
      <c r="BH139" s="205">
        <f t="shared" si="7"/>
        <v>0</v>
      </c>
      <c r="BI139" s="205">
        <f t="shared" si="8"/>
        <v>0</v>
      </c>
      <c r="BJ139" s="14" t="s">
        <v>137</v>
      </c>
      <c r="BK139" s="205">
        <f t="shared" si="9"/>
        <v>0</v>
      </c>
      <c r="BL139" s="14" t="s">
        <v>136</v>
      </c>
      <c r="BM139" s="204" t="s">
        <v>172</v>
      </c>
    </row>
    <row r="140" spans="1:65" s="2" customFormat="1" ht="21.75" customHeight="1">
      <c r="A140" s="31"/>
      <c r="B140" s="32"/>
      <c r="C140" s="192" t="s">
        <v>155</v>
      </c>
      <c r="D140" s="192" t="s">
        <v>132</v>
      </c>
      <c r="E140" s="193" t="s">
        <v>193</v>
      </c>
      <c r="F140" s="194" t="s">
        <v>194</v>
      </c>
      <c r="G140" s="195" t="s">
        <v>135</v>
      </c>
      <c r="H140" s="196">
        <v>1402.5</v>
      </c>
      <c r="I140" s="197"/>
      <c r="J140" s="198">
        <f t="shared" si="0"/>
        <v>0</v>
      </c>
      <c r="K140" s="199"/>
      <c r="L140" s="36"/>
      <c r="M140" s="200" t="s">
        <v>1</v>
      </c>
      <c r="N140" s="201" t="s">
        <v>38</v>
      </c>
      <c r="O140" s="72"/>
      <c r="P140" s="202">
        <f t="shared" si="1"/>
        <v>0</v>
      </c>
      <c r="Q140" s="202">
        <v>0</v>
      </c>
      <c r="R140" s="202">
        <f t="shared" si="2"/>
        <v>0</v>
      </c>
      <c r="S140" s="202">
        <v>0</v>
      </c>
      <c r="T140" s="203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4" t="s">
        <v>136</v>
      </c>
      <c r="AT140" s="204" t="s">
        <v>132</v>
      </c>
      <c r="AU140" s="204" t="s">
        <v>137</v>
      </c>
      <c r="AY140" s="14" t="s">
        <v>130</v>
      </c>
      <c r="BE140" s="205">
        <f t="shared" si="4"/>
        <v>0</v>
      </c>
      <c r="BF140" s="205">
        <f t="shared" si="5"/>
        <v>0</v>
      </c>
      <c r="BG140" s="205">
        <f t="shared" si="6"/>
        <v>0</v>
      </c>
      <c r="BH140" s="205">
        <f t="shared" si="7"/>
        <v>0</v>
      </c>
      <c r="BI140" s="205">
        <f t="shared" si="8"/>
        <v>0</v>
      </c>
      <c r="BJ140" s="14" t="s">
        <v>137</v>
      </c>
      <c r="BK140" s="205">
        <f t="shared" si="9"/>
        <v>0</v>
      </c>
      <c r="BL140" s="14" t="s">
        <v>136</v>
      </c>
      <c r="BM140" s="204" t="s">
        <v>175</v>
      </c>
    </row>
    <row r="141" spans="1:65" s="12" customFormat="1" ht="22.9" customHeight="1">
      <c r="B141" s="176"/>
      <c r="C141" s="177"/>
      <c r="D141" s="178" t="s">
        <v>71</v>
      </c>
      <c r="E141" s="190" t="s">
        <v>137</v>
      </c>
      <c r="F141" s="190" t="s">
        <v>196</v>
      </c>
      <c r="G141" s="177"/>
      <c r="H141" s="177"/>
      <c r="I141" s="180"/>
      <c r="J141" s="191">
        <f>BK141</f>
        <v>0</v>
      </c>
      <c r="K141" s="177"/>
      <c r="L141" s="182"/>
      <c r="M141" s="183"/>
      <c r="N141" s="184"/>
      <c r="O141" s="184"/>
      <c r="P141" s="185">
        <f>SUM(P142:P143)</f>
        <v>0</v>
      </c>
      <c r="Q141" s="184"/>
      <c r="R141" s="185">
        <f>SUM(R142:R143)</f>
        <v>0.43987499999999996</v>
      </c>
      <c r="S141" s="184"/>
      <c r="T141" s="186">
        <f>SUM(T142:T143)</f>
        <v>0</v>
      </c>
      <c r="AR141" s="187" t="s">
        <v>80</v>
      </c>
      <c r="AT141" s="188" t="s">
        <v>71</v>
      </c>
      <c r="AU141" s="188" t="s">
        <v>80</v>
      </c>
      <c r="AY141" s="187" t="s">
        <v>130</v>
      </c>
      <c r="BK141" s="189">
        <f>SUM(BK142:BK143)</f>
        <v>0</v>
      </c>
    </row>
    <row r="142" spans="1:65" s="2" customFormat="1" ht="24.2" customHeight="1">
      <c r="A142" s="31"/>
      <c r="B142" s="32"/>
      <c r="C142" s="192" t="s">
        <v>176</v>
      </c>
      <c r="D142" s="192" t="s">
        <v>132</v>
      </c>
      <c r="E142" s="193" t="s">
        <v>201</v>
      </c>
      <c r="F142" s="194" t="s">
        <v>202</v>
      </c>
      <c r="G142" s="195" t="s">
        <v>135</v>
      </c>
      <c r="H142" s="196">
        <v>1275</v>
      </c>
      <c r="I142" s="197"/>
      <c r="J142" s="198">
        <f>ROUND(I142*H142,2)</f>
        <v>0</v>
      </c>
      <c r="K142" s="199"/>
      <c r="L142" s="36"/>
      <c r="M142" s="200" t="s">
        <v>1</v>
      </c>
      <c r="N142" s="201" t="s">
        <v>38</v>
      </c>
      <c r="O142" s="72"/>
      <c r="P142" s="202">
        <f>O142*H142</f>
        <v>0</v>
      </c>
      <c r="Q142" s="202">
        <v>3.0000000000000001E-5</v>
      </c>
      <c r="R142" s="202">
        <f>Q142*H142</f>
        <v>3.8249999999999999E-2</v>
      </c>
      <c r="S142" s="202">
        <v>0</v>
      </c>
      <c r="T142" s="203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4" t="s">
        <v>136</v>
      </c>
      <c r="AT142" s="204" t="s">
        <v>132</v>
      </c>
      <c r="AU142" s="204" t="s">
        <v>137</v>
      </c>
      <c r="AY142" s="14" t="s">
        <v>130</v>
      </c>
      <c r="BE142" s="205">
        <f>IF(N142="základná",J142,0)</f>
        <v>0</v>
      </c>
      <c r="BF142" s="205">
        <f>IF(N142="znížená",J142,0)</f>
        <v>0</v>
      </c>
      <c r="BG142" s="205">
        <f>IF(N142="zákl. prenesená",J142,0)</f>
        <v>0</v>
      </c>
      <c r="BH142" s="205">
        <f>IF(N142="zníž. prenesená",J142,0)</f>
        <v>0</v>
      </c>
      <c r="BI142" s="205">
        <f>IF(N142="nulová",J142,0)</f>
        <v>0</v>
      </c>
      <c r="BJ142" s="14" t="s">
        <v>137</v>
      </c>
      <c r="BK142" s="205">
        <f>ROUND(I142*H142,2)</f>
        <v>0</v>
      </c>
      <c r="BL142" s="14" t="s">
        <v>136</v>
      </c>
      <c r="BM142" s="204" t="s">
        <v>180</v>
      </c>
    </row>
    <row r="143" spans="1:65" s="2" customFormat="1" ht="24.2" customHeight="1">
      <c r="A143" s="31"/>
      <c r="B143" s="32"/>
      <c r="C143" s="206" t="s">
        <v>159</v>
      </c>
      <c r="D143" s="206" t="s">
        <v>188</v>
      </c>
      <c r="E143" s="207" t="s">
        <v>204</v>
      </c>
      <c r="F143" s="208" t="s">
        <v>205</v>
      </c>
      <c r="G143" s="209" t="s">
        <v>135</v>
      </c>
      <c r="H143" s="210">
        <v>1338.75</v>
      </c>
      <c r="I143" s="211"/>
      <c r="J143" s="212">
        <f>ROUND(I143*H143,2)</f>
        <v>0</v>
      </c>
      <c r="K143" s="213"/>
      <c r="L143" s="214"/>
      <c r="M143" s="215" t="s">
        <v>1</v>
      </c>
      <c r="N143" s="216" t="s">
        <v>38</v>
      </c>
      <c r="O143" s="72"/>
      <c r="P143" s="202">
        <f>O143*H143</f>
        <v>0</v>
      </c>
      <c r="Q143" s="202">
        <v>2.9999999999999997E-4</v>
      </c>
      <c r="R143" s="202">
        <f>Q143*H143</f>
        <v>0.40162499999999995</v>
      </c>
      <c r="S143" s="202">
        <v>0</v>
      </c>
      <c r="T143" s="203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4" t="s">
        <v>147</v>
      </c>
      <c r="AT143" s="204" t="s">
        <v>188</v>
      </c>
      <c r="AU143" s="204" t="s">
        <v>137</v>
      </c>
      <c r="AY143" s="14" t="s">
        <v>130</v>
      </c>
      <c r="BE143" s="205">
        <f>IF(N143="základná",J143,0)</f>
        <v>0</v>
      </c>
      <c r="BF143" s="205">
        <f>IF(N143="znížená",J143,0)</f>
        <v>0</v>
      </c>
      <c r="BG143" s="205">
        <f>IF(N143="zákl. prenesená",J143,0)</f>
        <v>0</v>
      </c>
      <c r="BH143" s="205">
        <f>IF(N143="zníž. prenesená",J143,0)</f>
        <v>0</v>
      </c>
      <c r="BI143" s="205">
        <f>IF(N143="nulová",J143,0)</f>
        <v>0</v>
      </c>
      <c r="BJ143" s="14" t="s">
        <v>137</v>
      </c>
      <c r="BK143" s="205">
        <f>ROUND(I143*H143,2)</f>
        <v>0</v>
      </c>
      <c r="BL143" s="14" t="s">
        <v>136</v>
      </c>
      <c r="BM143" s="204" t="s">
        <v>183</v>
      </c>
    </row>
    <row r="144" spans="1:65" s="12" customFormat="1" ht="22.9" customHeight="1">
      <c r="B144" s="176"/>
      <c r="C144" s="177"/>
      <c r="D144" s="178" t="s">
        <v>71</v>
      </c>
      <c r="E144" s="190" t="s">
        <v>148</v>
      </c>
      <c r="F144" s="190" t="s">
        <v>221</v>
      </c>
      <c r="G144" s="177"/>
      <c r="H144" s="177"/>
      <c r="I144" s="180"/>
      <c r="J144" s="191">
        <f>BK144</f>
        <v>0</v>
      </c>
      <c r="K144" s="177"/>
      <c r="L144" s="182"/>
      <c r="M144" s="183"/>
      <c r="N144" s="184"/>
      <c r="O144" s="184"/>
      <c r="P144" s="185">
        <f>SUM(P145:P154)</f>
        <v>0</v>
      </c>
      <c r="Q144" s="184"/>
      <c r="R144" s="185">
        <f>SUM(R145:R154)</f>
        <v>489.399</v>
      </c>
      <c r="S144" s="184"/>
      <c r="T144" s="186">
        <f>SUM(T145:T154)</f>
        <v>0</v>
      </c>
      <c r="AR144" s="187" t="s">
        <v>80</v>
      </c>
      <c r="AT144" s="188" t="s">
        <v>71</v>
      </c>
      <c r="AU144" s="188" t="s">
        <v>80</v>
      </c>
      <c r="AY144" s="187" t="s">
        <v>130</v>
      </c>
      <c r="BK144" s="189">
        <f>SUM(BK145:BK154)</f>
        <v>0</v>
      </c>
    </row>
    <row r="145" spans="1:65" s="2" customFormat="1" ht="24.2" customHeight="1">
      <c r="A145" s="31"/>
      <c r="B145" s="32"/>
      <c r="C145" s="192" t="s">
        <v>184</v>
      </c>
      <c r="D145" s="192" t="s">
        <v>132</v>
      </c>
      <c r="E145" s="193" t="s">
        <v>222</v>
      </c>
      <c r="F145" s="194" t="s">
        <v>223</v>
      </c>
      <c r="G145" s="195" t="s">
        <v>135</v>
      </c>
      <c r="H145" s="196">
        <v>262.5</v>
      </c>
      <c r="I145" s="197"/>
      <c r="J145" s="198">
        <f t="shared" ref="J145:J154" si="10">ROUND(I145*H145,2)</f>
        <v>0</v>
      </c>
      <c r="K145" s="199"/>
      <c r="L145" s="36"/>
      <c r="M145" s="200" t="s">
        <v>1</v>
      </c>
      <c r="N145" s="201" t="s">
        <v>38</v>
      </c>
      <c r="O145" s="72"/>
      <c r="P145" s="202">
        <f t="shared" ref="P145:P154" si="11">O145*H145</f>
        <v>0</v>
      </c>
      <c r="Q145" s="202">
        <v>0.27994000000000002</v>
      </c>
      <c r="R145" s="202">
        <f t="shared" ref="R145:R154" si="12">Q145*H145</f>
        <v>73.484250000000003</v>
      </c>
      <c r="S145" s="202">
        <v>0</v>
      </c>
      <c r="T145" s="203">
        <f t="shared" ref="T145:T154" si="13"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4" t="s">
        <v>136</v>
      </c>
      <c r="AT145" s="204" t="s">
        <v>132</v>
      </c>
      <c r="AU145" s="204" t="s">
        <v>137</v>
      </c>
      <c r="AY145" s="14" t="s">
        <v>130</v>
      </c>
      <c r="BE145" s="205">
        <f t="shared" ref="BE145:BE154" si="14">IF(N145="základná",J145,0)</f>
        <v>0</v>
      </c>
      <c r="BF145" s="205">
        <f t="shared" ref="BF145:BF154" si="15">IF(N145="znížená",J145,0)</f>
        <v>0</v>
      </c>
      <c r="BG145" s="205">
        <f t="shared" ref="BG145:BG154" si="16">IF(N145="zákl. prenesená",J145,0)</f>
        <v>0</v>
      </c>
      <c r="BH145" s="205">
        <f t="shared" ref="BH145:BH154" si="17">IF(N145="zníž. prenesená",J145,0)</f>
        <v>0</v>
      </c>
      <c r="BI145" s="205">
        <f t="shared" ref="BI145:BI154" si="18">IF(N145="nulová",J145,0)</f>
        <v>0</v>
      </c>
      <c r="BJ145" s="14" t="s">
        <v>137</v>
      </c>
      <c r="BK145" s="205">
        <f t="shared" ref="BK145:BK154" si="19">ROUND(I145*H145,2)</f>
        <v>0</v>
      </c>
      <c r="BL145" s="14" t="s">
        <v>136</v>
      </c>
      <c r="BM145" s="204" t="s">
        <v>187</v>
      </c>
    </row>
    <row r="146" spans="1:65" s="2" customFormat="1" ht="24.2" customHeight="1">
      <c r="A146" s="31"/>
      <c r="B146" s="32"/>
      <c r="C146" s="192" t="s">
        <v>162</v>
      </c>
      <c r="D146" s="192" t="s">
        <v>132</v>
      </c>
      <c r="E146" s="193" t="s">
        <v>455</v>
      </c>
      <c r="F146" s="194" t="s">
        <v>227</v>
      </c>
      <c r="G146" s="195" t="s">
        <v>135</v>
      </c>
      <c r="H146" s="196">
        <v>1076.25</v>
      </c>
      <c r="I146" s="197"/>
      <c r="J146" s="198">
        <f t="shared" si="10"/>
        <v>0</v>
      </c>
      <c r="K146" s="199"/>
      <c r="L146" s="36"/>
      <c r="M146" s="200" t="s">
        <v>1</v>
      </c>
      <c r="N146" s="201" t="s">
        <v>38</v>
      </c>
      <c r="O146" s="72"/>
      <c r="P146" s="202">
        <f t="shared" si="11"/>
        <v>0</v>
      </c>
      <c r="Q146" s="202">
        <v>0</v>
      </c>
      <c r="R146" s="202">
        <f t="shared" si="12"/>
        <v>0</v>
      </c>
      <c r="S146" s="202">
        <v>0</v>
      </c>
      <c r="T146" s="203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4" t="s">
        <v>136</v>
      </c>
      <c r="AT146" s="204" t="s">
        <v>132</v>
      </c>
      <c r="AU146" s="204" t="s">
        <v>137</v>
      </c>
      <c r="AY146" s="14" t="s">
        <v>130</v>
      </c>
      <c r="BE146" s="205">
        <f t="shared" si="14"/>
        <v>0</v>
      </c>
      <c r="BF146" s="205">
        <f t="shared" si="15"/>
        <v>0</v>
      </c>
      <c r="BG146" s="205">
        <f t="shared" si="16"/>
        <v>0</v>
      </c>
      <c r="BH146" s="205">
        <f t="shared" si="17"/>
        <v>0</v>
      </c>
      <c r="BI146" s="205">
        <f t="shared" si="18"/>
        <v>0</v>
      </c>
      <c r="BJ146" s="14" t="s">
        <v>137</v>
      </c>
      <c r="BK146" s="205">
        <f t="shared" si="19"/>
        <v>0</v>
      </c>
      <c r="BL146" s="14" t="s">
        <v>136</v>
      </c>
      <c r="BM146" s="204" t="s">
        <v>191</v>
      </c>
    </row>
    <row r="147" spans="1:65" s="2" customFormat="1" ht="33" customHeight="1">
      <c r="A147" s="31"/>
      <c r="B147" s="32"/>
      <c r="C147" s="192" t="s">
        <v>192</v>
      </c>
      <c r="D147" s="192" t="s">
        <v>132</v>
      </c>
      <c r="E147" s="193" t="s">
        <v>229</v>
      </c>
      <c r="F147" s="194" t="s">
        <v>230</v>
      </c>
      <c r="G147" s="195" t="s">
        <v>135</v>
      </c>
      <c r="H147" s="196">
        <v>1025</v>
      </c>
      <c r="I147" s="197"/>
      <c r="J147" s="198">
        <f t="shared" si="10"/>
        <v>0</v>
      </c>
      <c r="K147" s="199"/>
      <c r="L147" s="36"/>
      <c r="M147" s="200" t="s">
        <v>1</v>
      </c>
      <c r="N147" s="201" t="s">
        <v>38</v>
      </c>
      <c r="O147" s="72"/>
      <c r="P147" s="202">
        <f t="shared" si="11"/>
        <v>0</v>
      </c>
      <c r="Q147" s="202">
        <v>5.8100000000000001E-3</v>
      </c>
      <c r="R147" s="202">
        <f t="shared" si="12"/>
        <v>5.9552500000000004</v>
      </c>
      <c r="S147" s="202">
        <v>0</v>
      </c>
      <c r="T147" s="203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4" t="s">
        <v>136</v>
      </c>
      <c r="AT147" s="204" t="s">
        <v>132</v>
      </c>
      <c r="AU147" s="204" t="s">
        <v>137</v>
      </c>
      <c r="AY147" s="14" t="s">
        <v>130</v>
      </c>
      <c r="BE147" s="205">
        <f t="shared" si="14"/>
        <v>0</v>
      </c>
      <c r="BF147" s="205">
        <f t="shared" si="15"/>
        <v>0</v>
      </c>
      <c r="BG147" s="205">
        <f t="shared" si="16"/>
        <v>0</v>
      </c>
      <c r="BH147" s="205">
        <f t="shared" si="17"/>
        <v>0</v>
      </c>
      <c r="BI147" s="205">
        <f t="shared" si="18"/>
        <v>0</v>
      </c>
      <c r="BJ147" s="14" t="s">
        <v>137</v>
      </c>
      <c r="BK147" s="205">
        <f t="shared" si="19"/>
        <v>0</v>
      </c>
      <c r="BL147" s="14" t="s">
        <v>136</v>
      </c>
      <c r="BM147" s="204" t="s">
        <v>195</v>
      </c>
    </row>
    <row r="148" spans="1:65" s="2" customFormat="1" ht="33" customHeight="1">
      <c r="A148" s="31"/>
      <c r="B148" s="32"/>
      <c r="C148" s="192" t="s">
        <v>166</v>
      </c>
      <c r="D148" s="192" t="s">
        <v>132</v>
      </c>
      <c r="E148" s="193" t="s">
        <v>233</v>
      </c>
      <c r="F148" s="194" t="s">
        <v>234</v>
      </c>
      <c r="G148" s="195" t="s">
        <v>135</v>
      </c>
      <c r="H148" s="196">
        <v>1975</v>
      </c>
      <c r="I148" s="197"/>
      <c r="J148" s="198">
        <f t="shared" si="10"/>
        <v>0</v>
      </c>
      <c r="K148" s="199"/>
      <c r="L148" s="36"/>
      <c r="M148" s="200" t="s">
        <v>1</v>
      </c>
      <c r="N148" s="201" t="s">
        <v>38</v>
      </c>
      <c r="O148" s="72"/>
      <c r="P148" s="202">
        <f t="shared" si="11"/>
        <v>0</v>
      </c>
      <c r="Q148" s="202">
        <v>5.1000000000000004E-4</v>
      </c>
      <c r="R148" s="202">
        <f t="shared" si="12"/>
        <v>1.00725</v>
      </c>
      <c r="S148" s="202">
        <v>0</v>
      </c>
      <c r="T148" s="203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4" t="s">
        <v>136</v>
      </c>
      <c r="AT148" s="204" t="s">
        <v>132</v>
      </c>
      <c r="AU148" s="204" t="s">
        <v>137</v>
      </c>
      <c r="AY148" s="14" t="s">
        <v>130</v>
      </c>
      <c r="BE148" s="205">
        <f t="shared" si="14"/>
        <v>0</v>
      </c>
      <c r="BF148" s="205">
        <f t="shared" si="15"/>
        <v>0</v>
      </c>
      <c r="BG148" s="205">
        <f t="shared" si="16"/>
        <v>0</v>
      </c>
      <c r="BH148" s="205">
        <f t="shared" si="17"/>
        <v>0</v>
      </c>
      <c r="BI148" s="205">
        <f t="shared" si="18"/>
        <v>0</v>
      </c>
      <c r="BJ148" s="14" t="s">
        <v>137</v>
      </c>
      <c r="BK148" s="205">
        <f t="shared" si="19"/>
        <v>0</v>
      </c>
      <c r="BL148" s="14" t="s">
        <v>136</v>
      </c>
      <c r="BM148" s="204" t="s">
        <v>199</v>
      </c>
    </row>
    <row r="149" spans="1:65" s="2" customFormat="1" ht="33" customHeight="1">
      <c r="A149" s="31"/>
      <c r="B149" s="32"/>
      <c r="C149" s="192" t="s">
        <v>200</v>
      </c>
      <c r="D149" s="192" t="s">
        <v>132</v>
      </c>
      <c r="E149" s="193" t="s">
        <v>236</v>
      </c>
      <c r="F149" s="194" t="s">
        <v>237</v>
      </c>
      <c r="G149" s="195" t="s">
        <v>135</v>
      </c>
      <c r="H149" s="196">
        <v>1025</v>
      </c>
      <c r="I149" s="197"/>
      <c r="J149" s="198">
        <f t="shared" si="10"/>
        <v>0</v>
      </c>
      <c r="K149" s="199"/>
      <c r="L149" s="36"/>
      <c r="M149" s="200" t="s">
        <v>1</v>
      </c>
      <c r="N149" s="201" t="s">
        <v>38</v>
      </c>
      <c r="O149" s="72"/>
      <c r="P149" s="202">
        <f t="shared" si="11"/>
        <v>0</v>
      </c>
      <c r="Q149" s="202">
        <v>0.10373</v>
      </c>
      <c r="R149" s="202">
        <f t="shared" si="12"/>
        <v>106.32325</v>
      </c>
      <c r="S149" s="202">
        <v>0</v>
      </c>
      <c r="T149" s="203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4" t="s">
        <v>136</v>
      </c>
      <c r="AT149" s="204" t="s">
        <v>132</v>
      </c>
      <c r="AU149" s="204" t="s">
        <v>137</v>
      </c>
      <c r="AY149" s="14" t="s">
        <v>130</v>
      </c>
      <c r="BE149" s="205">
        <f t="shared" si="14"/>
        <v>0</v>
      </c>
      <c r="BF149" s="205">
        <f t="shared" si="15"/>
        <v>0</v>
      </c>
      <c r="BG149" s="205">
        <f t="shared" si="16"/>
        <v>0</v>
      </c>
      <c r="BH149" s="205">
        <f t="shared" si="17"/>
        <v>0</v>
      </c>
      <c r="BI149" s="205">
        <f t="shared" si="18"/>
        <v>0</v>
      </c>
      <c r="BJ149" s="14" t="s">
        <v>137</v>
      </c>
      <c r="BK149" s="205">
        <f t="shared" si="19"/>
        <v>0</v>
      </c>
      <c r="BL149" s="14" t="s">
        <v>136</v>
      </c>
      <c r="BM149" s="204" t="s">
        <v>203</v>
      </c>
    </row>
    <row r="150" spans="1:65" s="2" customFormat="1" ht="33" customHeight="1">
      <c r="A150" s="31"/>
      <c r="B150" s="32"/>
      <c r="C150" s="192" t="s">
        <v>7</v>
      </c>
      <c r="D150" s="192" t="s">
        <v>132</v>
      </c>
      <c r="E150" s="193" t="s">
        <v>240</v>
      </c>
      <c r="F150" s="194" t="s">
        <v>241</v>
      </c>
      <c r="G150" s="195" t="s">
        <v>135</v>
      </c>
      <c r="H150" s="196">
        <v>950</v>
      </c>
      <c r="I150" s="197"/>
      <c r="J150" s="198">
        <f t="shared" si="10"/>
        <v>0</v>
      </c>
      <c r="K150" s="199"/>
      <c r="L150" s="36"/>
      <c r="M150" s="200" t="s">
        <v>1</v>
      </c>
      <c r="N150" s="201" t="s">
        <v>38</v>
      </c>
      <c r="O150" s="72"/>
      <c r="P150" s="202">
        <f t="shared" si="11"/>
        <v>0</v>
      </c>
      <c r="Q150" s="202">
        <v>0.12966</v>
      </c>
      <c r="R150" s="202">
        <f t="shared" si="12"/>
        <v>123.17699999999999</v>
      </c>
      <c r="S150" s="202">
        <v>0</v>
      </c>
      <c r="T150" s="203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4" t="s">
        <v>136</v>
      </c>
      <c r="AT150" s="204" t="s">
        <v>132</v>
      </c>
      <c r="AU150" s="204" t="s">
        <v>137</v>
      </c>
      <c r="AY150" s="14" t="s">
        <v>130</v>
      </c>
      <c r="BE150" s="205">
        <f t="shared" si="14"/>
        <v>0</v>
      </c>
      <c r="BF150" s="205">
        <f t="shared" si="15"/>
        <v>0</v>
      </c>
      <c r="BG150" s="205">
        <f t="shared" si="16"/>
        <v>0</v>
      </c>
      <c r="BH150" s="205">
        <f t="shared" si="17"/>
        <v>0</v>
      </c>
      <c r="BI150" s="205">
        <f t="shared" si="18"/>
        <v>0</v>
      </c>
      <c r="BJ150" s="14" t="s">
        <v>137</v>
      </c>
      <c r="BK150" s="205">
        <f t="shared" si="19"/>
        <v>0</v>
      </c>
      <c r="BL150" s="14" t="s">
        <v>136</v>
      </c>
      <c r="BM150" s="204" t="s">
        <v>206</v>
      </c>
    </row>
    <row r="151" spans="1:65" s="2" customFormat="1" ht="37.9" customHeight="1">
      <c r="A151" s="31"/>
      <c r="B151" s="32"/>
      <c r="C151" s="192" t="s">
        <v>208</v>
      </c>
      <c r="D151" s="192" t="s">
        <v>132</v>
      </c>
      <c r="E151" s="193" t="s">
        <v>243</v>
      </c>
      <c r="F151" s="194" t="s">
        <v>244</v>
      </c>
      <c r="G151" s="195" t="s">
        <v>135</v>
      </c>
      <c r="H151" s="196">
        <v>950</v>
      </c>
      <c r="I151" s="197"/>
      <c r="J151" s="198">
        <f t="shared" si="10"/>
        <v>0</v>
      </c>
      <c r="K151" s="199"/>
      <c r="L151" s="36"/>
      <c r="M151" s="200" t="s">
        <v>1</v>
      </c>
      <c r="N151" s="201" t="s">
        <v>38</v>
      </c>
      <c r="O151" s="72"/>
      <c r="P151" s="202">
        <f t="shared" si="11"/>
        <v>0</v>
      </c>
      <c r="Q151" s="202">
        <v>0.12966</v>
      </c>
      <c r="R151" s="202">
        <f t="shared" si="12"/>
        <v>123.17699999999999</v>
      </c>
      <c r="S151" s="202">
        <v>0</v>
      </c>
      <c r="T151" s="203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4" t="s">
        <v>136</v>
      </c>
      <c r="AT151" s="204" t="s">
        <v>132</v>
      </c>
      <c r="AU151" s="204" t="s">
        <v>137</v>
      </c>
      <c r="AY151" s="14" t="s">
        <v>130</v>
      </c>
      <c r="BE151" s="205">
        <f t="shared" si="14"/>
        <v>0</v>
      </c>
      <c r="BF151" s="205">
        <f t="shared" si="15"/>
        <v>0</v>
      </c>
      <c r="BG151" s="205">
        <f t="shared" si="16"/>
        <v>0</v>
      </c>
      <c r="BH151" s="205">
        <f t="shared" si="17"/>
        <v>0</v>
      </c>
      <c r="BI151" s="205">
        <f t="shared" si="18"/>
        <v>0</v>
      </c>
      <c r="BJ151" s="14" t="s">
        <v>137</v>
      </c>
      <c r="BK151" s="205">
        <f t="shared" si="19"/>
        <v>0</v>
      </c>
      <c r="BL151" s="14" t="s">
        <v>136</v>
      </c>
      <c r="BM151" s="204" t="s">
        <v>212</v>
      </c>
    </row>
    <row r="152" spans="1:65" s="2" customFormat="1" ht="44.25" customHeight="1">
      <c r="A152" s="31"/>
      <c r="B152" s="32"/>
      <c r="C152" s="192" t="s">
        <v>172</v>
      </c>
      <c r="D152" s="192" t="s">
        <v>132</v>
      </c>
      <c r="E152" s="193" t="s">
        <v>456</v>
      </c>
      <c r="F152" s="194" t="s">
        <v>457</v>
      </c>
      <c r="G152" s="195" t="s">
        <v>135</v>
      </c>
      <c r="H152" s="196">
        <v>250</v>
      </c>
      <c r="I152" s="197"/>
      <c r="J152" s="198">
        <f t="shared" si="10"/>
        <v>0</v>
      </c>
      <c r="K152" s="199"/>
      <c r="L152" s="36"/>
      <c r="M152" s="200" t="s">
        <v>1</v>
      </c>
      <c r="N152" s="201" t="s">
        <v>38</v>
      </c>
      <c r="O152" s="72"/>
      <c r="P152" s="202">
        <f t="shared" si="11"/>
        <v>0</v>
      </c>
      <c r="Q152" s="202">
        <v>9.2499999999999999E-2</v>
      </c>
      <c r="R152" s="202">
        <f t="shared" si="12"/>
        <v>23.125</v>
      </c>
      <c r="S152" s="202">
        <v>0</v>
      </c>
      <c r="T152" s="203">
        <f t="shared" si="1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4" t="s">
        <v>136</v>
      </c>
      <c r="AT152" s="204" t="s">
        <v>132</v>
      </c>
      <c r="AU152" s="204" t="s">
        <v>137</v>
      </c>
      <c r="AY152" s="14" t="s">
        <v>130</v>
      </c>
      <c r="BE152" s="205">
        <f t="shared" si="14"/>
        <v>0</v>
      </c>
      <c r="BF152" s="205">
        <f t="shared" si="15"/>
        <v>0</v>
      </c>
      <c r="BG152" s="205">
        <f t="shared" si="16"/>
        <v>0</v>
      </c>
      <c r="BH152" s="205">
        <f t="shared" si="17"/>
        <v>0</v>
      </c>
      <c r="BI152" s="205">
        <f t="shared" si="18"/>
        <v>0</v>
      </c>
      <c r="BJ152" s="14" t="s">
        <v>137</v>
      </c>
      <c r="BK152" s="205">
        <f t="shared" si="19"/>
        <v>0</v>
      </c>
      <c r="BL152" s="14" t="s">
        <v>136</v>
      </c>
      <c r="BM152" s="204" t="s">
        <v>215</v>
      </c>
    </row>
    <row r="153" spans="1:65" s="2" customFormat="1" ht="16.5" customHeight="1">
      <c r="A153" s="31"/>
      <c r="B153" s="32"/>
      <c r="C153" s="206" t="s">
        <v>217</v>
      </c>
      <c r="D153" s="206" t="s">
        <v>188</v>
      </c>
      <c r="E153" s="207" t="s">
        <v>250</v>
      </c>
      <c r="F153" s="208" t="s">
        <v>251</v>
      </c>
      <c r="G153" s="209" t="s">
        <v>135</v>
      </c>
      <c r="H153" s="210">
        <v>255</v>
      </c>
      <c r="I153" s="211"/>
      <c r="J153" s="212">
        <f t="shared" si="10"/>
        <v>0</v>
      </c>
      <c r="K153" s="213"/>
      <c r="L153" s="214"/>
      <c r="M153" s="215" t="s">
        <v>1</v>
      </c>
      <c r="N153" s="216" t="s">
        <v>38</v>
      </c>
      <c r="O153" s="72"/>
      <c r="P153" s="202">
        <f t="shared" si="11"/>
        <v>0</v>
      </c>
      <c r="Q153" s="202">
        <v>0.13</v>
      </c>
      <c r="R153" s="202">
        <f t="shared" si="12"/>
        <v>33.15</v>
      </c>
      <c r="S153" s="202">
        <v>0</v>
      </c>
      <c r="T153" s="203">
        <f t="shared" si="1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4" t="s">
        <v>147</v>
      </c>
      <c r="AT153" s="204" t="s">
        <v>188</v>
      </c>
      <c r="AU153" s="204" t="s">
        <v>137</v>
      </c>
      <c r="AY153" s="14" t="s">
        <v>130</v>
      </c>
      <c r="BE153" s="205">
        <f t="shared" si="14"/>
        <v>0</v>
      </c>
      <c r="BF153" s="205">
        <f t="shared" si="15"/>
        <v>0</v>
      </c>
      <c r="BG153" s="205">
        <f t="shared" si="16"/>
        <v>0</v>
      </c>
      <c r="BH153" s="205">
        <f t="shared" si="17"/>
        <v>0</v>
      </c>
      <c r="BI153" s="205">
        <f t="shared" si="18"/>
        <v>0</v>
      </c>
      <c r="BJ153" s="14" t="s">
        <v>137</v>
      </c>
      <c r="BK153" s="205">
        <f t="shared" si="19"/>
        <v>0</v>
      </c>
      <c r="BL153" s="14" t="s">
        <v>136</v>
      </c>
      <c r="BM153" s="204" t="s">
        <v>220</v>
      </c>
    </row>
    <row r="154" spans="1:65" s="2" customFormat="1" ht="21.75" customHeight="1">
      <c r="A154" s="31"/>
      <c r="B154" s="32"/>
      <c r="C154" s="192" t="s">
        <v>175</v>
      </c>
      <c r="D154" s="192" t="s">
        <v>132</v>
      </c>
      <c r="E154" s="193" t="s">
        <v>254</v>
      </c>
      <c r="F154" s="194" t="s">
        <v>255</v>
      </c>
      <c r="G154" s="195" t="s">
        <v>143</v>
      </c>
      <c r="H154" s="196">
        <v>5</v>
      </c>
      <c r="I154" s="197"/>
      <c r="J154" s="198">
        <f t="shared" si="10"/>
        <v>0</v>
      </c>
      <c r="K154" s="199"/>
      <c r="L154" s="36"/>
      <c r="M154" s="200" t="s">
        <v>1</v>
      </c>
      <c r="N154" s="201" t="s">
        <v>38</v>
      </c>
      <c r="O154" s="72"/>
      <c r="P154" s="202">
        <f t="shared" si="11"/>
        <v>0</v>
      </c>
      <c r="Q154" s="202">
        <v>0</v>
      </c>
      <c r="R154" s="202">
        <f t="shared" si="12"/>
        <v>0</v>
      </c>
      <c r="S154" s="202">
        <v>0</v>
      </c>
      <c r="T154" s="203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4" t="s">
        <v>136</v>
      </c>
      <c r="AT154" s="204" t="s">
        <v>132</v>
      </c>
      <c r="AU154" s="204" t="s">
        <v>137</v>
      </c>
      <c r="AY154" s="14" t="s">
        <v>130</v>
      </c>
      <c r="BE154" s="205">
        <f t="shared" si="14"/>
        <v>0</v>
      </c>
      <c r="BF154" s="205">
        <f t="shared" si="15"/>
        <v>0</v>
      </c>
      <c r="BG154" s="205">
        <f t="shared" si="16"/>
        <v>0</v>
      </c>
      <c r="BH154" s="205">
        <f t="shared" si="17"/>
        <v>0</v>
      </c>
      <c r="BI154" s="205">
        <f t="shared" si="18"/>
        <v>0</v>
      </c>
      <c r="BJ154" s="14" t="s">
        <v>137</v>
      </c>
      <c r="BK154" s="205">
        <f t="shared" si="19"/>
        <v>0</v>
      </c>
      <c r="BL154" s="14" t="s">
        <v>136</v>
      </c>
      <c r="BM154" s="204" t="s">
        <v>224</v>
      </c>
    </row>
    <row r="155" spans="1:65" s="12" customFormat="1" ht="22.9" customHeight="1">
      <c r="B155" s="176"/>
      <c r="C155" s="177"/>
      <c r="D155" s="178" t="s">
        <v>71</v>
      </c>
      <c r="E155" s="190" t="s">
        <v>147</v>
      </c>
      <c r="F155" s="190" t="s">
        <v>257</v>
      </c>
      <c r="G155" s="177"/>
      <c r="H155" s="177"/>
      <c r="I155" s="180"/>
      <c r="J155" s="191">
        <f>BK155</f>
        <v>0</v>
      </c>
      <c r="K155" s="177"/>
      <c r="L155" s="182"/>
      <c r="M155" s="183"/>
      <c r="N155" s="184"/>
      <c r="O155" s="184"/>
      <c r="P155" s="185">
        <f>P156</f>
        <v>0</v>
      </c>
      <c r="Q155" s="184"/>
      <c r="R155" s="185">
        <f>R156</f>
        <v>12.3972</v>
      </c>
      <c r="S155" s="184"/>
      <c r="T155" s="186">
        <f>T156</f>
        <v>0</v>
      </c>
      <c r="AR155" s="187" t="s">
        <v>80</v>
      </c>
      <c r="AT155" s="188" t="s">
        <v>71</v>
      </c>
      <c r="AU155" s="188" t="s">
        <v>80</v>
      </c>
      <c r="AY155" s="187" t="s">
        <v>130</v>
      </c>
      <c r="BK155" s="189">
        <f>BK156</f>
        <v>0</v>
      </c>
    </row>
    <row r="156" spans="1:65" s="2" customFormat="1" ht="24.2" customHeight="1">
      <c r="A156" s="31"/>
      <c r="B156" s="32"/>
      <c r="C156" s="192" t="s">
        <v>225</v>
      </c>
      <c r="D156" s="192" t="s">
        <v>132</v>
      </c>
      <c r="E156" s="193" t="s">
        <v>258</v>
      </c>
      <c r="F156" s="194" t="s">
        <v>259</v>
      </c>
      <c r="G156" s="195" t="s">
        <v>211</v>
      </c>
      <c r="H156" s="196">
        <v>30</v>
      </c>
      <c r="I156" s="197"/>
      <c r="J156" s="198">
        <f>ROUND(I156*H156,2)</f>
        <v>0</v>
      </c>
      <c r="K156" s="199"/>
      <c r="L156" s="36"/>
      <c r="M156" s="200" t="s">
        <v>1</v>
      </c>
      <c r="N156" s="201" t="s">
        <v>38</v>
      </c>
      <c r="O156" s="72"/>
      <c r="P156" s="202">
        <f>O156*H156</f>
        <v>0</v>
      </c>
      <c r="Q156" s="202">
        <v>0.41324</v>
      </c>
      <c r="R156" s="202">
        <f>Q156*H156</f>
        <v>12.3972</v>
      </c>
      <c r="S156" s="202">
        <v>0</v>
      </c>
      <c r="T156" s="203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4" t="s">
        <v>136</v>
      </c>
      <c r="AT156" s="204" t="s">
        <v>132</v>
      </c>
      <c r="AU156" s="204" t="s">
        <v>137</v>
      </c>
      <c r="AY156" s="14" t="s">
        <v>130</v>
      </c>
      <c r="BE156" s="205">
        <f>IF(N156="základná",J156,0)</f>
        <v>0</v>
      </c>
      <c r="BF156" s="205">
        <f>IF(N156="znížená",J156,0)</f>
        <v>0</v>
      </c>
      <c r="BG156" s="205">
        <f>IF(N156="zákl. prenesená",J156,0)</f>
        <v>0</v>
      </c>
      <c r="BH156" s="205">
        <f>IF(N156="zníž. prenesená",J156,0)</f>
        <v>0</v>
      </c>
      <c r="BI156" s="205">
        <f>IF(N156="nulová",J156,0)</f>
        <v>0</v>
      </c>
      <c r="BJ156" s="14" t="s">
        <v>137</v>
      </c>
      <c r="BK156" s="205">
        <f>ROUND(I156*H156,2)</f>
        <v>0</v>
      </c>
      <c r="BL156" s="14" t="s">
        <v>136</v>
      </c>
      <c r="BM156" s="204" t="s">
        <v>228</v>
      </c>
    </row>
    <row r="157" spans="1:65" s="12" customFormat="1" ht="22.9" customHeight="1">
      <c r="B157" s="176"/>
      <c r="C157" s="177"/>
      <c r="D157" s="178" t="s">
        <v>71</v>
      </c>
      <c r="E157" s="190" t="s">
        <v>163</v>
      </c>
      <c r="F157" s="190" t="s">
        <v>261</v>
      </c>
      <c r="G157" s="177"/>
      <c r="H157" s="177"/>
      <c r="I157" s="180"/>
      <c r="J157" s="191">
        <f>BK157</f>
        <v>0</v>
      </c>
      <c r="K157" s="177"/>
      <c r="L157" s="182"/>
      <c r="M157" s="183"/>
      <c r="N157" s="184"/>
      <c r="O157" s="184"/>
      <c r="P157" s="185">
        <f>SUM(P158:P185)</f>
        <v>0</v>
      </c>
      <c r="Q157" s="184"/>
      <c r="R157" s="185">
        <f>SUM(R158:R185)</f>
        <v>123.13996</v>
      </c>
      <c r="S157" s="184"/>
      <c r="T157" s="186">
        <f>SUM(T158:T185)</f>
        <v>0</v>
      </c>
      <c r="AR157" s="187" t="s">
        <v>80</v>
      </c>
      <c r="AT157" s="188" t="s">
        <v>71</v>
      </c>
      <c r="AU157" s="188" t="s">
        <v>80</v>
      </c>
      <c r="AY157" s="187" t="s">
        <v>130</v>
      </c>
      <c r="BK157" s="189">
        <f>SUM(BK158:BK185)</f>
        <v>0</v>
      </c>
    </row>
    <row r="158" spans="1:65" s="2" customFormat="1" ht="24.2" customHeight="1">
      <c r="A158" s="31"/>
      <c r="B158" s="32"/>
      <c r="C158" s="192" t="s">
        <v>180</v>
      </c>
      <c r="D158" s="192" t="s">
        <v>132</v>
      </c>
      <c r="E158" s="193" t="s">
        <v>270</v>
      </c>
      <c r="F158" s="194" t="s">
        <v>271</v>
      </c>
      <c r="G158" s="195" t="s">
        <v>272</v>
      </c>
      <c r="H158" s="196">
        <v>1</v>
      </c>
      <c r="I158" s="197"/>
      <c r="J158" s="198">
        <f t="shared" ref="J158:J185" si="20">ROUND(I158*H158,2)</f>
        <v>0</v>
      </c>
      <c r="K158" s="199"/>
      <c r="L158" s="36"/>
      <c r="M158" s="200" t="s">
        <v>1</v>
      </c>
      <c r="N158" s="201" t="s">
        <v>38</v>
      </c>
      <c r="O158" s="72"/>
      <c r="P158" s="202">
        <f t="shared" ref="P158:P185" si="21">O158*H158</f>
        <v>0</v>
      </c>
      <c r="Q158" s="202">
        <v>0</v>
      </c>
      <c r="R158" s="202">
        <f t="shared" ref="R158:R185" si="22">Q158*H158</f>
        <v>0</v>
      </c>
      <c r="S158" s="202">
        <v>0</v>
      </c>
      <c r="T158" s="203">
        <f t="shared" ref="T158:T185" si="23"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4" t="s">
        <v>136</v>
      </c>
      <c r="AT158" s="204" t="s">
        <v>132</v>
      </c>
      <c r="AU158" s="204" t="s">
        <v>137</v>
      </c>
      <c r="AY158" s="14" t="s">
        <v>130</v>
      </c>
      <c r="BE158" s="205">
        <f t="shared" ref="BE158:BE185" si="24">IF(N158="základná",J158,0)</f>
        <v>0</v>
      </c>
      <c r="BF158" s="205">
        <f t="shared" ref="BF158:BF185" si="25">IF(N158="znížená",J158,0)</f>
        <v>0</v>
      </c>
      <c r="BG158" s="205">
        <f t="shared" ref="BG158:BG185" si="26">IF(N158="zákl. prenesená",J158,0)</f>
        <v>0</v>
      </c>
      <c r="BH158" s="205">
        <f t="shared" ref="BH158:BH185" si="27">IF(N158="zníž. prenesená",J158,0)</f>
        <v>0</v>
      </c>
      <c r="BI158" s="205">
        <f t="shared" ref="BI158:BI185" si="28">IF(N158="nulová",J158,0)</f>
        <v>0</v>
      </c>
      <c r="BJ158" s="14" t="s">
        <v>137</v>
      </c>
      <c r="BK158" s="205">
        <f t="shared" ref="BK158:BK185" si="29">ROUND(I158*H158,2)</f>
        <v>0</v>
      </c>
      <c r="BL158" s="14" t="s">
        <v>136</v>
      </c>
      <c r="BM158" s="204" t="s">
        <v>231</v>
      </c>
    </row>
    <row r="159" spans="1:65" s="2" customFormat="1" ht="24.2" customHeight="1">
      <c r="A159" s="31"/>
      <c r="B159" s="32"/>
      <c r="C159" s="192" t="s">
        <v>232</v>
      </c>
      <c r="D159" s="192" t="s">
        <v>132</v>
      </c>
      <c r="E159" s="193" t="s">
        <v>274</v>
      </c>
      <c r="F159" s="194" t="s">
        <v>275</v>
      </c>
      <c r="G159" s="195" t="s">
        <v>211</v>
      </c>
      <c r="H159" s="196">
        <v>42</v>
      </c>
      <c r="I159" s="197"/>
      <c r="J159" s="198">
        <f t="shared" si="20"/>
        <v>0</v>
      </c>
      <c r="K159" s="199"/>
      <c r="L159" s="36"/>
      <c r="M159" s="200" t="s">
        <v>1</v>
      </c>
      <c r="N159" s="201" t="s">
        <v>38</v>
      </c>
      <c r="O159" s="72"/>
      <c r="P159" s="202">
        <f t="shared" si="21"/>
        <v>0</v>
      </c>
      <c r="Q159" s="202">
        <v>0.22133</v>
      </c>
      <c r="R159" s="202">
        <f t="shared" si="22"/>
        <v>9.2958599999999993</v>
      </c>
      <c r="S159" s="202">
        <v>0</v>
      </c>
      <c r="T159" s="203">
        <f t="shared" si="2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4" t="s">
        <v>136</v>
      </c>
      <c r="AT159" s="204" t="s">
        <v>132</v>
      </c>
      <c r="AU159" s="204" t="s">
        <v>137</v>
      </c>
      <c r="AY159" s="14" t="s">
        <v>130</v>
      </c>
      <c r="BE159" s="205">
        <f t="shared" si="24"/>
        <v>0</v>
      </c>
      <c r="BF159" s="205">
        <f t="shared" si="25"/>
        <v>0</v>
      </c>
      <c r="BG159" s="205">
        <f t="shared" si="26"/>
        <v>0</v>
      </c>
      <c r="BH159" s="205">
        <f t="shared" si="27"/>
        <v>0</v>
      </c>
      <c r="BI159" s="205">
        <f t="shared" si="28"/>
        <v>0</v>
      </c>
      <c r="BJ159" s="14" t="s">
        <v>137</v>
      </c>
      <c r="BK159" s="205">
        <f t="shared" si="29"/>
        <v>0</v>
      </c>
      <c r="BL159" s="14" t="s">
        <v>136</v>
      </c>
      <c r="BM159" s="204" t="s">
        <v>235</v>
      </c>
    </row>
    <row r="160" spans="1:65" s="2" customFormat="1" ht="33" customHeight="1">
      <c r="A160" s="31"/>
      <c r="B160" s="32"/>
      <c r="C160" s="192" t="s">
        <v>183</v>
      </c>
      <c r="D160" s="192" t="s">
        <v>132</v>
      </c>
      <c r="E160" s="193" t="s">
        <v>278</v>
      </c>
      <c r="F160" s="194" t="s">
        <v>279</v>
      </c>
      <c r="G160" s="195" t="s">
        <v>211</v>
      </c>
      <c r="H160" s="196">
        <v>6</v>
      </c>
      <c r="I160" s="197"/>
      <c r="J160" s="198">
        <f t="shared" si="20"/>
        <v>0</v>
      </c>
      <c r="K160" s="199"/>
      <c r="L160" s="36"/>
      <c r="M160" s="200" t="s">
        <v>1</v>
      </c>
      <c r="N160" s="201" t="s">
        <v>38</v>
      </c>
      <c r="O160" s="72"/>
      <c r="P160" s="202">
        <f t="shared" si="21"/>
        <v>0</v>
      </c>
      <c r="Q160" s="202">
        <v>3.0000000000000001E-5</v>
      </c>
      <c r="R160" s="202">
        <f t="shared" si="22"/>
        <v>1.8000000000000001E-4</v>
      </c>
      <c r="S160" s="202">
        <v>0</v>
      </c>
      <c r="T160" s="203">
        <f t="shared" si="2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4" t="s">
        <v>136</v>
      </c>
      <c r="AT160" s="204" t="s">
        <v>132</v>
      </c>
      <c r="AU160" s="204" t="s">
        <v>137</v>
      </c>
      <c r="AY160" s="14" t="s">
        <v>130</v>
      </c>
      <c r="BE160" s="205">
        <f t="shared" si="24"/>
        <v>0</v>
      </c>
      <c r="BF160" s="205">
        <f t="shared" si="25"/>
        <v>0</v>
      </c>
      <c r="BG160" s="205">
        <f t="shared" si="26"/>
        <v>0</v>
      </c>
      <c r="BH160" s="205">
        <f t="shared" si="27"/>
        <v>0</v>
      </c>
      <c r="BI160" s="205">
        <f t="shared" si="28"/>
        <v>0</v>
      </c>
      <c r="BJ160" s="14" t="s">
        <v>137</v>
      </c>
      <c r="BK160" s="205">
        <f t="shared" si="29"/>
        <v>0</v>
      </c>
      <c r="BL160" s="14" t="s">
        <v>136</v>
      </c>
      <c r="BM160" s="204" t="s">
        <v>238</v>
      </c>
    </row>
    <row r="161" spans="1:65" s="2" customFormat="1" ht="33" customHeight="1">
      <c r="A161" s="31"/>
      <c r="B161" s="32"/>
      <c r="C161" s="206" t="s">
        <v>239</v>
      </c>
      <c r="D161" s="206" t="s">
        <v>188</v>
      </c>
      <c r="E161" s="207" t="s">
        <v>281</v>
      </c>
      <c r="F161" s="208" t="s">
        <v>282</v>
      </c>
      <c r="G161" s="209" t="s">
        <v>211</v>
      </c>
      <c r="H161" s="210">
        <v>6</v>
      </c>
      <c r="I161" s="211"/>
      <c r="J161" s="212">
        <f t="shared" si="20"/>
        <v>0</v>
      </c>
      <c r="K161" s="213"/>
      <c r="L161" s="214"/>
      <c r="M161" s="215" t="s">
        <v>1</v>
      </c>
      <c r="N161" s="216" t="s">
        <v>38</v>
      </c>
      <c r="O161" s="72"/>
      <c r="P161" s="202">
        <f t="shared" si="21"/>
        <v>0</v>
      </c>
      <c r="Q161" s="202">
        <v>9.3000000000000005E-4</v>
      </c>
      <c r="R161" s="202">
        <f t="shared" si="22"/>
        <v>5.5799999999999999E-3</v>
      </c>
      <c r="S161" s="202">
        <v>0</v>
      </c>
      <c r="T161" s="203">
        <f t="shared" si="2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4" t="s">
        <v>147</v>
      </c>
      <c r="AT161" s="204" t="s">
        <v>188</v>
      </c>
      <c r="AU161" s="204" t="s">
        <v>137</v>
      </c>
      <c r="AY161" s="14" t="s">
        <v>130</v>
      </c>
      <c r="BE161" s="205">
        <f t="shared" si="24"/>
        <v>0</v>
      </c>
      <c r="BF161" s="205">
        <f t="shared" si="25"/>
        <v>0</v>
      </c>
      <c r="BG161" s="205">
        <f t="shared" si="26"/>
        <v>0</v>
      </c>
      <c r="BH161" s="205">
        <f t="shared" si="27"/>
        <v>0</v>
      </c>
      <c r="BI161" s="205">
        <f t="shared" si="28"/>
        <v>0</v>
      </c>
      <c r="BJ161" s="14" t="s">
        <v>137</v>
      </c>
      <c r="BK161" s="205">
        <f t="shared" si="29"/>
        <v>0</v>
      </c>
      <c r="BL161" s="14" t="s">
        <v>136</v>
      </c>
      <c r="BM161" s="204" t="s">
        <v>242</v>
      </c>
    </row>
    <row r="162" spans="1:65" s="2" customFormat="1" ht="24.2" customHeight="1">
      <c r="A162" s="31"/>
      <c r="B162" s="32"/>
      <c r="C162" s="206" t="s">
        <v>187</v>
      </c>
      <c r="D162" s="206" t="s">
        <v>188</v>
      </c>
      <c r="E162" s="207" t="s">
        <v>285</v>
      </c>
      <c r="F162" s="208" t="s">
        <v>286</v>
      </c>
      <c r="G162" s="209" t="s">
        <v>211</v>
      </c>
      <c r="H162" s="210">
        <v>6</v>
      </c>
      <c r="I162" s="211"/>
      <c r="J162" s="212">
        <f t="shared" si="20"/>
        <v>0</v>
      </c>
      <c r="K162" s="213"/>
      <c r="L162" s="214"/>
      <c r="M162" s="215" t="s">
        <v>1</v>
      </c>
      <c r="N162" s="216" t="s">
        <v>38</v>
      </c>
      <c r="O162" s="72"/>
      <c r="P162" s="202">
        <f t="shared" si="21"/>
        <v>0</v>
      </c>
      <c r="Q162" s="202">
        <v>9.3000000000000005E-4</v>
      </c>
      <c r="R162" s="202">
        <f t="shared" si="22"/>
        <v>5.5799999999999999E-3</v>
      </c>
      <c r="S162" s="202">
        <v>0</v>
      </c>
      <c r="T162" s="203">
        <f t="shared" si="2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4" t="s">
        <v>147</v>
      </c>
      <c r="AT162" s="204" t="s">
        <v>188</v>
      </c>
      <c r="AU162" s="204" t="s">
        <v>137</v>
      </c>
      <c r="AY162" s="14" t="s">
        <v>130</v>
      </c>
      <c r="BE162" s="205">
        <f t="shared" si="24"/>
        <v>0</v>
      </c>
      <c r="BF162" s="205">
        <f t="shared" si="25"/>
        <v>0</v>
      </c>
      <c r="BG162" s="205">
        <f t="shared" si="26"/>
        <v>0</v>
      </c>
      <c r="BH162" s="205">
        <f t="shared" si="27"/>
        <v>0</v>
      </c>
      <c r="BI162" s="205">
        <f t="shared" si="28"/>
        <v>0</v>
      </c>
      <c r="BJ162" s="14" t="s">
        <v>137</v>
      </c>
      <c r="BK162" s="205">
        <f t="shared" si="29"/>
        <v>0</v>
      </c>
      <c r="BL162" s="14" t="s">
        <v>136</v>
      </c>
      <c r="BM162" s="204" t="s">
        <v>245</v>
      </c>
    </row>
    <row r="163" spans="1:65" s="2" customFormat="1" ht="37.9" customHeight="1">
      <c r="A163" s="31"/>
      <c r="B163" s="32"/>
      <c r="C163" s="206" t="s">
        <v>246</v>
      </c>
      <c r="D163" s="206" t="s">
        <v>188</v>
      </c>
      <c r="E163" s="207" t="s">
        <v>288</v>
      </c>
      <c r="F163" s="208" t="s">
        <v>289</v>
      </c>
      <c r="G163" s="209" t="s">
        <v>211</v>
      </c>
      <c r="H163" s="210">
        <v>1</v>
      </c>
      <c r="I163" s="211"/>
      <c r="J163" s="212">
        <f t="shared" si="20"/>
        <v>0</v>
      </c>
      <c r="K163" s="213"/>
      <c r="L163" s="214"/>
      <c r="M163" s="215" t="s">
        <v>1</v>
      </c>
      <c r="N163" s="216" t="s">
        <v>38</v>
      </c>
      <c r="O163" s="72"/>
      <c r="P163" s="202">
        <f t="shared" si="21"/>
        <v>0</v>
      </c>
      <c r="Q163" s="202">
        <v>1.1999999999999999E-3</v>
      </c>
      <c r="R163" s="202">
        <f t="shared" si="22"/>
        <v>1.1999999999999999E-3</v>
      </c>
      <c r="S163" s="202">
        <v>0</v>
      </c>
      <c r="T163" s="203">
        <f t="shared" si="2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4" t="s">
        <v>147</v>
      </c>
      <c r="AT163" s="204" t="s">
        <v>188</v>
      </c>
      <c r="AU163" s="204" t="s">
        <v>137</v>
      </c>
      <c r="AY163" s="14" t="s">
        <v>130</v>
      </c>
      <c r="BE163" s="205">
        <f t="shared" si="24"/>
        <v>0</v>
      </c>
      <c r="BF163" s="205">
        <f t="shared" si="25"/>
        <v>0</v>
      </c>
      <c r="BG163" s="205">
        <f t="shared" si="26"/>
        <v>0</v>
      </c>
      <c r="BH163" s="205">
        <f t="shared" si="27"/>
        <v>0</v>
      </c>
      <c r="BI163" s="205">
        <f t="shared" si="28"/>
        <v>0</v>
      </c>
      <c r="BJ163" s="14" t="s">
        <v>137</v>
      </c>
      <c r="BK163" s="205">
        <f t="shared" si="29"/>
        <v>0</v>
      </c>
      <c r="BL163" s="14" t="s">
        <v>136</v>
      </c>
      <c r="BM163" s="204" t="s">
        <v>249</v>
      </c>
    </row>
    <row r="164" spans="1:65" s="2" customFormat="1" ht="33" customHeight="1">
      <c r="A164" s="31"/>
      <c r="B164" s="32"/>
      <c r="C164" s="206" t="s">
        <v>191</v>
      </c>
      <c r="D164" s="206" t="s">
        <v>188</v>
      </c>
      <c r="E164" s="207" t="s">
        <v>292</v>
      </c>
      <c r="F164" s="208" t="s">
        <v>293</v>
      </c>
      <c r="G164" s="209" t="s">
        <v>211</v>
      </c>
      <c r="H164" s="210">
        <v>12</v>
      </c>
      <c r="I164" s="211"/>
      <c r="J164" s="212">
        <f t="shared" si="20"/>
        <v>0</v>
      </c>
      <c r="K164" s="213"/>
      <c r="L164" s="214"/>
      <c r="M164" s="215" t="s">
        <v>1</v>
      </c>
      <c r="N164" s="216" t="s">
        <v>38</v>
      </c>
      <c r="O164" s="72"/>
      <c r="P164" s="202">
        <f t="shared" si="21"/>
        <v>0</v>
      </c>
      <c r="Q164" s="202">
        <v>8.9999999999999998E-4</v>
      </c>
      <c r="R164" s="202">
        <f t="shared" si="22"/>
        <v>1.0800000000000001E-2</v>
      </c>
      <c r="S164" s="202">
        <v>0</v>
      </c>
      <c r="T164" s="203">
        <f t="shared" si="2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4" t="s">
        <v>147</v>
      </c>
      <c r="AT164" s="204" t="s">
        <v>188</v>
      </c>
      <c r="AU164" s="204" t="s">
        <v>137</v>
      </c>
      <c r="AY164" s="14" t="s">
        <v>130</v>
      </c>
      <c r="BE164" s="205">
        <f t="shared" si="24"/>
        <v>0</v>
      </c>
      <c r="BF164" s="205">
        <f t="shared" si="25"/>
        <v>0</v>
      </c>
      <c r="BG164" s="205">
        <f t="shared" si="26"/>
        <v>0</v>
      </c>
      <c r="BH164" s="205">
        <f t="shared" si="27"/>
        <v>0</v>
      </c>
      <c r="BI164" s="205">
        <f t="shared" si="28"/>
        <v>0</v>
      </c>
      <c r="BJ164" s="14" t="s">
        <v>137</v>
      </c>
      <c r="BK164" s="205">
        <f t="shared" si="29"/>
        <v>0</v>
      </c>
      <c r="BL164" s="14" t="s">
        <v>136</v>
      </c>
      <c r="BM164" s="204" t="s">
        <v>252</v>
      </c>
    </row>
    <row r="165" spans="1:65" s="2" customFormat="1" ht="44.25" customHeight="1">
      <c r="A165" s="31"/>
      <c r="B165" s="32"/>
      <c r="C165" s="206" t="s">
        <v>253</v>
      </c>
      <c r="D165" s="206" t="s">
        <v>188</v>
      </c>
      <c r="E165" s="207" t="s">
        <v>458</v>
      </c>
      <c r="F165" s="208" t="s">
        <v>459</v>
      </c>
      <c r="G165" s="209" t="s">
        <v>211</v>
      </c>
      <c r="H165" s="210">
        <v>8</v>
      </c>
      <c r="I165" s="211"/>
      <c r="J165" s="212">
        <f t="shared" si="20"/>
        <v>0</v>
      </c>
      <c r="K165" s="213"/>
      <c r="L165" s="214"/>
      <c r="M165" s="215" t="s">
        <v>1</v>
      </c>
      <c r="N165" s="216" t="s">
        <v>38</v>
      </c>
      <c r="O165" s="72"/>
      <c r="P165" s="202">
        <f t="shared" si="21"/>
        <v>0</v>
      </c>
      <c r="Q165" s="202">
        <v>8.9999999999999998E-4</v>
      </c>
      <c r="R165" s="202">
        <f t="shared" si="22"/>
        <v>7.1999999999999998E-3</v>
      </c>
      <c r="S165" s="202">
        <v>0</v>
      </c>
      <c r="T165" s="203">
        <f t="shared" si="2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4" t="s">
        <v>147</v>
      </c>
      <c r="AT165" s="204" t="s">
        <v>188</v>
      </c>
      <c r="AU165" s="204" t="s">
        <v>137</v>
      </c>
      <c r="AY165" s="14" t="s">
        <v>130</v>
      </c>
      <c r="BE165" s="205">
        <f t="shared" si="24"/>
        <v>0</v>
      </c>
      <c r="BF165" s="205">
        <f t="shared" si="25"/>
        <v>0</v>
      </c>
      <c r="BG165" s="205">
        <f t="shared" si="26"/>
        <v>0</v>
      </c>
      <c r="BH165" s="205">
        <f t="shared" si="27"/>
        <v>0</v>
      </c>
      <c r="BI165" s="205">
        <f t="shared" si="28"/>
        <v>0</v>
      </c>
      <c r="BJ165" s="14" t="s">
        <v>137</v>
      </c>
      <c r="BK165" s="205">
        <f t="shared" si="29"/>
        <v>0</v>
      </c>
      <c r="BL165" s="14" t="s">
        <v>136</v>
      </c>
      <c r="BM165" s="204" t="s">
        <v>256</v>
      </c>
    </row>
    <row r="166" spans="1:65" s="2" customFormat="1" ht="37.9" customHeight="1">
      <c r="A166" s="31"/>
      <c r="B166" s="32"/>
      <c r="C166" s="206" t="s">
        <v>195</v>
      </c>
      <c r="D166" s="206" t="s">
        <v>188</v>
      </c>
      <c r="E166" s="207" t="s">
        <v>295</v>
      </c>
      <c r="F166" s="208" t="s">
        <v>296</v>
      </c>
      <c r="G166" s="209" t="s">
        <v>211</v>
      </c>
      <c r="H166" s="210">
        <v>9</v>
      </c>
      <c r="I166" s="211"/>
      <c r="J166" s="212">
        <f t="shared" si="20"/>
        <v>0</v>
      </c>
      <c r="K166" s="213"/>
      <c r="L166" s="214"/>
      <c r="M166" s="215" t="s">
        <v>1</v>
      </c>
      <c r="N166" s="216" t="s">
        <v>38</v>
      </c>
      <c r="O166" s="72"/>
      <c r="P166" s="202">
        <f t="shared" si="21"/>
        <v>0</v>
      </c>
      <c r="Q166" s="202">
        <v>8.4999999999999995E-4</v>
      </c>
      <c r="R166" s="202">
        <f t="shared" si="22"/>
        <v>7.6499999999999997E-3</v>
      </c>
      <c r="S166" s="202">
        <v>0</v>
      </c>
      <c r="T166" s="203">
        <f t="shared" si="2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4" t="s">
        <v>147</v>
      </c>
      <c r="AT166" s="204" t="s">
        <v>188</v>
      </c>
      <c r="AU166" s="204" t="s">
        <v>137</v>
      </c>
      <c r="AY166" s="14" t="s">
        <v>130</v>
      </c>
      <c r="BE166" s="205">
        <f t="shared" si="24"/>
        <v>0</v>
      </c>
      <c r="BF166" s="205">
        <f t="shared" si="25"/>
        <v>0</v>
      </c>
      <c r="BG166" s="205">
        <f t="shared" si="26"/>
        <v>0</v>
      </c>
      <c r="BH166" s="205">
        <f t="shared" si="27"/>
        <v>0</v>
      </c>
      <c r="BI166" s="205">
        <f t="shared" si="28"/>
        <v>0</v>
      </c>
      <c r="BJ166" s="14" t="s">
        <v>137</v>
      </c>
      <c r="BK166" s="205">
        <f t="shared" si="29"/>
        <v>0</v>
      </c>
      <c r="BL166" s="14" t="s">
        <v>136</v>
      </c>
      <c r="BM166" s="204" t="s">
        <v>260</v>
      </c>
    </row>
    <row r="167" spans="1:65" s="2" customFormat="1" ht="21.75" customHeight="1">
      <c r="A167" s="31"/>
      <c r="B167" s="32"/>
      <c r="C167" s="206" t="s">
        <v>262</v>
      </c>
      <c r="D167" s="206" t="s">
        <v>188</v>
      </c>
      <c r="E167" s="207" t="s">
        <v>299</v>
      </c>
      <c r="F167" s="208" t="s">
        <v>300</v>
      </c>
      <c r="G167" s="209" t="s">
        <v>211</v>
      </c>
      <c r="H167" s="210">
        <v>36</v>
      </c>
      <c r="I167" s="211"/>
      <c r="J167" s="212">
        <f t="shared" si="20"/>
        <v>0</v>
      </c>
      <c r="K167" s="213"/>
      <c r="L167" s="214"/>
      <c r="M167" s="215" t="s">
        <v>1</v>
      </c>
      <c r="N167" s="216" t="s">
        <v>38</v>
      </c>
      <c r="O167" s="72"/>
      <c r="P167" s="202">
        <f t="shared" si="21"/>
        <v>0</v>
      </c>
      <c r="Q167" s="202">
        <v>0</v>
      </c>
      <c r="R167" s="202">
        <f t="shared" si="22"/>
        <v>0</v>
      </c>
      <c r="S167" s="202">
        <v>0</v>
      </c>
      <c r="T167" s="203">
        <f t="shared" si="2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04" t="s">
        <v>147</v>
      </c>
      <c r="AT167" s="204" t="s">
        <v>188</v>
      </c>
      <c r="AU167" s="204" t="s">
        <v>137</v>
      </c>
      <c r="AY167" s="14" t="s">
        <v>130</v>
      </c>
      <c r="BE167" s="205">
        <f t="shared" si="24"/>
        <v>0</v>
      </c>
      <c r="BF167" s="205">
        <f t="shared" si="25"/>
        <v>0</v>
      </c>
      <c r="BG167" s="205">
        <f t="shared" si="26"/>
        <v>0</v>
      </c>
      <c r="BH167" s="205">
        <f t="shared" si="27"/>
        <v>0</v>
      </c>
      <c r="BI167" s="205">
        <f t="shared" si="28"/>
        <v>0</v>
      </c>
      <c r="BJ167" s="14" t="s">
        <v>137</v>
      </c>
      <c r="BK167" s="205">
        <f t="shared" si="29"/>
        <v>0</v>
      </c>
      <c r="BL167" s="14" t="s">
        <v>136</v>
      </c>
      <c r="BM167" s="204" t="s">
        <v>265</v>
      </c>
    </row>
    <row r="168" spans="1:65" s="2" customFormat="1" ht="16.5" customHeight="1">
      <c r="A168" s="31"/>
      <c r="B168" s="32"/>
      <c r="C168" s="206" t="s">
        <v>199</v>
      </c>
      <c r="D168" s="206" t="s">
        <v>188</v>
      </c>
      <c r="E168" s="207" t="s">
        <v>302</v>
      </c>
      <c r="F168" s="208" t="s">
        <v>303</v>
      </c>
      <c r="G168" s="209" t="s">
        <v>211</v>
      </c>
      <c r="H168" s="210">
        <v>36</v>
      </c>
      <c r="I168" s="211"/>
      <c r="J168" s="212">
        <f t="shared" si="20"/>
        <v>0</v>
      </c>
      <c r="K168" s="213"/>
      <c r="L168" s="214"/>
      <c r="M168" s="215" t="s">
        <v>1</v>
      </c>
      <c r="N168" s="216" t="s">
        <v>38</v>
      </c>
      <c r="O168" s="72"/>
      <c r="P168" s="202">
        <f t="shared" si="21"/>
        <v>0</v>
      </c>
      <c r="Q168" s="202">
        <v>0</v>
      </c>
      <c r="R168" s="202">
        <f t="shared" si="22"/>
        <v>0</v>
      </c>
      <c r="S168" s="202">
        <v>0</v>
      </c>
      <c r="T168" s="203">
        <f t="shared" si="2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4" t="s">
        <v>147</v>
      </c>
      <c r="AT168" s="204" t="s">
        <v>188</v>
      </c>
      <c r="AU168" s="204" t="s">
        <v>137</v>
      </c>
      <c r="AY168" s="14" t="s">
        <v>130</v>
      </c>
      <c r="BE168" s="205">
        <f t="shared" si="24"/>
        <v>0</v>
      </c>
      <c r="BF168" s="205">
        <f t="shared" si="25"/>
        <v>0</v>
      </c>
      <c r="BG168" s="205">
        <f t="shared" si="26"/>
        <v>0</v>
      </c>
      <c r="BH168" s="205">
        <f t="shared" si="27"/>
        <v>0</v>
      </c>
      <c r="BI168" s="205">
        <f t="shared" si="28"/>
        <v>0</v>
      </c>
      <c r="BJ168" s="14" t="s">
        <v>137</v>
      </c>
      <c r="BK168" s="205">
        <f t="shared" si="29"/>
        <v>0</v>
      </c>
      <c r="BL168" s="14" t="s">
        <v>136</v>
      </c>
      <c r="BM168" s="204" t="s">
        <v>268</v>
      </c>
    </row>
    <row r="169" spans="1:65" s="2" customFormat="1" ht="16.5" customHeight="1">
      <c r="A169" s="31"/>
      <c r="B169" s="32"/>
      <c r="C169" s="206" t="s">
        <v>269</v>
      </c>
      <c r="D169" s="206" t="s">
        <v>188</v>
      </c>
      <c r="E169" s="207" t="s">
        <v>306</v>
      </c>
      <c r="F169" s="208" t="s">
        <v>307</v>
      </c>
      <c r="G169" s="209" t="s">
        <v>211</v>
      </c>
      <c r="H169" s="210">
        <v>84</v>
      </c>
      <c r="I169" s="211"/>
      <c r="J169" s="212">
        <f t="shared" si="20"/>
        <v>0</v>
      </c>
      <c r="K169" s="213"/>
      <c r="L169" s="214"/>
      <c r="M169" s="215" t="s">
        <v>1</v>
      </c>
      <c r="N169" s="216" t="s">
        <v>38</v>
      </c>
      <c r="O169" s="72"/>
      <c r="P169" s="202">
        <f t="shared" si="21"/>
        <v>0</v>
      </c>
      <c r="Q169" s="202">
        <v>1.0000000000000001E-5</v>
      </c>
      <c r="R169" s="202">
        <f t="shared" si="22"/>
        <v>8.4000000000000003E-4</v>
      </c>
      <c r="S169" s="202">
        <v>0</v>
      </c>
      <c r="T169" s="203">
        <f t="shared" si="2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4" t="s">
        <v>147</v>
      </c>
      <c r="AT169" s="204" t="s">
        <v>188</v>
      </c>
      <c r="AU169" s="204" t="s">
        <v>137</v>
      </c>
      <c r="AY169" s="14" t="s">
        <v>130</v>
      </c>
      <c r="BE169" s="205">
        <f t="shared" si="24"/>
        <v>0</v>
      </c>
      <c r="BF169" s="205">
        <f t="shared" si="25"/>
        <v>0</v>
      </c>
      <c r="BG169" s="205">
        <f t="shared" si="26"/>
        <v>0</v>
      </c>
      <c r="BH169" s="205">
        <f t="shared" si="27"/>
        <v>0</v>
      </c>
      <c r="BI169" s="205">
        <f t="shared" si="28"/>
        <v>0</v>
      </c>
      <c r="BJ169" s="14" t="s">
        <v>137</v>
      </c>
      <c r="BK169" s="205">
        <f t="shared" si="29"/>
        <v>0</v>
      </c>
      <c r="BL169" s="14" t="s">
        <v>136</v>
      </c>
      <c r="BM169" s="204" t="s">
        <v>273</v>
      </c>
    </row>
    <row r="170" spans="1:65" s="2" customFormat="1" ht="37.9" customHeight="1">
      <c r="A170" s="31"/>
      <c r="B170" s="32"/>
      <c r="C170" s="192" t="s">
        <v>203</v>
      </c>
      <c r="D170" s="192" t="s">
        <v>132</v>
      </c>
      <c r="E170" s="193" t="s">
        <v>309</v>
      </c>
      <c r="F170" s="194" t="s">
        <v>310</v>
      </c>
      <c r="G170" s="195" t="s">
        <v>143</v>
      </c>
      <c r="H170" s="196">
        <v>210</v>
      </c>
      <c r="I170" s="197"/>
      <c r="J170" s="198">
        <f t="shared" si="20"/>
        <v>0</v>
      </c>
      <c r="K170" s="199"/>
      <c r="L170" s="36"/>
      <c r="M170" s="200" t="s">
        <v>1</v>
      </c>
      <c r="N170" s="201" t="s">
        <v>38</v>
      </c>
      <c r="O170" s="72"/>
      <c r="P170" s="202">
        <f t="shared" si="21"/>
        <v>0</v>
      </c>
      <c r="Q170" s="202">
        <v>2.5000000000000001E-4</v>
      </c>
      <c r="R170" s="202">
        <f t="shared" si="22"/>
        <v>5.2499999999999998E-2</v>
      </c>
      <c r="S170" s="202">
        <v>0</v>
      </c>
      <c r="T170" s="203">
        <f t="shared" si="2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4" t="s">
        <v>136</v>
      </c>
      <c r="AT170" s="204" t="s">
        <v>132</v>
      </c>
      <c r="AU170" s="204" t="s">
        <v>137</v>
      </c>
      <c r="AY170" s="14" t="s">
        <v>130</v>
      </c>
      <c r="BE170" s="205">
        <f t="shared" si="24"/>
        <v>0</v>
      </c>
      <c r="BF170" s="205">
        <f t="shared" si="25"/>
        <v>0</v>
      </c>
      <c r="BG170" s="205">
        <f t="shared" si="26"/>
        <v>0</v>
      </c>
      <c r="BH170" s="205">
        <f t="shared" si="27"/>
        <v>0</v>
      </c>
      <c r="BI170" s="205">
        <f t="shared" si="28"/>
        <v>0</v>
      </c>
      <c r="BJ170" s="14" t="s">
        <v>137</v>
      </c>
      <c r="BK170" s="205">
        <f t="shared" si="29"/>
        <v>0</v>
      </c>
      <c r="BL170" s="14" t="s">
        <v>136</v>
      </c>
      <c r="BM170" s="204" t="s">
        <v>276</v>
      </c>
    </row>
    <row r="171" spans="1:65" s="2" customFormat="1" ht="37.9" customHeight="1">
      <c r="A171" s="31"/>
      <c r="B171" s="32"/>
      <c r="C171" s="192" t="s">
        <v>277</v>
      </c>
      <c r="D171" s="192" t="s">
        <v>132</v>
      </c>
      <c r="E171" s="193" t="s">
        <v>313</v>
      </c>
      <c r="F171" s="194" t="s">
        <v>314</v>
      </c>
      <c r="G171" s="195" t="s">
        <v>143</v>
      </c>
      <c r="H171" s="196">
        <v>990</v>
      </c>
      <c r="I171" s="197"/>
      <c r="J171" s="198">
        <f t="shared" si="20"/>
        <v>0</v>
      </c>
      <c r="K171" s="199"/>
      <c r="L171" s="36"/>
      <c r="M171" s="200" t="s">
        <v>1</v>
      </c>
      <c r="N171" s="201" t="s">
        <v>38</v>
      </c>
      <c r="O171" s="72"/>
      <c r="P171" s="202">
        <f t="shared" si="21"/>
        <v>0</v>
      </c>
      <c r="Q171" s="202">
        <v>5.1000000000000004E-4</v>
      </c>
      <c r="R171" s="202">
        <f t="shared" si="22"/>
        <v>0.50490000000000002</v>
      </c>
      <c r="S171" s="202">
        <v>0</v>
      </c>
      <c r="T171" s="203">
        <f t="shared" si="2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4" t="s">
        <v>136</v>
      </c>
      <c r="AT171" s="204" t="s">
        <v>132</v>
      </c>
      <c r="AU171" s="204" t="s">
        <v>137</v>
      </c>
      <c r="AY171" s="14" t="s">
        <v>130</v>
      </c>
      <c r="BE171" s="205">
        <f t="shared" si="24"/>
        <v>0</v>
      </c>
      <c r="BF171" s="205">
        <f t="shared" si="25"/>
        <v>0</v>
      </c>
      <c r="BG171" s="205">
        <f t="shared" si="26"/>
        <v>0</v>
      </c>
      <c r="BH171" s="205">
        <f t="shared" si="27"/>
        <v>0</v>
      </c>
      <c r="BI171" s="205">
        <f t="shared" si="28"/>
        <v>0</v>
      </c>
      <c r="BJ171" s="14" t="s">
        <v>137</v>
      </c>
      <c r="BK171" s="205">
        <f t="shared" si="29"/>
        <v>0</v>
      </c>
      <c r="BL171" s="14" t="s">
        <v>136</v>
      </c>
      <c r="BM171" s="204" t="s">
        <v>280</v>
      </c>
    </row>
    <row r="172" spans="1:65" s="2" customFormat="1" ht="37.9" customHeight="1">
      <c r="A172" s="31"/>
      <c r="B172" s="32"/>
      <c r="C172" s="192" t="s">
        <v>206</v>
      </c>
      <c r="D172" s="192" t="s">
        <v>132</v>
      </c>
      <c r="E172" s="193" t="s">
        <v>316</v>
      </c>
      <c r="F172" s="194" t="s">
        <v>317</v>
      </c>
      <c r="G172" s="195" t="s">
        <v>135</v>
      </c>
      <c r="H172" s="196">
        <v>100</v>
      </c>
      <c r="I172" s="197"/>
      <c r="J172" s="198">
        <f t="shared" si="20"/>
        <v>0</v>
      </c>
      <c r="K172" s="199"/>
      <c r="L172" s="36"/>
      <c r="M172" s="200" t="s">
        <v>1</v>
      </c>
      <c r="N172" s="201" t="s">
        <v>38</v>
      </c>
      <c r="O172" s="72"/>
      <c r="P172" s="202">
        <f t="shared" si="21"/>
        <v>0</v>
      </c>
      <c r="Q172" s="202">
        <v>2E-3</v>
      </c>
      <c r="R172" s="202">
        <f t="shared" si="22"/>
        <v>0.2</v>
      </c>
      <c r="S172" s="202">
        <v>0</v>
      </c>
      <c r="T172" s="203">
        <f t="shared" si="2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04" t="s">
        <v>136</v>
      </c>
      <c r="AT172" s="204" t="s">
        <v>132</v>
      </c>
      <c r="AU172" s="204" t="s">
        <v>137</v>
      </c>
      <c r="AY172" s="14" t="s">
        <v>130</v>
      </c>
      <c r="BE172" s="205">
        <f t="shared" si="24"/>
        <v>0</v>
      </c>
      <c r="BF172" s="205">
        <f t="shared" si="25"/>
        <v>0</v>
      </c>
      <c r="BG172" s="205">
        <f t="shared" si="26"/>
        <v>0</v>
      </c>
      <c r="BH172" s="205">
        <f t="shared" si="27"/>
        <v>0</v>
      </c>
      <c r="BI172" s="205">
        <f t="shared" si="28"/>
        <v>0</v>
      </c>
      <c r="BJ172" s="14" t="s">
        <v>137</v>
      </c>
      <c r="BK172" s="205">
        <f t="shared" si="29"/>
        <v>0</v>
      </c>
      <c r="BL172" s="14" t="s">
        <v>136</v>
      </c>
      <c r="BM172" s="204" t="s">
        <v>283</v>
      </c>
    </row>
    <row r="173" spans="1:65" s="2" customFormat="1" ht="24.2" customHeight="1">
      <c r="A173" s="31"/>
      <c r="B173" s="32"/>
      <c r="C173" s="192" t="s">
        <v>284</v>
      </c>
      <c r="D173" s="192" t="s">
        <v>132</v>
      </c>
      <c r="E173" s="193" t="s">
        <v>320</v>
      </c>
      <c r="F173" s="194" t="s">
        <v>321</v>
      </c>
      <c r="G173" s="195" t="s">
        <v>143</v>
      </c>
      <c r="H173" s="196">
        <v>1360</v>
      </c>
      <c r="I173" s="197"/>
      <c r="J173" s="198">
        <f t="shared" si="20"/>
        <v>0</v>
      </c>
      <c r="K173" s="199"/>
      <c r="L173" s="36"/>
      <c r="M173" s="200" t="s">
        <v>1</v>
      </c>
      <c r="N173" s="201" t="s">
        <v>38</v>
      </c>
      <c r="O173" s="72"/>
      <c r="P173" s="202">
        <f t="shared" si="21"/>
        <v>0</v>
      </c>
      <c r="Q173" s="202">
        <v>0</v>
      </c>
      <c r="R173" s="202">
        <f t="shared" si="22"/>
        <v>0</v>
      </c>
      <c r="S173" s="202">
        <v>0</v>
      </c>
      <c r="T173" s="203">
        <f t="shared" si="2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04" t="s">
        <v>136</v>
      </c>
      <c r="AT173" s="204" t="s">
        <v>132</v>
      </c>
      <c r="AU173" s="204" t="s">
        <v>137</v>
      </c>
      <c r="AY173" s="14" t="s">
        <v>130</v>
      </c>
      <c r="BE173" s="205">
        <f t="shared" si="24"/>
        <v>0</v>
      </c>
      <c r="BF173" s="205">
        <f t="shared" si="25"/>
        <v>0</v>
      </c>
      <c r="BG173" s="205">
        <f t="shared" si="26"/>
        <v>0</v>
      </c>
      <c r="BH173" s="205">
        <f t="shared" si="27"/>
        <v>0</v>
      </c>
      <c r="BI173" s="205">
        <f t="shared" si="28"/>
        <v>0</v>
      </c>
      <c r="BJ173" s="14" t="s">
        <v>137</v>
      </c>
      <c r="BK173" s="205">
        <f t="shared" si="29"/>
        <v>0</v>
      </c>
      <c r="BL173" s="14" t="s">
        <v>136</v>
      </c>
      <c r="BM173" s="204" t="s">
        <v>287</v>
      </c>
    </row>
    <row r="174" spans="1:65" s="2" customFormat="1" ht="24.2" customHeight="1">
      <c r="A174" s="31"/>
      <c r="B174" s="32"/>
      <c r="C174" s="192" t="s">
        <v>212</v>
      </c>
      <c r="D174" s="192" t="s">
        <v>132</v>
      </c>
      <c r="E174" s="193" t="s">
        <v>323</v>
      </c>
      <c r="F174" s="194" t="s">
        <v>324</v>
      </c>
      <c r="G174" s="195" t="s">
        <v>135</v>
      </c>
      <c r="H174" s="196">
        <v>100</v>
      </c>
      <c r="I174" s="197"/>
      <c r="J174" s="198">
        <f t="shared" si="20"/>
        <v>0</v>
      </c>
      <c r="K174" s="199"/>
      <c r="L174" s="36"/>
      <c r="M174" s="200" t="s">
        <v>1</v>
      </c>
      <c r="N174" s="201" t="s">
        <v>38</v>
      </c>
      <c r="O174" s="72"/>
      <c r="P174" s="202">
        <f t="shared" si="21"/>
        <v>0</v>
      </c>
      <c r="Q174" s="202">
        <v>1.0000000000000001E-5</v>
      </c>
      <c r="R174" s="202">
        <f t="shared" si="22"/>
        <v>1E-3</v>
      </c>
      <c r="S174" s="202">
        <v>0</v>
      </c>
      <c r="T174" s="203">
        <f t="shared" si="2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04" t="s">
        <v>136</v>
      </c>
      <c r="AT174" s="204" t="s">
        <v>132</v>
      </c>
      <c r="AU174" s="204" t="s">
        <v>137</v>
      </c>
      <c r="AY174" s="14" t="s">
        <v>130</v>
      </c>
      <c r="BE174" s="205">
        <f t="shared" si="24"/>
        <v>0</v>
      </c>
      <c r="BF174" s="205">
        <f t="shared" si="25"/>
        <v>0</v>
      </c>
      <c r="BG174" s="205">
        <f t="shared" si="26"/>
        <v>0</v>
      </c>
      <c r="BH174" s="205">
        <f t="shared" si="27"/>
        <v>0</v>
      </c>
      <c r="BI174" s="205">
        <f t="shared" si="28"/>
        <v>0</v>
      </c>
      <c r="BJ174" s="14" t="s">
        <v>137</v>
      </c>
      <c r="BK174" s="205">
        <f t="shared" si="29"/>
        <v>0</v>
      </c>
      <c r="BL174" s="14" t="s">
        <v>136</v>
      </c>
      <c r="BM174" s="204" t="s">
        <v>290</v>
      </c>
    </row>
    <row r="175" spans="1:65" s="2" customFormat="1" ht="24.2" customHeight="1">
      <c r="A175" s="31"/>
      <c r="B175" s="32"/>
      <c r="C175" s="192" t="s">
        <v>291</v>
      </c>
      <c r="D175" s="192" t="s">
        <v>132</v>
      </c>
      <c r="E175" s="193" t="s">
        <v>327</v>
      </c>
      <c r="F175" s="194" t="s">
        <v>328</v>
      </c>
      <c r="G175" s="195" t="s">
        <v>135</v>
      </c>
      <c r="H175" s="196">
        <v>1150</v>
      </c>
      <c r="I175" s="197"/>
      <c r="J175" s="198">
        <f t="shared" si="20"/>
        <v>0</v>
      </c>
      <c r="K175" s="199"/>
      <c r="L175" s="36"/>
      <c r="M175" s="200" t="s">
        <v>1</v>
      </c>
      <c r="N175" s="201" t="s">
        <v>38</v>
      </c>
      <c r="O175" s="72"/>
      <c r="P175" s="202">
        <f t="shared" si="21"/>
        <v>0</v>
      </c>
      <c r="Q175" s="202">
        <v>0</v>
      </c>
      <c r="R175" s="202">
        <f t="shared" si="22"/>
        <v>0</v>
      </c>
      <c r="S175" s="202">
        <v>0</v>
      </c>
      <c r="T175" s="203">
        <f t="shared" si="2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04" t="s">
        <v>136</v>
      </c>
      <c r="AT175" s="204" t="s">
        <v>132</v>
      </c>
      <c r="AU175" s="204" t="s">
        <v>137</v>
      </c>
      <c r="AY175" s="14" t="s">
        <v>130</v>
      </c>
      <c r="BE175" s="205">
        <f t="shared" si="24"/>
        <v>0</v>
      </c>
      <c r="BF175" s="205">
        <f t="shared" si="25"/>
        <v>0</v>
      </c>
      <c r="BG175" s="205">
        <f t="shared" si="26"/>
        <v>0</v>
      </c>
      <c r="BH175" s="205">
        <f t="shared" si="27"/>
        <v>0</v>
      </c>
      <c r="BI175" s="205">
        <f t="shared" si="28"/>
        <v>0</v>
      </c>
      <c r="BJ175" s="14" t="s">
        <v>137</v>
      </c>
      <c r="BK175" s="205">
        <f t="shared" si="29"/>
        <v>0</v>
      </c>
      <c r="BL175" s="14" t="s">
        <v>136</v>
      </c>
      <c r="BM175" s="204" t="s">
        <v>294</v>
      </c>
    </row>
    <row r="176" spans="1:65" s="2" customFormat="1" ht="21.75" customHeight="1">
      <c r="A176" s="31"/>
      <c r="B176" s="32"/>
      <c r="C176" s="192" t="s">
        <v>215</v>
      </c>
      <c r="D176" s="192" t="s">
        <v>132</v>
      </c>
      <c r="E176" s="193" t="s">
        <v>460</v>
      </c>
      <c r="F176" s="194" t="s">
        <v>461</v>
      </c>
      <c r="G176" s="195" t="s">
        <v>272</v>
      </c>
      <c r="H176" s="196">
        <v>1</v>
      </c>
      <c r="I176" s="197"/>
      <c r="J176" s="198">
        <f t="shared" si="20"/>
        <v>0</v>
      </c>
      <c r="K176" s="199"/>
      <c r="L176" s="36"/>
      <c r="M176" s="200" t="s">
        <v>1</v>
      </c>
      <c r="N176" s="201" t="s">
        <v>38</v>
      </c>
      <c r="O176" s="72"/>
      <c r="P176" s="202">
        <f t="shared" si="21"/>
        <v>0</v>
      </c>
      <c r="Q176" s="202">
        <v>0</v>
      </c>
      <c r="R176" s="202">
        <f t="shared" si="22"/>
        <v>0</v>
      </c>
      <c r="S176" s="202">
        <v>0</v>
      </c>
      <c r="T176" s="203">
        <f t="shared" si="2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04" t="s">
        <v>136</v>
      </c>
      <c r="AT176" s="204" t="s">
        <v>132</v>
      </c>
      <c r="AU176" s="204" t="s">
        <v>137</v>
      </c>
      <c r="AY176" s="14" t="s">
        <v>130</v>
      </c>
      <c r="BE176" s="205">
        <f t="shared" si="24"/>
        <v>0</v>
      </c>
      <c r="BF176" s="205">
        <f t="shared" si="25"/>
        <v>0</v>
      </c>
      <c r="BG176" s="205">
        <f t="shared" si="26"/>
        <v>0</v>
      </c>
      <c r="BH176" s="205">
        <f t="shared" si="27"/>
        <v>0</v>
      </c>
      <c r="BI176" s="205">
        <f t="shared" si="28"/>
        <v>0</v>
      </c>
      <c r="BJ176" s="14" t="s">
        <v>137</v>
      </c>
      <c r="BK176" s="205">
        <f t="shared" si="29"/>
        <v>0</v>
      </c>
      <c r="BL176" s="14" t="s">
        <v>136</v>
      </c>
      <c r="BM176" s="204" t="s">
        <v>297</v>
      </c>
    </row>
    <row r="177" spans="1:65" s="2" customFormat="1" ht="33" customHeight="1">
      <c r="A177" s="31"/>
      <c r="B177" s="32"/>
      <c r="C177" s="192" t="s">
        <v>298</v>
      </c>
      <c r="D177" s="192" t="s">
        <v>132</v>
      </c>
      <c r="E177" s="193" t="s">
        <v>330</v>
      </c>
      <c r="F177" s="194" t="s">
        <v>331</v>
      </c>
      <c r="G177" s="195" t="s">
        <v>143</v>
      </c>
      <c r="H177" s="196">
        <v>55</v>
      </c>
      <c r="I177" s="197"/>
      <c r="J177" s="198">
        <f t="shared" si="20"/>
        <v>0</v>
      </c>
      <c r="K177" s="199"/>
      <c r="L177" s="36"/>
      <c r="M177" s="200" t="s">
        <v>1</v>
      </c>
      <c r="N177" s="201" t="s">
        <v>38</v>
      </c>
      <c r="O177" s="72"/>
      <c r="P177" s="202">
        <f t="shared" si="21"/>
        <v>0</v>
      </c>
      <c r="Q177" s="202">
        <v>0.15112999999999999</v>
      </c>
      <c r="R177" s="202">
        <f t="shared" si="22"/>
        <v>8.312149999999999</v>
      </c>
      <c r="S177" s="202">
        <v>0</v>
      </c>
      <c r="T177" s="203">
        <f t="shared" si="2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04" t="s">
        <v>136</v>
      </c>
      <c r="AT177" s="204" t="s">
        <v>132</v>
      </c>
      <c r="AU177" s="204" t="s">
        <v>137</v>
      </c>
      <c r="AY177" s="14" t="s">
        <v>130</v>
      </c>
      <c r="BE177" s="205">
        <f t="shared" si="24"/>
        <v>0</v>
      </c>
      <c r="BF177" s="205">
        <f t="shared" si="25"/>
        <v>0</v>
      </c>
      <c r="BG177" s="205">
        <f t="shared" si="26"/>
        <v>0</v>
      </c>
      <c r="BH177" s="205">
        <f t="shared" si="27"/>
        <v>0</v>
      </c>
      <c r="BI177" s="205">
        <f t="shared" si="28"/>
        <v>0</v>
      </c>
      <c r="BJ177" s="14" t="s">
        <v>137</v>
      </c>
      <c r="BK177" s="205">
        <f t="shared" si="29"/>
        <v>0</v>
      </c>
      <c r="BL177" s="14" t="s">
        <v>136</v>
      </c>
      <c r="BM177" s="204" t="s">
        <v>301</v>
      </c>
    </row>
    <row r="178" spans="1:65" s="2" customFormat="1" ht="16.5" customHeight="1">
      <c r="A178" s="31"/>
      <c r="B178" s="32"/>
      <c r="C178" s="206" t="s">
        <v>220</v>
      </c>
      <c r="D178" s="206" t="s">
        <v>188</v>
      </c>
      <c r="E178" s="207" t="s">
        <v>334</v>
      </c>
      <c r="F178" s="208" t="s">
        <v>335</v>
      </c>
      <c r="G178" s="209" t="s">
        <v>211</v>
      </c>
      <c r="H178" s="210">
        <v>55.55</v>
      </c>
      <c r="I178" s="211"/>
      <c r="J178" s="212">
        <f t="shared" si="20"/>
        <v>0</v>
      </c>
      <c r="K178" s="213"/>
      <c r="L178" s="214"/>
      <c r="M178" s="215" t="s">
        <v>1</v>
      </c>
      <c r="N178" s="216" t="s">
        <v>38</v>
      </c>
      <c r="O178" s="72"/>
      <c r="P178" s="202">
        <f t="shared" si="21"/>
        <v>0</v>
      </c>
      <c r="Q178" s="202">
        <v>8.5000000000000006E-2</v>
      </c>
      <c r="R178" s="202">
        <f t="shared" si="22"/>
        <v>4.7217500000000001</v>
      </c>
      <c r="S178" s="202">
        <v>0</v>
      </c>
      <c r="T178" s="203">
        <f t="shared" si="2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04" t="s">
        <v>147</v>
      </c>
      <c r="AT178" s="204" t="s">
        <v>188</v>
      </c>
      <c r="AU178" s="204" t="s">
        <v>137</v>
      </c>
      <c r="AY178" s="14" t="s">
        <v>130</v>
      </c>
      <c r="BE178" s="205">
        <f t="shared" si="24"/>
        <v>0</v>
      </c>
      <c r="BF178" s="205">
        <f t="shared" si="25"/>
        <v>0</v>
      </c>
      <c r="BG178" s="205">
        <f t="shared" si="26"/>
        <v>0</v>
      </c>
      <c r="BH178" s="205">
        <f t="shared" si="27"/>
        <v>0</v>
      </c>
      <c r="BI178" s="205">
        <f t="shared" si="28"/>
        <v>0</v>
      </c>
      <c r="BJ178" s="14" t="s">
        <v>137</v>
      </c>
      <c r="BK178" s="205">
        <f t="shared" si="29"/>
        <v>0</v>
      </c>
      <c r="BL178" s="14" t="s">
        <v>136</v>
      </c>
      <c r="BM178" s="204" t="s">
        <v>304</v>
      </c>
    </row>
    <row r="179" spans="1:65" s="2" customFormat="1" ht="37.9" customHeight="1">
      <c r="A179" s="31"/>
      <c r="B179" s="32"/>
      <c r="C179" s="192" t="s">
        <v>305</v>
      </c>
      <c r="D179" s="192" t="s">
        <v>132</v>
      </c>
      <c r="E179" s="193" t="s">
        <v>337</v>
      </c>
      <c r="F179" s="194" t="s">
        <v>338</v>
      </c>
      <c r="G179" s="195" t="s">
        <v>143</v>
      </c>
      <c r="H179" s="196">
        <v>818</v>
      </c>
      <c r="I179" s="197"/>
      <c r="J179" s="198">
        <f t="shared" si="20"/>
        <v>0</v>
      </c>
      <c r="K179" s="199"/>
      <c r="L179" s="36"/>
      <c r="M179" s="200" t="s">
        <v>1</v>
      </c>
      <c r="N179" s="201" t="s">
        <v>38</v>
      </c>
      <c r="O179" s="72"/>
      <c r="P179" s="202">
        <f t="shared" si="21"/>
        <v>0</v>
      </c>
      <c r="Q179" s="202">
        <v>9.8530000000000006E-2</v>
      </c>
      <c r="R179" s="202">
        <f t="shared" si="22"/>
        <v>80.597540000000009</v>
      </c>
      <c r="S179" s="202">
        <v>0</v>
      </c>
      <c r="T179" s="203">
        <f t="shared" si="2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04" t="s">
        <v>136</v>
      </c>
      <c r="AT179" s="204" t="s">
        <v>132</v>
      </c>
      <c r="AU179" s="204" t="s">
        <v>137</v>
      </c>
      <c r="AY179" s="14" t="s">
        <v>130</v>
      </c>
      <c r="BE179" s="205">
        <f t="shared" si="24"/>
        <v>0</v>
      </c>
      <c r="BF179" s="205">
        <f t="shared" si="25"/>
        <v>0</v>
      </c>
      <c r="BG179" s="205">
        <f t="shared" si="26"/>
        <v>0</v>
      </c>
      <c r="BH179" s="205">
        <f t="shared" si="27"/>
        <v>0</v>
      </c>
      <c r="BI179" s="205">
        <f t="shared" si="28"/>
        <v>0</v>
      </c>
      <c r="BJ179" s="14" t="s">
        <v>137</v>
      </c>
      <c r="BK179" s="205">
        <f t="shared" si="29"/>
        <v>0</v>
      </c>
      <c r="BL179" s="14" t="s">
        <v>136</v>
      </c>
      <c r="BM179" s="204" t="s">
        <v>308</v>
      </c>
    </row>
    <row r="180" spans="1:65" s="2" customFormat="1" ht="16.5" customHeight="1">
      <c r="A180" s="31"/>
      <c r="B180" s="32"/>
      <c r="C180" s="206" t="s">
        <v>224</v>
      </c>
      <c r="D180" s="206" t="s">
        <v>188</v>
      </c>
      <c r="E180" s="207" t="s">
        <v>341</v>
      </c>
      <c r="F180" s="208" t="s">
        <v>342</v>
      </c>
      <c r="G180" s="209" t="s">
        <v>211</v>
      </c>
      <c r="H180" s="210">
        <v>826.18</v>
      </c>
      <c r="I180" s="211"/>
      <c r="J180" s="212">
        <f t="shared" si="20"/>
        <v>0</v>
      </c>
      <c r="K180" s="213"/>
      <c r="L180" s="214"/>
      <c r="M180" s="215" t="s">
        <v>1</v>
      </c>
      <c r="N180" s="216" t="s">
        <v>38</v>
      </c>
      <c r="O180" s="72"/>
      <c r="P180" s="202">
        <f t="shared" si="21"/>
        <v>0</v>
      </c>
      <c r="Q180" s="202">
        <v>2.35E-2</v>
      </c>
      <c r="R180" s="202">
        <f t="shared" si="22"/>
        <v>19.415229999999998</v>
      </c>
      <c r="S180" s="202">
        <v>0</v>
      </c>
      <c r="T180" s="203">
        <f t="shared" si="2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04" t="s">
        <v>147</v>
      </c>
      <c r="AT180" s="204" t="s">
        <v>188</v>
      </c>
      <c r="AU180" s="204" t="s">
        <v>137</v>
      </c>
      <c r="AY180" s="14" t="s">
        <v>130</v>
      </c>
      <c r="BE180" s="205">
        <f t="shared" si="24"/>
        <v>0</v>
      </c>
      <c r="BF180" s="205">
        <f t="shared" si="25"/>
        <v>0</v>
      </c>
      <c r="BG180" s="205">
        <f t="shared" si="26"/>
        <v>0</v>
      </c>
      <c r="BH180" s="205">
        <f t="shared" si="27"/>
        <v>0</v>
      </c>
      <c r="BI180" s="205">
        <f t="shared" si="28"/>
        <v>0</v>
      </c>
      <c r="BJ180" s="14" t="s">
        <v>137</v>
      </c>
      <c r="BK180" s="205">
        <f t="shared" si="29"/>
        <v>0</v>
      </c>
      <c r="BL180" s="14" t="s">
        <v>136</v>
      </c>
      <c r="BM180" s="204" t="s">
        <v>311</v>
      </c>
    </row>
    <row r="181" spans="1:65" s="2" customFormat="1" ht="33" customHeight="1">
      <c r="A181" s="31"/>
      <c r="B181" s="32"/>
      <c r="C181" s="192" t="s">
        <v>312</v>
      </c>
      <c r="D181" s="192" t="s">
        <v>132</v>
      </c>
      <c r="E181" s="193" t="s">
        <v>355</v>
      </c>
      <c r="F181" s="194" t="s">
        <v>356</v>
      </c>
      <c r="G181" s="195" t="s">
        <v>135</v>
      </c>
      <c r="H181" s="196">
        <v>950</v>
      </c>
      <c r="I181" s="197"/>
      <c r="J181" s="198">
        <f t="shared" si="20"/>
        <v>0</v>
      </c>
      <c r="K181" s="199"/>
      <c r="L181" s="36"/>
      <c r="M181" s="200" t="s">
        <v>1</v>
      </c>
      <c r="N181" s="201" t="s">
        <v>38</v>
      </c>
      <c r="O181" s="72"/>
      <c r="P181" s="202">
        <f t="shared" si="21"/>
        <v>0</v>
      </c>
      <c r="Q181" s="202">
        <v>0</v>
      </c>
      <c r="R181" s="202">
        <f t="shared" si="22"/>
        <v>0</v>
      </c>
      <c r="S181" s="202">
        <v>0</v>
      </c>
      <c r="T181" s="203">
        <f t="shared" si="2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04" t="s">
        <v>136</v>
      </c>
      <c r="AT181" s="204" t="s">
        <v>132</v>
      </c>
      <c r="AU181" s="204" t="s">
        <v>137</v>
      </c>
      <c r="AY181" s="14" t="s">
        <v>130</v>
      </c>
      <c r="BE181" s="205">
        <f t="shared" si="24"/>
        <v>0</v>
      </c>
      <c r="BF181" s="205">
        <f t="shared" si="25"/>
        <v>0</v>
      </c>
      <c r="BG181" s="205">
        <f t="shared" si="26"/>
        <v>0</v>
      </c>
      <c r="BH181" s="205">
        <f t="shared" si="27"/>
        <v>0</v>
      </c>
      <c r="BI181" s="205">
        <f t="shared" si="28"/>
        <v>0</v>
      </c>
      <c r="BJ181" s="14" t="s">
        <v>137</v>
      </c>
      <c r="BK181" s="205">
        <f t="shared" si="29"/>
        <v>0</v>
      </c>
      <c r="BL181" s="14" t="s">
        <v>136</v>
      </c>
      <c r="BM181" s="204" t="s">
        <v>315</v>
      </c>
    </row>
    <row r="182" spans="1:65" s="2" customFormat="1" ht="24.2" customHeight="1">
      <c r="A182" s="31"/>
      <c r="B182" s="32"/>
      <c r="C182" s="192" t="s">
        <v>228</v>
      </c>
      <c r="D182" s="192" t="s">
        <v>132</v>
      </c>
      <c r="E182" s="193" t="s">
        <v>365</v>
      </c>
      <c r="F182" s="194" t="s">
        <v>366</v>
      </c>
      <c r="G182" s="195" t="s">
        <v>179</v>
      </c>
      <c r="H182" s="196">
        <v>609.6</v>
      </c>
      <c r="I182" s="197"/>
      <c r="J182" s="198">
        <f t="shared" si="20"/>
        <v>0</v>
      </c>
      <c r="K182" s="199"/>
      <c r="L182" s="36"/>
      <c r="M182" s="200" t="s">
        <v>1</v>
      </c>
      <c r="N182" s="201" t="s">
        <v>38</v>
      </c>
      <c r="O182" s="72"/>
      <c r="P182" s="202">
        <f t="shared" si="21"/>
        <v>0</v>
      </c>
      <c r="Q182" s="202">
        <v>0</v>
      </c>
      <c r="R182" s="202">
        <f t="shared" si="22"/>
        <v>0</v>
      </c>
      <c r="S182" s="202">
        <v>0</v>
      </c>
      <c r="T182" s="203">
        <f t="shared" si="2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204" t="s">
        <v>136</v>
      </c>
      <c r="AT182" s="204" t="s">
        <v>132</v>
      </c>
      <c r="AU182" s="204" t="s">
        <v>137</v>
      </c>
      <c r="AY182" s="14" t="s">
        <v>130</v>
      </c>
      <c r="BE182" s="205">
        <f t="shared" si="24"/>
        <v>0</v>
      </c>
      <c r="BF182" s="205">
        <f t="shared" si="25"/>
        <v>0</v>
      </c>
      <c r="BG182" s="205">
        <f t="shared" si="26"/>
        <v>0</v>
      </c>
      <c r="BH182" s="205">
        <f t="shared" si="27"/>
        <v>0</v>
      </c>
      <c r="BI182" s="205">
        <f t="shared" si="28"/>
        <v>0</v>
      </c>
      <c r="BJ182" s="14" t="s">
        <v>137</v>
      </c>
      <c r="BK182" s="205">
        <f t="shared" si="29"/>
        <v>0</v>
      </c>
      <c r="BL182" s="14" t="s">
        <v>136</v>
      </c>
      <c r="BM182" s="204" t="s">
        <v>318</v>
      </c>
    </row>
    <row r="183" spans="1:65" s="2" customFormat="1" ht="24.2" customHeight="1">
      <c r="A183" s="31"/>
      <c r="B183" s="32"/>
      <c r="C183" s="192" t="s">
        <v>319</v>
      </c>
      <c r="D183" s="192" t="s">
        <v>132</v>
      </c>
      <c r="E183" s="193" t="s">
        <v>369</v>
      </c>
      <c r="F183" s="194" t="s">
        <v>370</v>
      </c>
      <c r="G183" s="195" t="s">
        <v>179</v>
      </c>
      <c r="H183" s="196">
        <v>11582.4</v>
      </c>
      <c r="I183" s="197"/>
      <c r="J183" s="198">
        <f t="shared" si="20"/>
        <v>0</v>
      </c>
      <c r="K183" s="199"/>
      <c r="L183" s="36"/>
      <c r="M183" s="200" t="s">
        <v>1</v>
      </c>
      <c r="N183" s="201" t="s">
        <v>38</v>
      </c>
      <c r="O183" s="72"/>
      <c r="P183" s="202">
        <f t="shared" si="21"/>
        <v>0</v>
      </c>
      <c r="Q183" s="202">
        <v>0</v>
      </c>
      <c r="R183" s="202">
        <f t="shared" si="22"/>
        <v>0</v>
      </c>
      <c r="S183" s="202">
        <v>0</v>
      </c>
      <c r="T183" s="203">
        <f t="shared" si="2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04" t="s">
        <v>136</v>
      </c>
      <c r="AT183" s="204" t="s">
        <v>132</v>
      </c>
      <c r="AU183" s="204" t="s">
        <v>137</v>
      </c>
      <c r="AY183" s="14" t="s">
        <v>130</v>
      </c>
      <c r="BE183" s="205">
        <f t="shared" si="24"/>
        <v>0</v>
      </c>
      <c r="BF183" s="205">
        <f t="shared" si="25"/>
        <v>0</v>
      </c>
      <c r="BG183" s="205">
        <f t="shared" si="26"/>
        <v>0</v>
      </c>
      <c r="BH183" s="205">
        <f t="shared" si="27"/>
        <v>0</v>
      </c>
      <c r="BI183" s="205">
        <f t="shared" si="28"/>
        <v>0</v>
      </c>
      <c r="BJ183" s="14" t="s">
        <v>137</v>
      </c>
      <c r="BK183" s="205">
        <f t="shared" si="29"/>
        <v>0</v>
      </c>
      <c r="BL183" s="14" t="s">
        <v>136</v>
      </c>
      <c r="BM183" s="204" t="s">
        <v>322</v>
      </c>
    </row>
    <row r="184" spans="1:65" s="2" customFormat="1" ht="24.2" customHeight="1">
      <c r="A184" s="31"/>
      <c r="B184" s="32"/>
      <c r="C184" s="192" t="s">
        <v>231</v>
      </c>
      <c r="D184" s="192" t="s">
        <v>132</v>
      </c>
      <c r="E184" s="193" t="s">
        <v>379</v>
      </c>
      <c r="F184" s="194" t="s">
        <v>380</v>
      </c>
      <c r="G184" s="195" t="s">
        <v>179</v>
      </c>
      <c r="H184" s="196">
        <v>234</v>
      </c>
      <c r="I184" s="197"/>
      <c r="J184" s="198">
        <f t="shared" si="20"/>
        <v>0</v>
      </c>
      <c r="K184" s="199"/>
      <c r="L184" s="36"/>
      <c r="M184" s="200" t="s">
        <v>1</v>
      </c>
      <c r="N184" s="201" t="s">
        <v>38</v>
      </c>
      <c r="O184" s="72"/>
      <c r="P184" s="202">
        <f t="shared" si="21"/>
        <v>0</v>
      </c>
      <c r="Q184" s="202">
        <v>0</v>
      </c>
      <c r="R184" s="202">
        <f t="shared" si="22"/>
        <v>0</v>
      </c>
      <c r="S184" s="202">
        <v>0</v>
      </c>
      <c r="T184" s="203">
        <f t="shared" si="2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204" t="s">
        <v>136</v>
      </c>
      <c r="AT184" s="204" t="s">
        <v>132</v>
      </c>
      <c r="AU184" s="204" t="s">
        <v>137</v>
      </c>
      <c r="AY184" s="14" t="s">
        <v>130</v>
      </c>
      <c r="BE184" s="205">
        <f t="shared" si="24"/>
        <v>0</v>
      </c>
      <c r="BF184" s="205">
        <f t="shared" si="25"/>
        <v>0</v>
      </c>
      <c r="BG184" s="205">
        <f t="shared" si="26"/>
        <v>0</v>
      </c>
      <c r="BH184" s="205">
        <f t="shared" si="27"/>
        <v>0</v>
      </c>
      <c r="BI184" s="205">
        <f t="shared" si="28"/>
        <v>0</v>
      </c>
      <c r="BJ184" s="14" t="s">
        <v>137</v>
      </c>
      <c r="BK184" s="205">
        <f t="shared" si="29"/>
        <v>0</v>
      </c>
      <c r="BL184" s="14" t="s">
        <v>136</v>
      </c>
      <c r="BM184" s="204" t="s">
        <v>325</v>
      </c>
    </row>
    <row r="185" spans="1:65" s="2" customFormat="1" ht="24.2" customHeight="1">
      <c r="A185" s="31"/>
      <c r="B185" s="32"/>
      <c r="C185" s="192" t="s">
        <v>326</v>
      </c>
      <c r="D185" s="192" t="s">
        <v>132</v>
      </c>
      <c r="E185" s="193" t="s">
        <v>383</v>
      </c>
      <c r="F185" s="194" t="s">
        <v>384</v>
      </c>
      <c r="G185" s="195" t="s">
        <v>179</v>
      </c>
      <c r="H185" s="196">
        <v>73.5</v>
      </c>
      <c r="I185" s="197"/>
      <c r="J185" s="198">
        <f t="shared" si="20"/>
        <v>0</v>
      </c>
      <c r="K185" s="199"/>
      <c r="L185" s="36"/>
      <c r="M185" s="200" t="s">
        <v>1</v>
      </c>
      <c r="N185" s="201" t="s">
        <v>38</v>
      </c>
      <c r="O185" s="72"/>
      <c r="P185" s="202">
        <f t="shared" si="21"/>
        <v>0</v>
      </c>
      <c r="Q185" s="202">
        <v>0</v>
      </c>
      <c r="R185" s="202">
        <f t="shared" si="22"/>
        <v>0</v>
      </c>
      <c r="S185" s="202">
        <v>0</v>
      </c>
      <c r="T185" s="203">
        <f t="shared" si="2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04" t="s">
        <v>136</v>
      </c>
      <c r="AT185" s="204" t="s">
        <v>132</v>
      </c>
      <c r="AU185" s="204" t="s">
        <v>137</v>
      </c>
      <c r="AY185" s="14" t="s">
        <v>130</v>
      </c>
      <c r="BE185" s="205">
        <f t="shared" si="24"/>
        <v>0</v>
      </c>
      <c r="BF185" s="205">
        <f t="shared" si="25"/>
        <v>0</v>
      </c>
      <c r="BG185" s="205">
        <f t="shared" si="26"/>
        <v>0</v>
      </c>
      <c r="BH185" s="205">
        <f t="shared" si="27"/>
        <v>0</v>
      </c>
      <c r="BI185" s="205">
        <f t="shared" si="28"/>
        <v>0</v>
      </c>
      <c r="BJ185" s="14" t="s">
        <v>137</v>
      </c>
      <c r="BK185" s="205">
        <f t="shared" si="29"/>
        <v>0</v>
      </c>
      <c r="BL185" s="14" t="s">
        <v>136</v>
      </c>
      <c r="BM185" s="204" t="s">
        <v>329</v>
      </c>
    </row>
    <row r="186" spans="1:65" s="12" customFormat="1" ht="22.9" customHeight="1">
      <c r="B186" s="176"/>
      <c r="C186" s="177"/>
      <c r="D186" s="178" t="s">
        <v>71</v>
      </c>
      <c r="E186" s="190" t="s">
        <v>386</v>
      </c>
      <c r="F186" s="190" t="s">
        <v>387</v>
      </c>
      <c r="G186" s="177"/>
      <c r="H186" s="177"/>
      <c r="I186" s="180"/>
      <c r="J186" s="191">
        <f>BK186</f>
        <v>0</v>
      </c>
      <c r="K186" s="177"/>
      <c r="L186" s="182"/>
      <c r="M186" s="183"/>
      <c r="N186" s="184"/>
      <c r="O186" s="184"/>
      <c r="P186" s="185">
        <f>P187</f>
        <v>0</v>
      </c>
      <c r="Q186" s="184"/>
      <c r="R186" s="185">
        <f>R187</f>
        <v>0</v>
      </c>
      <c r="S186" s="184"/>
      <c r="T186" s="186">
        <f>T187</f>
        <v>0</v>
      </c>
      <c r="AR186" s="187" t="s">
        <v>80</v>
      </c>
      <c r="AT186" s="188" t="s">
        <v>71</v>
      </c>
      <c r="AU186" s="188" t="s">
        <v>80</v>
      </c>
      <c r="AY186" s="187" t="s">
        <v>130</v>
      </c>
      <c r="BK186" s="189">
        <f>BK187</f>
        <v>0</v>
      </c>
    </row>
    <row r="187" spans="1:65" s="2" customFormat="1" ht="33" customHeight="1">
      <c r="A187" s="31"/>
      <c r="B187" s="32"/>
      <c r="C187" s="192" t="s">
        <v>235</v>
      </c>
      <c r="D187" s="192" t="s">
        <v>132</v>
      </c>
      <c r="E187" s="193" t="s">
        <v>388</v>
      </c>
      <c r="F187" s="194" t="s">
        <v>389</v>
      </c>
      <c r="G187" s="195" t="s">
        <v>179</v>
      </c>
      <c r="H187" s="196">
        <v>1155.615</v>
      </c>
      <c r="I187" s="197"/>
      <c r="J187" s="198">
        <f>ROUND(I187*H187,2)</f>
        <v>0</v>
      </c>
      <c r="K187" s="199"/>
      <c r="L187" s="36"/>
      <c r="M187" s="200" t="s">
        <v>1</v>
      </c>
      <c r="N187" s="201" t="s">
        <v>38</v>
      </c>
      <c r="O187" s="72"/>
      <c r="P187" s="202">
        <f>O187*H187</f>
        <v>0</v>
      </c>
      <c r="Q187" s="202">
        <v>0</v>
      </c>
      <c r="R187" s="202">
        <f>Q187*H187</f>
        <v>0</v>
      </c>
      <c r="S187" s="202">
        <v>0</v>
      </c>
      <c r="T187" s="203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04" t="s">
        <v>136</v>
      </c>
      <c r="AT187" s="204" t="s">
        <v>132</v>
      </c>
      <c r="AU187" s="204" t="s">
        <v>137</v>
      </c>
      <c r="AY187" s="14" t="s">
        <v>130</v>
      </c>
      <c r="BE187" s="205">
        <f>IF(N187="základná",J187,0)</f>
        <v>0</v>
      </c>
      <c r="BF187" s="205">
        <f>IF(N187="znížená",J187,0)</f>
        <v>0</v>
      </c>
      <c r="BG187" s="205">
        <f>IF(N187="zákl. prenesená",J187,0)</f>
        <v>0</v>
      </c>
      <c r="BH187" s="205">
        <f>IF(N187="zníž. prenesená",J187,0)</f>
        <v>0</v>
      </c>
      <c r="BI187" s="205">
        <f>IF(N187="nulová",J187,0)</f>
        <v>0</v>
      </c>
      <c r="BJ187" s="14" t="s">
        <v>137</v>
      </c>
      <c r="BK187" s="205">
        <f>ROUND(I187*H187,2)</f>
        <v>0</v>
      </c>
      <c r="BL187" s="14" t="s">
        <v>136</v>
      </c>
      <c r="BM187" s="204" t="s">
        <v>332</v>
      </c>
    </row>
    <row r="188" spans="1:65" s="12" customFormat="1" ht="25.9" customHeight="1">
      <c r="B188" s="176"/>
      <c r="C188" s="177"/>
      <c r="D188" s="178" t="s">
        <v>71</v>
      </c>
      <c r="E188" s="179" t="s">
        <v>188</v>
      </c>
      <c r="F188" s="179" t="s">
        <v>188</v>
      </c>
      <c r="G188" s="177"/>
      <c r="H188" s="177"/>
      <c r="I188" s="180"/>
      <c r="J188" s="181">
        <f>BK188</f>
        <v>0</v>
      </c>
      <c r="K188" s="177"/>
      <c r="L188" s="182"/>
      <c r="M188" s="183"/>
      <c r="N188" s="184"/>
      <c r="O188" s="184"/>
      <c r="P188" s="185">
        <f>P189+P191</f>
        <v>0</v>
      </c>
      <c r="Q188" s="184"/>
      <c r="R188" s="185">
        <f>R189+R191</f>
        <v>70.543000000000006</v>
      </c>
      <c r="S188" s="184"/>
      <c r="T188" s="186">
        <f>T189+T191</f>
        <v>0</v>
      </c>
      <c r="AR188" s="187" t="s">
        <v>140</v>
      </c>
      <c r="AT188" s="188" t="s">
        <v>71</v>
      </c>
      <c r="AU188" s="188" t="s">
        <v>72</v>
      </c>
      <c r="AY188" s="187" t="s">
        <v>130</v>
      </c>
      <c r="BK188" s="189">
        <f>BK189+BK191</f>
        <v>0</v>
      </c>
    </row>
    <row r="189" spans="1:65" s="12" customFormat="1" ht="22.9" customHeight="1">
      <c r="B189" s="176"/>
      <c r="C189" s="177"/>
      <c r="D189" s="178" t="s">
        <v>71</v>
      </c>
      <c r="E189" s="190" t="s">
        <v>409</v>
      </c>
      <c r="F189" s="190" t="s">
        <v>410</v>
      </c>
      <c r="G189" s="177"/>
      <c r="H189" s="177"/>
      <c r="I189" s="180"/>
      <c r="J189" s="191">
        <f>BK189</f>
        <v>0</v>
      </c>
      <c r="K189" s="177"/>
      <c r="L189" s="182"/>
      <c r="M189" s="183"/>
      <c r="N189" s="184"/>
      <c r="O189" s="184"/>
      <c r="P189" s="185">
        <f>P190</f>
        <v>0</v>
      </c>
      <c r="Q189" s="184"/>
      <c r="R189" s="185">
        <f>R190</f>
        <v>0</v>
      </c>
      <c r="S189" s="184"/>
      <c r="T189" s="186">
        <f>T190</f>
        <v>0</v>
      </c>
      <c r="AR189" s="187" t="s">
        <v>140</v>
      </c>
      <c r="AT189" s="188" t="s">
        <v>71</v>
      </c>
      <c r="AU189" s="188" t="s">
        <v>80</v>
      </c>
      <c r="AY189" s="187" t="s">
        <v>130</v>
      </c>
      <c r="BK189" s="189">
        <f>BK190</f>
        <v>0</v>
      </c>
    </row>
    <row r="190" spans="1:65" s="2" customFormat="1" ht="24.2" customHeight="1">
      <c r="A190" s="31"/>
      <c r="B190" s="32"/>
      <c r="C190" s="192" t="s">
        <v>333</v>
      </c>
      <c r="D190" s="192" t="s">
        <v>132</v>
      </c>
      <c r="E190" s="193" t="s">
        <v>412</v>
      </c>
      <c r="F190" s="194" t="s">
        <v>413</v>
      </c>
      <c r="G190" s="195" t="s">
        <v>143</v>
      </c>
      <c r="H190" s="196">
        <v>420</v>
      </c>
      <c r="I190" s="197"/>
      <c r="J190" s="198">
        <f>ROUND(I190*H190,2)</f>
        <v>0</v>
      </c>
      <c r="K190" s="199"/>
      <c r="L190" s="36"/>
      <c r="M190" s="200" t="s">
        <v>1</v>
      </c>
      <c r="N190" s="201" t="s">
        <v>38</v>
      </c>
      <c r="O190" s="72"/>
      <c r="P190" s="202">
        <f>O190*H190</f>
        <v>0</v>
      </c>
      <c r="Q190" s="202">
        <v>0</v>
      </c>
      <c r="R190" s="202">
        <f>Q190*H190</f>
        <v>0</v>
      </c>
      <c r="S190" s="202">
        <v>0</v>
      </c>
      <c r="T190" s="203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204" t="s">
        <v>252</v>
      </c>
      <c r="AT190" s="204" t="s">
        <v>132</v>
      </c>
      <c r="AU190" s="204" t="s">
        <v>137</v>
      </c>
      <c r="AY190" s="14" t="s">
        <v>130</v>
      </c>
      <c r="BE190" s="205">
        <f>IF(N190="základná",J190,0)</f>
        <v>0</v>
      </c>
      <c r="BF190" s="205">
        <f>IF(N190="znížená",J190,0)</f>
        <v>0</v>
      </c>
      <c r="BG190" s="205">
        <f>IF(N190="zákl. prenesená",J190,0)</f>
        <v>0</v>
      </c>
      <c r="BH190" s="205">
        <f>IF(N190="zníž. prenesená",J190,0)</f>
        <v>0</v>
      </c>
      <c r="BI190" s="205">
        <f>IF(N190="nulová",J190,0)</f>
        <v>0</v>
      </c>
      <c r="BJ190" s="14" t="s">
        <v>137</v>
      </c>
      <c r="BK190" s="205">
        <f>ROUND(I190*H190,2)</f>
        <v>0</v>
      </c>
      <c r="BL190" s="14" t="s">
        <v>252</v>
      </c>
      <c r="BM190" s="204" t="s">
        <v>336</v>
      </c>
    </row>
    <row r="191" spans="1:65" s="12" customFormat="1" ht="22.9" customHeight="1">
      <c r="B191" s="176"/>
      <c r="C191" s="177"/>
      <c r="D191" s="178" t="s">
        <v>71</v>
      </c>
      <c r="E191" s="190" t="s">
        <v>415</v>
      </c>
      <c r="F191" s="190" t="s">
        <v>416</v>
      </c>
      <c r="G191" s="177"/>
      <c r="H191" s="177"/>
      <c r="I191" s="180"/>
      <c r="J191" s="191">
        <f>BK191</f>
        <v>0</v>
      </c>
      <c r="K191" s="177"/>
      <c r="L191" s="182"/>
      <c r="M191" s="183"/>
      <c r="N191" s="184"/>
      <c r="O191" s="184"/>
      <c r="P191" s="185">
        <f>SUM(P192:P200)</f>
        <v>0</v>
      </c>
      <c r="Q191" s="184"/>
      <c r="R191" s="185">
        <f>SUM(R192:R200)</f>
        <v>70.543000000000006</v>
      </c>
      <c r="S191" s="184"/>
      <c r="T191" s="186">
        <f>SUM(T192:T200)</f>
        <v>0</v>
      </c>
      <c r="AR191" s="187" t="s">
        <v>140</v>
      </c>
      <c r="AT191" s="188" t="s">
        <v>71</v>
      </c>
      <c r="AU191" s="188" t="s">
        <v>80</v>
      </c>
      <c r="AY191" s="187" t="s">
        <v>130</v>
      </c>
      <c r="BK191" s="189">
        <f>SUM(BK192:BK200)</f>
        <v>0</v>
      </c>
    </row>
    <row r="192" spans="1:65" s="2" customFormat="1" ht="24.2" customHeight="1">
      <c r="A192" s="31"/>
      <c r="B192" s="32"/>
      <c r="C192" s="192" t="s">
        <v>238</v>
      </c>
      <c r="D192" s="192" t="s">
        <v>132</v>
      </c>
      <c r="E192" s="193" t="s">
        <v>417</v>
      </c>
      <c r="F192" s="194" t="s">
        <v>418</v>
      </c>
      <c r="G192" s="195" t="s">
        <v>143</v>
      </c>
      <c r="H192" s="196">
        <v>420</v>
      </c>
      <c r="I192" s="197"/>
      <c r="J192" s="198">
        <f t="shared" ref="J192:J200" si="30">ROUND(I192*H192,2)</f>
        <v>0</v>
      </c>
      <c r="K192" s="199"/>
      <c r="L192" s="36"/>
      <c r="M192" s="200" t="s">
        <v>1</v>
      </c>
      <c r="N192" s="201" t="s">
        <v>38</v>
      </c>
      <c r="O192" s="72"/>
      <c r="P192" s="202">
        <f t="shared" ref="P192:P200" si="31">O192*H192</f>
        <v>0</v>
      </c>
      <c r="Q192" s="202">
        <v>0</v>
      </c>
      <c r="R192" s="202">
        <f t="shared" ref="R192:R200" si="32">Q192*H192</f>
        <v>0</v>
      </c>
      <c r="S192" s="202">
        <v>0</v>
      </c>
      <c r="T192" s="203">
        <f t="shared" ref="T192:T200" si="33"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204" t="s">
        <v>252</v>
      </c>
      <c r="AT192" s="204" t="s">
        <v>132</v>
      </c>
      <c r="AU192" s="204" t="s">
        <v>137</v>
      </c>
      <c r="AY192" s="14" t="s">
        <v>130</v>
      </c>
      <c r="BE192" s="205">
        <f t="shared" ref="BE192:BE200" si="34">IF(N192="základná",J192,0)</f>
        <v>0</v>
      </c>
      <c r="BF192" s="205">
        <f t="shared" ref="BF192:BF200" si="35">IF(N192="znížená",J192,0)</f>
        <v>0</v>
      </c>
      <c r="BG192" s="205">
        <f t="shared" ref="BG192:BG200" si="36">IF(N192="zákl. prenesená",J192,0)</f>
        <v>0</v>
      </c>
      <c r="BH192" s="205">
        <f t="shared" ref="BH192:BH200" si="37">IF(N192="zníž. prenesená",J192,0)</f>
        <v>0</v>
      </c>
      <c r="BI192" s="205">
        <f t="shared" ref="BI192:BI200" si="38">IF(N192="nulová",J192,0)</f>
        <v>0</v>
      </c>
      <c r="BJ192" s="14" t="s">
        <v>137</v>
      </c>
      <c r="BK192" s="205">
        <f t="shared" ref="BK192:BK200" si="39">ROUND(I192*H192,2)</f>
        <v>0</v>
      </c>
      <c r="BL192" s="14" t="s">
        <v>252</v>
      </c>
      <c r="BM192" s="204" t="s">
        <v>339</v>
      </c>
    </row>
    <row r="193" spans="1:65" s="2" customFormat="1" ht="24.2" customHeight="1">
      <c r="A193" s="31"/>
      <c r="B193" s="32"/>
      <c r="C193" s="192" t="s">
        <v>340</v>
      </c>
      <c r="D193" s="192" t="s">
        <v>132</v>
      </c>
      <c r="E193" s="193" t="s">
        <v>421</v>
      </c>
      <c r="F193" s="194" t="s">
        <v>422</v>
      </c>
      <c r="G193" s="195" t="s">
        <v>143</v>
      </c>
      <c r="H193" s="196">
        <v>420</v>
      </c>
      <c r="I193" s="197"/>
      <c r="J193" s="198">
        <f t="shared" si="30"/>
        <v>0</v>
      </c>
      <c r="K193" s="199"/>
      <c r="L193" s="36"/>
      <c r="M193" s="200" t="s">
        <v>1</v>
      </c>
      <c r="N193" s="201" t="s">
        <v>38</v>
      </c>
      <c r="O193" s="72"/>
      <c r="P193" s="202">
        <f t="shared" si="31"/>
        <v>0</v>
      </c>
      <c r="Q193" s="202">
        <v>0</v>
      </c>
      <c r="R193" s="202">
        <f t="shared" si="32"/>
        <v>0</v>
      </c>
      <c r="S193" s="202">
        <v>0</v>
      </c>
      <c r="T193" s="203">
        <f t="shared" si="3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204" t="s">
        <v>252</v>
      </c>
      <c r="AT193" s="204" t="s">
        <v>132</v>
      </c>
      <c r="AU193" s="204" t="s">
        <v>137</v>
      </c>
      <c r="AY193" s="14" t="s">
        <v>130</v>
      </c>
      <c r="BE193" s="205">
        <f t="shared" si="34"/>
        <v>0</v>
      </c>
      <c r="BF193" s="205">
        <f t="shared" si="35"/>
        <v>0</v>
      </c>
      <c r="BG193" s="205">
        <f t="shared" si="36"/>
        <v>0</v>
      </c>
      <c r="BH193" s="205">
        <f t="shared" si="37"/>
        <v>0</v>
      </c>
      <c r="BI193" s="205">
        <f t="shared" si="38"/>
        <v>0</v>
      </c>
      <c r="BJ193" s="14" t="s">
        <v>137</v>
      </c>
      <c r="BK193" s="205">
        <f t="shared" si="39"/>
        <v>0</v>
      </c>
      <c r="BL193" s="14" t="s">
        <v>252</v>
      </c>
      <c r="BM193" s="204" t="s">
        <v>343</v>
      </c>
    </row>
    <row r="194" spans="1:65" s="2" customFormat="1" ht="24.2" customHeight="1">
      <c r="A194" s="31"/>
      <c r="B194" s="32"/>
      <c r="C194" s="206" t="s">
        <v>242</v>
      </c>
      <c r="D194" s="206" t="s">
        <v>188</v>
      </c>
      <c r="E194" s="207" t="s">
        <v>424</v>
      </c>
      <c r="F194" s="208" t="s">
        <v>425</v>
      </c>
      <c r="G194" s="209" t="s">
        <v>143</v>
      </c>
      <c r="H194" s="210">
        <v>462</v>
      </c>
      <c r="I194" s="211"/>
      <c r="J194" s="212">
        <f t="shared" si="30"/>
        <v>0</v>
      </c>
      <c r="K194" s="213"/>
      <c r="L194" s="214"/>
      <c r="M194" s="215" t="s">
        <v>1</v>
      </c>
      <c r="N194" s="216" t="s">
        <v>38</v>
      </c>
      <c r="O194" s="72"/>
      <c r="P194" s="202">
        <f t="shared" si="31"/>
        <v>0</v>
      </c>
      <c r="Q194" s="202">
        <v>0</v>
      </c>
      <c r="R194" s="202">
        <f t="shared" si="32"/>
        <v>0</v>
      </c>
      <c r="S194" s="202">
        <v>0</v>
      </c>
      <c r="T194" s="203">
        <f t="shared" si="3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204" t="s">
        <v>426</v>
      </c>
      <c r="AT194" s="204" t="s">
        <v>188</v>
      </c>
      <c r="AU194" s="204" t="s">
        <v>137</v>
      </c>
      <c r="AY194" s="14" t="s">
        <v>130</v>
      </c>
      <c r="BE194" s="205">
        <f t="shared" si="34"/>
        <v>0</v>
      </c>
      <c r="BF194" s="205">
        <f t="shared" si="35"/>
        <v>0</v>
      </c>
      <c r="BG194" s="205">
        <f t="shared" si="36"/>
        <v>0</v>
      </c>
      <c r="BH194" s="205">
        <f t="shared" si="37"/>
        <v>0</v>
      </c>
      <c r="BI194" s="205">
        <f t="shared" si="38"/>
        <v>0</v>
      </c>
      <c r="BJ194" s="14" t="s">
        <v>137</v>
      </c>
      <c r="BK194" s="205">
        <f t="shared" si="39"/>
        <v>0</v>
      </c>
      <c r="BL194" s="14" t="s">
        <v>252</v>
      </c>
      <c r="BM194" s="204" t="s">
        <v>346</v>
      </c>
    </row>
    <row r="195" spans="1:65" s="2" customFormat="1" ht="33" customHeight="1">
      <c r="A195" s="31"/>
      <c r="B195" s="32"/>
      <c r="C195" s="192" t="s">
        <v>347</v>
      </c>
      <c r="D195" s="192" t="s">
        <v>132</v>
      </c>
      <c r="E195" s="193" t="s">
        <v>429</v>
      </c>
      <c r="F195" s="194" t="s">
        <v>430</v>
      </c>
      <c r="G195" s="195" t="s">
        <v>143</v>
      </c>
      <c r="H195" s="196">
        <v>420</v>
      </c>
      <c r="I195" s="197"/>
      <c r="J195" s="198">
        <f t="shared" si="30"/>
        <v>0</v>
      </c>
      <c r="K195" s="199"/>
      <c r="L195" s="36"/>
      <c r="M195" s="200" t="s">
        <v>1</v>
      </c>
      <c r="N195" s="201" t="s">
        <v>38</v>
      </c>
      <c r="O195" s="72"/>
      <c r="P195" s="202">
        <f t="shared" si="31"/>
        <v>0</v>
      </c>
      <c r="Q195" s="202">
        <v>0</v>
      </c>
      <c r="R195" s="202">
        <f t="shared" si="32"/>
        <v>0</v>
      </c>
      <c r="S195" s="202">
        <v>0</v>
      </c>
      <c r="T195" s="203">
        <f t="shared" si="3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204" t="s">
        <v>252</v>
      </c>
      <c r="AT195" s="204" t="s">
        <v>132</v>
      </c>
      <c r="AU195" s="204" t="s">
        <v>137</v>
      </c>
      <c r="AY195" s="14" t="s">
        <v>130</v>
      </c>
      <c r="BE195" s="205">
        <f t="shared" si="34"/>
        <v>0</v>
      </c>
      <c r="BF195" s="205">
        <f t="shared" si="35"/>
        <v>0</v>
      </c>
      <c r="BG195" s="205">
        <f t="shared" si="36"/>
        <v>0</v>
      </c>
      <c r="BH195" s="205">
        <f t="shared" si="37"/>
        <v>0</v>
      </c>
      <c r="BI195" s="205">
        <f t="shared" si="38"/>
        <v>0</v>
      </c>
      <c r="BJ195" s="14" t="s">
        <v>137</v>
      </c>
      <c r="BK195" s="205">
        <f t="shared" si="39"/>
        <v>0</v>
      </c>
      <c r="BL195" s="14" t="s">
        <v>252</v>
      </c>
      <c r="BM195" s="204" t="s">
        <v>350</v>
      </c>
    </row>
    <row r="196" spans="1:65" s="2" customFormat="1" ht="16.5" customHeight="1">
      <c r="A196" s="31"/>
      <c r="B196" s="32"/>
      <c r="C196" s="206" t="s">
        <v>245</v>
      </c>
      <c r="D196" s="206" t="s">
        <v>188</v>
      </c>
      <c r="E196" s="207" t="s">
        <v>432</v>
      </c>
      <c r="F196" s="208" t="s">
        <v>433</v>
      </c>
      <c r="G196" s="209" t="s">
        <v>143</v>
      </c>
      <c r="H196" s="210">
        <v>420</v>
      </c>
      <c r="I196" s="211"/>
      <c r="J196" s="212">
        <f t="shared" si="30"/>
        <v>0</v>
      </c>
      <c r="K196" s="213"/>
      <c r="L196" s="214"/>
      <c r="M196" s="215" t="s">
        <v>1</v>
      </c>
      <c r="N196" s="216" t="s">
        <v>38</v>
      </c>
      <c r="O196" s="72"/>
      <c r="P196" s="202">
        <f t="shared" si="31"/>
        <v>0</v>
      </c>
      <c r="Q196" s="202">
        <v>0</v>
      </c>
      <c r="R196" s="202">
        <f t="shared" si="32"/>
        <v>0</v>
      </c>
      <c r="S196" s="202">
        <v>0</v>
      </c>
      <c r="T196" s="203">
        <f t="shared" si="3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204" t="s">
        <v>426</v>
      </c>
      <c r="AT196" s="204" t="s">
        <v>188</v>
      </c>
      <c r="AU196" s="204" t="s">
        <v>137</v>
      </c>
      <c r="AY196" s="14" t="s">
        <v>130</v>
      </c>
      <c r="BE196" s="205">
        <f t="shared" si="34"/>
        <v>0</v>
      </c>
      <c r="BF196" s="205">
        <f t="shared" si="35"/>
        <v>0</v>
      </c>
      <c r="BG196" s="205">
        <f t="shared" si="36"/>
        <v>0</v>
      </c>
      <c r="BH196" s="205">
        <f t="shared" si="37"/>
        <v>0</v>
      </c>
      <c r="BI196" s="205">
        <f t="shared" si="38"/>
        <v>0</v>
      </c>
      <c r="BJ196" s="14" t="s">
        <v>137</v>
      </c>
      <c r="BK196" s="205">
        <f t="shared" si="39"/>
        <v>0</v>
      </c>
      <c r="BL196" s="14" t="s">
        <v>252</v>
      </c>
      <c r="BM196" s="204" t="s">
        <v>353</v>
      </c>
    </row>
    <row r="197" spans="1:65" s="2" customFormat="1" ht="33" customHeight="1">
      <c r="A197" s="31"/>
      <c r="B197" s="32"/>
      <c r="C197" s="192" t="s">
        <v>354</v>
      </c>
      <c r="D197" s="192" t="s">
        <v>132</v>
      </c>
      <c r="E197" s="193" t="s">
        <v>436</v>
      </c>
      <c r="F197" s="194" t="s">
        <v>437</v>
      </c>
      <c r="G197" s="195" t="s">
        <v>143</v>
      </c>
      <c r="H197" s="196">
        <v>420</v>
      </c>
      <c r="I197" s="197"/>
      <c r="J197" s="198">
        <f t="shared" si="30"/>
        <v>0</v>
      </c>
      <c r="K197" s="199"/>
      <c r="L197" s="36"/>
      <c r="M197" s="200" t="s">
        <v>1</v>
      </c>
      <c r="N197" s="201" t="s">
        <v>38</v>
      </c>
      <c r="O197" s="72"/>
      <c r="P197" s="202">
        <f t="shared" si="31"/>
        <v>0</v>
      </c>
      <c r="Q197" s="202">
        <v>0</v>
      </c>
      <c r="R197" s="202">
        <f t="shared" si="32"/>
        <v>0</v>
      </c>
      <c r="S197" s="202">
        <v>0</v>
      </c>
      <c r="T197" s="203">
        <f t="shared" si="3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204" t="s">
        <v>252</v>
      </c>
      <c r="AT197" s="204" t="s">
        <v>132</v>
      </c>
      <c r="AU197" s="204" t="s">
        <v>137</v>
      </c>
      <c r="AY197" s="14" t="s">
        <v>130</v>
      </c>
      <c r="BE197" s="205">
        <f t="shared" si="34"/>
        <v>0</v>
      </c>
      <c r="BF197" s="205">
        <f t="shared" si="35"/>
        <v>0</v>
      </c>
      <c r="BG197" s="205">
        <f t="shared" si="36"/>
        <v>0</v>
      </c>
      <c r="BH197" s="205">
        <f t="shared" si="37"/>
        <v>0</v>
      </c>
      <c r="BI197" s="205">
        <f t="shared" si="38"/>
        <v>0</v>
      </c>
      <c r="BJ197" s="14" t="s">
        <v>137</v>
      </c>
      <c r="BK197" s="205">
        <f t="shared" si="39"/>
        <v>0</v>
      </c>
      <c r="BL197" s="14" t="s">
        <v>252</v>
      </c>
      <c r="BM197" s="204" t="s">
        <v>357</v>
      </c>
    </row>
    <row r="198" spans="1:65" s="2" customFormat="1" ht="16.5" customHeight="1">
      <c r="A198" s="31"/>
      <c r="B198" s="32"/>
      <c r="C198" s="206" t="s">
        <v>249</v>
      </c>
      <c r="D198" s="206" t="s">
        <v>188</v>
      </c>
      <c r="E198" s="207" t="s">
        <v>439</v>
      </c>
      <c r="F198" s="208" t="s">
        <v>440</v>
      </c>
      <c r="G198" s="209" t="s">
        <v>179</v>
      </c>
      <c r="H198" s="210">
        <v>70.543000000000006</v>
      </c>
      <c r="I198" s="211"/>
      <c r="J198" s="212">
        <f t="shared" si="30"/>
        <v>0</v>
      </c>
      <c r="K198" s="213"/>
      <c r="L198" s="214"/>
      <c r="M198" s="215" t="s">
        <v>1</v>
      </c>
      <c r="N198" s="216" t="s">
        <v>38</v>
      </c>
      <c r="O198" s="72"/>
      <c r="P198" s="202">
        <f t="shared" si="31"/>
        <v>0</v>
      </c>
      <c r="Q198" s="202">
        <v>1</v>
      </c>
      <c r="R198" s="202">
        <f t="shared" si="32"/>
        <v>70.543000000000006</v>
      </c>
      <c r="S198" s="202">
        <v>0</v>
      </c>
      <c r="T198" s="203">
        <f t="shared" si="3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04" t="s">
        <v>426</v>
      </c>
      <c r="AT198" s="204" t="s">
        <v>188</v>
      </c>
      <c r="AU198" s="204" t="s">
        <v>137</v>
      </c>
      <c r="AY198" s="14" t="s">
        <v>130</v>
      </c>
      <c r="BE198" s="205">
        <f t="shared" si="34"/>
        <v>0</v>
      </c>
      <c r="BF198" s="205">
        <f t="shared" si="35"/>
        <v>0</v>
      </c>
      <c r="BG198" s="205">
        <f t="shared" si="36"/>
        <v>0</v>
      </c>
      <c r="BH198" s="205">
        <f t="shared" si="37"/>
        <v>0</v>
      </c>
      <c r="BI198" s="205">
        <f t="shared" si="38"/>
        <v>0</v>
      </c>
      <c r="BJ198" s="14" t="s">
        <v>137</v>
      </c>
      <c r="BK198" s="205">
        <f t="shared" si="39"/>
        <v>0</v>
      </c>
      <c r="BL198" s="14" t="s">
        <v>252</v>
      </c>
      <c r="BM198" s="204" t="s">
        <v>360</v>
      </c>
    </row>
    <row r="199" spans="1:65" s="2" customFormat="1" ht="24.2" customHeight="1">
      <c r="A199" s="31"/>
      <c r="B199" s="32"/>
      <c r="C199" s="192" t="s">
        <v>361</v>
      </c>
      <c r="D199" s="192" t="s">
        <v>132</v>
      </c>
      <c r="E199" s="193" t="s">
        <v>443</v>
      </c>
      <c r="F199" s="194" t="s">
        <v>444</v>
      </c>
      <c r="G199" s="195" t="s">
        <v>151</v>
      </c>
      <c r="H199" s="196">
        <v>47.04</v>
      </c>
      <c r="I199" s="197"/>
      <c r="J199" s="198">
        <f t="shared" si="30"/>
        <v>0</v>
      </c>
      <c r="K199" s="199"/>
      <c r="L199" s="36"/>
      <c r="M199" s="200" t="s">
        <v>1</v>
      </c>
      <c r="N199" s="201" t="s">
        <v>38</v>
      </c>
      <c r="O199" s="72"/>
      <c r="P199" s="202">
        <f t="shared" si="31"/>
        <v>0</v>
      </c>
      <c r="Q199" s="202">
        <v>0</v>
      </c>
      <c r="R199" s="202">
        <f t="shared" si="32"/>
        <v>0</v>
      </c>
      <c r="S199" s="202">
        <v>0</v>
      </c>
      <c r="T199" s="203">
        <f t="shared" si="3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204" t="s">
        <v>252</v>
      </c>
      <c r="AT199" s="204" t="s">
        <v>132</v>
      </c>
      <c r="AU199" s="204" t="s">
        <v>137</v>
      </c>
      <c r="AY199" s="14" t="s">
        <v>130</v>
      </c>
      <c r="BE199" s="205">
        <f t="shared" si="34"/>
        <v>0</v>
      </c>
      <c r="BF199" s="205">
        <f t="shared" si="35"/>
        <v>0</v>
      </c>
      <c r="BG199" s="205">
        <f t="shared" si="36"/>
        <v>0</v>
      </c>
      <c r="BH199" s="205">
        <f t="shared" si="37"/>
        <v>0</v>
      </c>
      <c r="BI199" s="205">
        <f t="shared" si="38"/>
        <v>0</v>
      </c>
      <c r="BJ199" s="14" t="s">
        <v>137</v>
      </c>
      <c r="BK199" s="205">
        <f t="shared" si="39"/>
        <v>0</v>
      </c>
      <c r="BL199" s="14" t="s">
        <v>252</v>
      </c>
      <c r="BM199" s="204" t="s">
        <v>364</v>
      </c>
    </row>
    <row r="200" spans="1:65" s="2" customFormat="1" ht="24.2" customHeight="1">
      <c r="A200" s="31"/>
      <c r="B200" s="32"/>
      <c r="C200" s="192" t="s">
        <v>252</v>
      </c>
      <c r="D200" s="192" t="s">
        <v>132</v>
      </c>
      <c r="E200" s="193" t="s">
        <v>446</v>
      </c>
      <c r="F200" s="194" t="s">
        <v>447</v>
      </c>
      <c r="G200" s="195" t="s">
        <v>151</v>
      </c>
      <c r="H200" s="196">
        <v>188.16</v>
      </c>
      <c r="I200" s="197"/>
      <c r="J200" s="198">
        <f t="shared" si="30"/>
        <v>0</v>
      </c>
      <c r="K200" s="199"/>
      <c r="L200" s="36"/>
      <c r="M200" s="217" t="s">
        <v>1</v>
      </c>
      <c r="N200" s="218" t="s">
        <v>38</v>
      </c>
      <c r="O200" s="219"/>
      <c r="P200" s="220">
        <f t="shared" si="31"/>
        <v>0</v>
      </c>
      <c r="Q200" s="220">
        <v>0</v>
      </c>
      <c r="R200" s="220">
        <f t="shared" si="32"/>
        <v>0</v>
      </c>
      <c r="S200" s="220">
        <v>0</v>
      </c>
      <c r="T200" s="221">
        <f t="shared" si="3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204" t="s">
        <v>252</v>
      </c>
      <c r="AT200" s="204" t="s">
        <v>132</v>
      </c>
      <c r="AU200" s="204" t="s">
        <v>137</v>
      </c>
      <c r="AY200" s="14" t="s">
        <v>130</v>
      </c>
      <c r="BE200" s="205">
        <f t="shared" si="34"/>
        <v>0</v>
      </c>
      <c r="BF200" s="205">
        <f t="shared" si="35"/>
        <v>0</v>
      </c>
      <c r="BG200" s="205">
        <f t="shared" si="36"/>
        <v>0</v>
      </c>
      <c r="BH200" s="205">
        <f t="shared" si="37"/>
        <v>0</v>
      </c>
      <c r="BI200" s="205">
        <f t="shared" si="38"/>
        <v>0</v>
      </c>
      <c r="BJ200" s="14" t="s">
        <v>137</v>
      </c>
      <c r="BK200" s="205">
        <f t="shared" si="39"/>
        <v>0</v>
      </c>
      <c r="BL200" s="14" t="s">
        <v>252</v>
      </c>
      <c r="BM200" s="204" t="s">
        <v>367</v>
      </c>
    </row>
    <row r="201" spans="1:65" s="2" customFormat="1" ht="6.95" customHeight="1">
      <c r="A201" s="31"/>
      <c r="B201" s="55"/>
      <c r="C201" s="56"/>
      <c r="D201" s="56"/>
      <c r="E201" s="56"/>
      <c r="F201" s="56"/>
      <c r="G201" s="56"/>
      <c r="H201" s="56"/>
      <c r="I201" s="56"/>
      <c r="J201" s="56"/>
      <c r="K201" s="56"/>
      <c r="L201" s="36"/>
      <c r="M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</row>
  </sheetData>
  <sheetProtection algorithmName="SHA-512" hashValue="zQdBhroh+8Nv+j3kWeNB8HCIu26JpKGxMdH26tmrsCtSOP4INmysA0oGvY/kgTko2k0piuIysmldoUhUyuwFKw==" saltValue="g81mxYPr7+Ofm17Vx7qAfGijojY7OWFvyntPUBlSzIz+70RrgDTXEzQ7JGOB/HBdll6FDkhtIh/rls2H0Jf+Iw==" spinCount="100000" sheet="1" objects="1" scenarios="1" formatColumns="0" formatRows="0" autoFilter="0"/>
  <autoFilter ref="C125:K200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87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72</v>
      </c>
    </row>
    <row r="4" spans="1:46" s="1" customFormat="1" ht="24.95" customHeight="1">
      <c r="B4" s="17"/>
      <c r="D4" s="111" t="s">
        <v>94</v>
      </c>
      <c r="L4" s="17"/>
      <c r="M4" s="112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15</v>
      </c>
      <c r="L6" s="17"/>
    </row>
    <row r="7" spans="1:46" s="1" customFormat="1" ht="26.25" customHeight="1">
      <c r="B7" s="17"/>
      <c r="E7" s="266" t="str">
        <f>'Rekapitulácia stavby'!K6</f>
        <v>AKČNÝ PLÁN PRE ZLEPŠENIE PODMIENOK CYKL. INFRAŠTR. POMOCOU ORGANIZAČNYCH OPATRENÍ (rozpočet)</v>
      </c>
      <c r="F7" s="267"/>
      <c r="G7" s="267"/>
      <c r="H7" s="267"/>
      <c r="L7" s="17"/>
    </row>
    <row r="8" spans="1:46" s="2" customFormat="1" ht="12" customHeight="1">
      <c r="A8" s="31"/>
      <c r="B8" s="36"/>
      <c r="C8" s="31"/>
      <c r="D8" s="113" t="s">
        <v>95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8" t="s">
        <v>462</v>
      </c>
      <c r="F9" s="269"/>
      <c r="G9" s="269"/>
      <c r="H9" s="269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3" t="s">
        <v>17</v>
      </c>
      <c r="E11" s="31"/>
      <c r="F11" s="114" t="s">
        <v>1</v>
      </c>
      <c r="G11" s="31"/>
      <c r="H11" s="31"/>
      <c r="I11" s="113" t="s">
        <v>18</v>
      </c>
      <c r="J11" s="114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3" t="s">
        <v>19</v>
      </c>
      <c r="E12" s="31"/>
      <c r="F12" s="114" t="s">
        <v>20</v>
      </c>
      <c r="G12" s="31"/>
      <c r="H12" s="31"/>
      <c r="I12" s="113" t="s">
        <v>21</v>
      </c>
      <c r="J12" s="115" t="str">
        <f>'Rekapitulácia stavby'!AN8</f>
        <v>23. 9. 2022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3" t="s">
        <v>23</v>
      </c>
      <c r="E14" s="31"/>
      <c r="F14" s="31"/>
      <c r="G14" s="31"/>
      <c r="H14" s="31"/>
      <c r="I14" s="113" t="s">
        <v>24</v>
      </c>
      <c r="J14" s="114" t="str">
        <f>IF('Rekapitulácia stavby'!AN10="","",'Rekapitulácia stavby'!AN10)</f>
        <v/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4" t="str">
        <f>IF('Rekapitulácia stavby'!E11="","",'Rekapitulácia stavby'!E11)</f>
        <v xml:space="preserve"> </v>
      </c>
      <c r="F15" s="31"/>
      <c r="G15" s="31"/>
      <c r="H15" s="31"/>
      <c r="I15" s="113" t="s">
        <v>25</v>
      </c>
      <c r="J15" s="114" t="str">
        <f>IF('Rekapitulácia stavby'!AN11="","",'Rekapitulácia stavby'!AN11)</f>
        <v/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3" t="s">
        <v>26</v>
      </c>
      <c r="E17" s="31"/>
      <c r="F17" s="31"/>
      <c r="G17" s="31"/>
      <c r="H17" s="31"/>
      <c r="I17" s="113" t="s">
        <v>24</v>
      </c>
      <c r="J17" s="27" t="str">
        <f>'Rekapitulácia stavby'!AN13</f>
        <v>Vyplň údaj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70" t="str">
        <f>'Rekapitulácia stavby'!E14</f>
        <v>Vyplň údaj</v>
      </c>
      <c r="F18" s="271"/>
      <c r="G18" s="271"/>
      <c r="H18" s="271"/>
      <c r="I18" s="113" t="s">
        <v>25</v>
      </c>
      <c r="J18" s="27" t="str">
        <f>'Rekapitulácia stavby'!AN14</f>
        <v>Vyplň údaj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3" t="s">
        <v>28</v>
      </c>
      <c r="E20" s="31"/>
      <c r="F20" s="31"/>
      <c r="G20" s="31"/>
      <c r="H20" s="31"/>
      <c r="I20" s="113" t="s">
        <v>24</v>
      </c>
      <c r="J20" s="114" t="str">
        <f>IF('Rekapitulácia stavby'!AN16="","",'Rekapitulácia stavby'!AN16)</f>
        <v/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4" t="str">
        <f>IF('Rekapitulácia stavby'!E17="","",'Rekapitulácia stavby'!E17)</f>
        <v xml:space="preserve"> </v>
      </c>
      <c r="F21" s="31"/>
      <c r="G21" s="31"/>
      <c r="H21" s="31"/>
      <c r="I21" s="113" t="s">
        <v>25</v>
      </c>
      <c r="J21" s="114" t="str">
        <f>IF('Rekapitulácia stavby'!AN17="","",'Rekapitulácia stavby'!AN17)</f>
        <v/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3" t="s">
        <v>30</v>
      </c>
      <c r="E23" s="31"/>
      <c r="F23" s="31"/>
      <c r="G23" s="31"/>
      <c r="H23" s="31"/>
      <c r="I23" s="113" t="s">
        <v>24</v>
      </c>
      <c r="J23" s="114" t="str">
        <f>IF('Rekapitulácia stavby'!AN19="","",'Rekapitulácia stavby'!AN19)</f>
        <v/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4" t="str">
        <f>IF('Rekapitulácia stavby'!E20="","",'Rekapitulácia stavby'!E20)</f>
        <v xml:space="preserve"> </v>
      </c>
      <c r="F24" s="31"/>
      <c r="G24" s="31"/>
      <c r="H24" s="31"/>
      <c r="I24" s="113" t="s">
        <v>25</v>
      </c>
      <c r="J24" s="114" t="str">
        <f>IF('Rekapitulácia stavby'!AN20="","",'Rekapitulácia stavby'!AN20)</f>
        <v/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3" t="s">
        <v>31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6"/>
      <c r="B27" s="117"/>
      <c r="C27" s="116"/>
      <c r="D27" s="116"/>
      <c r="E27" s="272" t="s">
        <v>1</v>
      </c>
      <c r="F27" s="272"/>
      <c r="G27" s="272"/>
      <c r="H27" s="272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9"/>
      <c r="E29" s="119"/>
      <c r="F29" s="119"/>
      <c r="G29" s="119"/>
      <c r="H29" s="119"/>
      <c r="I29" s="119"/>
      <c r="J29" s="119"/>
      <c r="K29" s="119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0" t="s">
        <v>32</v>
      </c>
      <c r="E30" s="31"/>
      <c r="F30" s="31"/>
      <c r="G30" s="31"/>
      <c r="H30" s="31"/>
      <c r="I30" s="31"/>
      <c r="J30" s="121">
        <f>ROUND(J122, 2)</f>
        <v>0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9"/>
      <c r="E31" s="119"/>
      <c r="F31" s="119"/>
      <c r="G31" s="119"/>
      <c r="H31" s="119"/>
      <c r="I31" s="119"/>
      <c r="J31" s="119"/>
      <c r="K31" s="119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2" t="s">
        <v>34</v>
      </c>
      <c r="G32" s="31"/>
      <c r="H32" s="31"/>
      <c r="I32" s="122" t="s">
        <v>33</v>
      </c>
      <c r="J32" s="122" t="s">
        <v>35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3" t="s">
        <v>36</v>
      </c>
      <c r="E33" s="124" t="s">
        <v>37</v>
      </c>
      <c r="F33" s="125">
        <f>ROUND((SUM(BE122:BE171)),  2)</f>
        <v>0</v>
      </c>
      <c r="G33" s="126"/>
      <c r="H33" s="126"/>
      <c r="I33" s="127">
        <v>0.2</v>
      </c>
      <c r="J33" s="125">
        <f>ROUND(((SUM(BE122:BE171))*I33),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4" t="s">
        <v>38</v>
      </c>
      <c r="F34" s="125">
        <f>ROUND((SUM(BF122:BF171)),  2)</f>
        <v>0</v>
      </c>
      <c r="G34" s="126"/>
      <c r="H34" s="126"/>
      <c r="I34" s="127">
        <v>0.2</v>
      </c>
      <c r="J34" s="125">
        <f>ROUND(((SUM(BF122:BF171))*I34), 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3" t="s">
        <v>39</v>
      </c>
      <c r="F35" s="128">
        <f>ROUND((SUM(BG122:BG171)),  2)</f>
        <v>0</v>
      </c>
      <c r="G35" s="31"/>
      <c r="H35" s="31"/>
      <c r="I35" s="129">
        <v>0.2</v>
      </c>
      <c r="J35" s="128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3" t="s">
        <v>40</v>
      </c>
      <c r="F36" s="128">
        <f>ROUND((SUM(BH122:BH171)),  2)</f>
        <v>0</v>
      </c>
      <c r="G36" s="31"/>
      <c r="H36" s="31"/>
      <c r="I36" s="129">
        <v>0.2</v>
      </c>
      <c r="J36" s="128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4" t="s">
        <v>41</v>
      </c>
      <c r="F37" s="125">
        <f>ROUND((SUM(BI122:BI171)),  2)</f>
        <v>0</v>
      </c>
      <c r="G37" s="126"/>
      <c r="H37" s="126"/>
      <c r="I37" s="127">
        <v>0</v>
      </c>
      <c r="J37" s="125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0"/>
      <c r="D39" s="131" t="s">
        <v>42</v>
      </c>
      <c r="E39" s="132"/>
      <c r="F39" s="132"/>
      <c r="G39" s="133" t="s">
        <v>43</v>
      </c>
      <c r="H39" s="134" t="s">
        <v>44</v>
      </c>
      <c r="I39" s="132"/>
      <c r="J39" s="135">
        <f>SUM(J30:J37)</f>
        <v>0</v>
      </c>
      <c r="K39" s="136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52"/>
      <c r="D50" s="137" t="s">
        <v>45</v>
      </c>
      <c r="E50" s="138"/>
      <c r="F50" s="138"/>
      <c r="G50" s="137" t="s">
        <v>46</v>
      </c>
      <c r="H50" s="138"/>
      <c r="I50" s="138"/>
      <c r="J50" s="138"/>
      <c r="K50" s="138"/>
      <c r="L50" s="5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9" t="s">
        <v>47</v>
      </c>
      <c r="E61" s="140"/>
      <c r="F61" s="141" t="s">
        <v>48</v>
      </c>
      <c r="G61" s="139" t="s">
        <v>47</v>
      </c>
      <c r="H61" s="140"/>
      <c r="I61" s="140"/>
      <c r="J61" s="142" t="s">
        <v>48</v>
      </c>
      <c r="K61" s="140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7" t="s">
        <v>49</v>
      </c>
      <c r="E65" s="143"/>
      <c r="F65" s="143"/>
      <c r="G65" s="137" t="s">
        <v>50</v>
      </c>
      <c r="H65" s="143"/>
      <c r="I65" s="143"/>
      <c r="J65" s="143"/>
      <c r="K65" s="143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9" t="s">
        <v>47</v>
      </c>
      <c r="E76" s="140"/>
      <c r="F76" s="141" t="s">
        <v>48</v>
      </c>
      <c r="G76" s="139" t="s">
        <v>47</v>
      </c>
      <c r="H76" s="140"/>
      <c r="I76" s="140"/>
      <c r="J76" s="142" t="s">
        <v>48</v>
      </c>
      <c r="K76" s="140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4"/>
      <c r="C77" s="145"/>
      <c r="D77" s="145"/>
      <c r="E77" s="145"/>
      <c r="F77" s="145"/>
      <c r="G77" s="145"/>
      <c r="H77" s="145"/>
      <c r="I77" s="145"/>
      <c r="J77" s="145"/>
      <c r="K77" s="145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46"/>
      <c r="C81" s="147"/>
      <c r="D81" s="147"/>
      <c r="E81" s="147"/>
      <c r="F81" s="147"/>
      <c r="G81" s="147"/>
      <c r="H81" s="147"/>
      <c r="I81" s="147"/>
      <c r="J81" s="147"/>
      <c r="K81" s="147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97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273" t="str">
        <f>E7</f>
        <v>AKČNÝ PLÁN PRE ZLEPŠENIE PODMIENOK CYKL. INFRAŠTR. POMOCOU ORGANIZAČNYCH OPATRENÍ (rozpočet)</v>
      </c>
      <c r="F85" s="274"/>
      <c r="G85" s="274"/>
      <c r="H85" s="274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95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2" t="str">
        <f>E9</f>
        <v>03 - SO 03 ul. Levočská -...</v>
      </c>
      <c r="F87" s="275"/>
      <c r="G87" s="275"/>
      <c r="H87" s="275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7" t="str">
        <f>IF(J12="","",J12)</f>
        <v>23. 9. 2022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28</v>
      </c>
      <c r="J91" s="29" t="str">
        <f>E21</f>
        <v xml:space="preserve"> 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 xml:space="preserve"> 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8" t="s">
        <v>98</v>
      </c>
      <c r="D94" s="149"/>
      <c r="E94" s="149"/>
      <c r="F94" s="149"/>
      <c r="G94" s="149"/>
      <c r="H94" s="149"/>
      <c r="I94" s="149"/>
      <c r="J94" s="150" t="s">
        <v>99</v>
      </c>
      <c r="K94" s="149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1" t="s">
        <v>100</v>
      </c>
      <c r="D96" s="33"/>
      <c r="E96" s="33"/>
      <c r="F96" s="33"/>
      <c r="G96" s="33"/>
      <c r="H96" s="33"/>
      <c r="I96" s="33"/>
      <c r="J96" s="85">
        <f>J122</f>
        <v>0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101</v>
      </c>
    </row>
    <row r="97" spans="1:31" s="9" customFormat="1" ht="24.95" customHeight="1">
      <c r="B97" s="152"/>
      <c r="C97" s="153"/>
      <c r="D97" s="154" t="s">
        <v>102</v>
      </c>
      <c r="E97" s="155"/>
      <c r="F97" s="155"/>
      <c r="G97" s="155"/>
      <c r="H97" s="155"/>
      <c r="I97" s="155"/>
      <c r="J97" s="156">
        <f>J123</f>
        <v>0</v>
      </c>
      <c r="K97" s="153"/>
      <c r="L97" s="157"/>
    </row>
    <row r="98" spans="1:31" s="10" customFormat="1" ht="19.899999999999999" customHeight="1">
      <c r="B98" s="158"/>
      <c r="C98" s="159"/>
      <c r="D98" s="160" t="s">
        <v>103</v>
      </c>
      <c r="E98" s="161"/>
      <c r="F98" s="161"/>
      <c r="G98" s="161"/>
      <c r="H98" s="161"/>
      <c r="I98" s="161"/>
      <c r="J98" s="162">
        <f>J124</f>
        <v>0</v>
      </c>
      <c r="K98" s="159"/>
      <c r="L98" s="163"/>
    </row>
    <row r="99" spans="1:31" s="10" customFormat="1" ht="19.899999999999999" customHeight="1">
      <c r="B99" s="158"/>
      <c r="C99" s="159"/>
      <c r="D99" s="160" t="s">
        <v>104</v>
      </c>
      <c r="E99" s="161"/>
      <c r="F99" s="161"/>
      <c r="G99" s="161"/>
      <c r="H99" s="161"/>
      <c r="I99" s="161"/>
      <c r="J99" s="162">
        <f>J135</f>
        <v>0</v>
      </c>
      <c r="K99" s="159"/>
      <c r="L99" s="163"/>
    </row>
    <row r="100" spans="1:31" s="10" customFormat="1" ht="19.899999999999999" customHeight="1">
      <c r="B100" s="158"/>
      <c r="C100" s="159"/>
      <c r="D100" s="160" t="s">
        <v>107</v>
      </c>
      <c r="E100" s="161"/>
      <c r="F100" s="161"/>
      <c r="G100" s="161"/>
      <c r="H100" s="161"/>
      <c r="I100" s="161"/>
      <c r="J100" s="162">
        <f>J138</f>
        <v>0</v>
      </c>
      <c r="K100" s="159"/>
      <c r="L100" s="163"/>
    </row>
    <row r="101" spans="1:31" s="10" customFormat="1" ht="19.899999999999999" customHeight="1">
      <c r="B101" s="158"/>
      <c r="C101" s="159"/>
      <c r="D101" s="160" t="s">
        <v>109</v>
      </c>
      <c r="E101" s="161"/>
      <c r="F101" s="161"/>
      <c r="G101" s="161"/>
      <c r="H101" s="161"/>
      <c r="I101" s="161"/>
      <c r="J101" s="162">
        <f>J148</f>
        <v>0</v>
      </c>
      <c r="K101" s="159"/>
      <c r="L101" s="163"/>
    </row>
    <row r="102" spans="1:31" s="10" customFormat="1" ht="19.899999999999999" customHeight="1">
      <c r="B102" s="158"/>
      <c r="C102" s="159"/>
      <c r="D102" s="160" t="s">
        <v>110</v>
      </c>
      <c r="E102" s="161"/>
      <c r="F102" s="161"/>
      <c r="G102" s="161"/>
      <c r="H102" s="161"/>
      <c r="I102" s="161"/>
      <c r="J102" s="162">
        <f>J170</f>
        <v>0</v>
      </c>
      <c r="K102" s="159"/>
      <c r="L102" s="163"/>
    </row>
    <row r="103" spans="1:31" s="2" customFormat="1" ht="21.75" customHeight="1">
      <c r="A103" s="31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52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s="2" customFormat="1" ht="6.95" customHeight="1">
      <c r="A104" s="31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8" spans="1:31" s="2" customFormat="1" ht="6.95" customHeight="1">
      <c r="A108" s="31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24.95" customHeight="1">
      <c r="A109" s="31"/>
      <c r="B109" s="32"/>
      <c r="C109" s="20" t="s">
        <v>116</v>
      </c>
      <c r="D109" s="33"/>
      <c r="E109" s="33"/>
      <c r="F109" s="33"/>
      <c r="G109" s="33"/>
      <c r="H109" s="33"/>
      <c r="I109" s="33"/>
      <c r="J109" s="33"/>
      <c r="K109" s="33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15</v>
      </c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26.25" customHeight="1">
      <c r="A112" s="31"/>
      <c r="B112" s="32"/>
      <c r="C112" s="33"/>
      <c r="D112" s="33"/>
      <c r="E112" s="273" t="str">
        <f>E7</f>
        <v>AKČNÝ PLÁN PRE ZLEPŠENIE PODMIENOK CYKL. INFRAŠTR. POMOCOU ORGANIZAČNYCH OPATRENÍ (rozpočet)</v>
      </c>
      <c r="F112" s="274"/>
      <c r="G112" s="274"/>
      <c r="H112" s="274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95</v>
      </c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3"/>
      <c r="D114" s="33"/>
      <c r="E114" s="222" t="str">
        <f>E9</f>
        <v>03 - SO 03 ul. Levočská -...</v>
      </c>
      <c r="F114" s="275"/>
      <c r="G114" s="275"/>
      <c r="H114" s="275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19</v>
      </c>
      <c r="D116" s="33"/>
      <c r="E116" s="33"/>
      <c r="F116" s="24" t="str">
        <f>F12</f>
        <v xml:space="preserve"> </v>
      </c>
      <c r="G116" s="33"/>
      <c r="H116" s="33"/>
      <c r="I116" s="26" t="s">
        <v>21</v>
      </c>
      <c r="J116" s="67" t="str">
        <f>IF(J12="","",J12)</f>
        <v>23. 9. 2022</v>
      </c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6" t="s">
        <v>23</v>
      </c>
      <c r="D118" s="33"/>
      <c r="E118" s="33"/>
      <c r="F118" s="24" t="str">
        <f>E15</f>
        <v xml:space="preserve"> </v>
      </c>
      <c r="G118" s="33"/>
      <c r="H118" s="33"/>
      <c r="I118" s="26" t="s">
        <v>28</v>
      </c>
      <c r="J118" s="29" t="str">
        <f>E21</f>
        <v xml:space="preserve"> </v>
      </c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2" customHeight="1">
      <c r="A119" s="31"/>
      <c r="B119" s="32"/>
      <c r="C119" s="26" t="s">
        <v>26</v>
      </c>
      <c r="D119" s="33"/>
      <c r="E119" s="33"/>
      <c r="F119" s="24" t="str">
        <f>IF(E18="","",E18)</f>
        <v>Vyplň údaj</v>
      </c>
      <c r="G119" s="33"/>
      <c r="H119" s="33"/>
      <c r="I119" s="26" t="s">
        <v>30</v>
      </c>
      <c r="J119" s="29" t="str">
        <f>E24</f>
        <v xml:space="preserve"> </v>
      </c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0.3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11" customFormat="1" ht="29.25" customHeight="1">
      <c r="A121" s="164"/>
      <c r="B121" s="165"/>
      <c r="C121" s="166" t="s">
        <v>117</v>
      </c>
      <c r="D121" s="167" t="s">
        <v>57</v>
      </c>
      <c r="E121" s="167" t="s">
        <v>53</v>
      </c>
      <c r="F121" s="167" t="s">
        <v>54</v>
      </c>
      <c r="G121" s="167" t="s">
        <v>118</v>
      </c>
      <c r="H121" s="167" t="s">
        <v>119</v>
      </c>
      <c r="I121" s="167" t="s">
        <v>120</v>
      </c>
      <c r="J121" s="168" t="s">
        <v>99</v>
      </c>
      <c r="K121" s="169" t="s">
        <v>121</v>
      </c>
      <c r="L121" s="170"/>
      <c r="M121" s="76" t="s">
        <v>1</v>
      </c>
      <c r="N121" s="77" t="s">
        <v>36</v>
      </c>
      <c r="O121" s="77" t="s">
        <v>122</v>
      </c>
      <c r="P121" s="77" t="s">
        <v>123</v>
      </c>
      <c r="Q121" s="77" t="s">
        <v>124</v>
      </c>
      <c r="R121" s="77" t="s">
        <v>125</v>
      </c>
      <c r="S121" s="77" t="s">
        <v>126</v>
      </c>
      <c r="T121" s="78" t="s">
        <v>127</v>
      </c>
      <c r="U121" s="164"/>
      <c r="V121" s="164"/>
      <c r="W121" s="164"/>
      <c r="X121" s="164"/>
      <c r="Y121" s="164"/>
      <c r="Z121" s="164"/>
      <c r="AA121" s="164"/>
      <c r="AB121" s="164"/>
      <c r="AC121" s="164"/>
      <c r="AD121" s="164"/>
      <c r="AE121" s="164"/>
    </row>
    <row r="122" spans="1:65" s="2" customFormat="1" ht="22.9" customHeight="1">
      <c r="A122" s="31"/>
      <c r="B122" s="32"/>
      <c r="C122" s="83" t="s">
        <v>100</v>
      </c>
      <c r="D122" s="33"/>
      <c r="E122" s="33"/>
      <c r="F122" s="33"/>
      <c r="G122" s="33"/>
      <c r="H122" s="33"/>
      <c r="I122" s="33"/>
      <c r="J122" s="171">
        <f>BK122</f>
        <v>0</v>
      </c>
      <c r="K122" s="33"/>
      <c r="L122" s="36"/>
      <c r="M122" s="79"/>
      <c r="N122" s="172"/>
      <c r="O122" s="80"/>
      <c r="P122" s="173">
        <f>P123</f>
        <v>0</v>
      </c>
      <c r="Q122" s="80"/>
      <c r="R122" s="173">
        <f>R123</f>
        <v>207.77762999999996</v>
      </c>
      <c r="S122" s="80"/>
      <c r="T122" s="174">
        <f>T123</f>
        <v>83.6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4" t="s">
        <v>71</v>
      </c>
      <c r="AU122" s="14" t="s">
        <v>101</v>
      </c>
      <c r="BK122" s="175">
        <f>BK123</f>
        <v>0</v>
      </c>
    </row>
    <row r="123" spans="1:65" s="12" customFormat="1" ht="25.9" customHeight="1">
      <c r="B123" s="176"/>
      <c r="C123" s="177"/>
      <c r="D123" s="178" t="s">
        <v>71</v>
      </c>
      <c r="E123" s="179" t="s">
        <v>128</v>
      </c>
      <c r="F123" s="179" t="s">
        <v>129</v>
      </c>
      <c r="G123" s="177"/>
      <c r="H123" s="177"/>
      <c r="I123" s="180"/>
      <c r="J123" s="181">
        <f>BK123</f>
        <v>0</v>
      </c>
      <c r="K123" s="177"/>
      <c r="L123" s="182"/>
      <c r="M123" s="183"/>
      <c r="N123" s="184"/>
      <c r="O123" s="184"/>
      <c r="P123" s="185">
        <f>P124+P135+P138+P148+P170</f>
        <v>0</v>
      </c>
      <c r="Q123" s="184"/>
      <c r="R123" s="185">
        <f>R124+R135+R138+R148+R170</f>
        <v>207.77762999999996</v>
      </c>
      <c r="S123" s="184"/>
      <c r="T123" s="186">
        <f>T124+T135+T138+T148+T170</f>
        <v>83.6</v>
      </c>
      <c r="AR123" s="187" t="s">
        <v>80</v>
      </c>
      <c r="AT123" s="188" t="s">
        <v>71</v>
      </c>
      <c r="AU123" s="188" t="s">
        <v>72</v>
      </c>
      <c r="AY123" s="187" t="s">
        <v>130</v>
      </c>
      <c r="BK123" s="189">
        <f>BK124+BK135+BK138+BK148+BK170</f>
        <v>0</v>
      </c>
    </row>
    <row r="124" spans="1:65" s="12" customFormat="1" ht="22.9" customHeight="1">
      <c r="B124" s="176"/>
      <c r="C124" s="177"/>
      <c r="D124" s="178" t="s">
        <v>71</v>
      </c>
      <c r="E124" s="190" t="s">
        <v>80</v>
      </c>
      <c r="F124" s="190" t="s">
        <v>131</v>
      </c>
      <c r="G124" s="177"/>
      <c r="H124" s="177"/>
      <c r="I124" s="180"/>
      <c r="J124" s="191">
        <f>BK124</f>
        <v>0</v>
      </c>
      <c r="K124" s="177"/>
      <c r="L124" s="182"/>
      <c r="M124" s="183"/>
      <c r="N124" s="184"/>
      <c r="O124" s="184"/>
      <c r="P124" s="185">
        <f>SUM(P125:P134)</f>
        <v>0</v>
      </c>
      <c r="Q124" s="184"/>
      <c r="R124" s="185">
        <f>SUM(R125:R134)</f>
        <v>4.5999999999999999E-2</v>
      </c>
      <c r="S124" s="184"/>
      <c r="T124" s="186">
        <f>SUM(T125:T134)</f>
        <v>83.6</v>
      </c>
      <c r="AR124" s="187" t="s">
        <v>80</v>
      </c>
      <c r="AT124" s="188" t="s">
        <v>71</v>
      </c>
      <c r="AU124" s="188" t="s">
        <v>80</v>
      </c>
      <c r="AY124" s="187" t="s">
        <v>130</v>
      </c>
      <c r="BK124" s="189">
        <f>SUM(BK125:BK134)</f>
        <v>0</v>
      </c>
    </row>
    <row r="125" spans="1:65" s="2" customFormat="1" ht="37.9" customHeight="1">
      <c r="A125" s="31"/>
      <c r="B125" s="32"/>
      <c r="C125" s="192" t="s">
        <v>80</v>
      </c>
      <c r="D125" s="192" t="s">
        <v>132</v>
      </c>
      <c r="E125" s="193" t="s">
        <v>463</v>
      </c>
      <c r="F125" s="194" t="s">
        <v>464</v>
      </c>
      <c r="G125" s="195" t="s">
        <v>135</v>
      </c>
      <c r="H125" s="196">
        <v>460</v>
      </c>
      <c r="I125" s="197"/>
      <c r="J125" s="198">
        <f t="shared" ref="J125:J134" si="0">ROUND(I125*H125,2)</f>
        <v>0</v>
      </c>
      <c r="K125" s="199"/>
      <c r="L125" s="36"/>
      <c r="M125" s="200" t="s">
        <v>1</v>
      </c>
      <c r="N125" s="201" t="s">
        <v>38</v>
      </c>
      <c r="O125" s="72"/>
      <c r="P125" s="202">
        <f t="shared" ref="P125:P134" si="1">O125*H125</f>
        <v>0</v>
      </c>
      <c r="Q125" s="202">
        <v>1E-4</v>
      </c>
      <c r="R125" s="202">
        <f t="shared" ref="R125:R134" si="2">Q125*H125</f>
        <v>4.5999999999999999E-2</v>
      </c>
      <c r="S125" s="202">
        <v>0.125</v>
      </c>
      <c r="T125" s="203">
        <f t="shared" ref="T125:T134" si="3">S125*H125</f>
        <v>57.5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04" t="s">
        <v>136</v>
      </c>
      <c r="AT125" s="204" t="s">
        <v>132</v>
      </c>
      <c r="AU125" s="204" t="s">
        <v>137</v>
      </c>
      <c r="AY125" s="14" t="s">
        <v>130</v>
      </c>
      <c r="BE125" s="205">
        <f t="shared" ref="BE125:BE134" si="4">IF(N125="základná",J125,0)</f>
        <v>0</v>
      </c>
      <c r="BF125" s="205">
        <f t="shared" ref="BF125:BF134" si="5">IF(N125="znížená",J125,0)</f>
        <v>0</v>
      </c>
      <c r="BG125" s="205">
        <f t="shared" ref="BG125:BG134" si="6">IF(N125="zákl. prenesená",J125,0)</f>
        <v>0</v>
      </c>
      <c r="BH125" s="205">
        <f t="shared" ref="BH125:BH134" si="7">IF(N125="zníž. prenesená",J125,0)</f>
        <v>0</v>
      </c>
      <c r="BI125" s="205">
        <f t="shared" ref="BI125:BI134" si="8">IF(N125="nulová",J125,0)</f>
        <v>0</v>
      </c>
      <c r="BJ125" s="14" t="s">
        <v>137</v>
      </c>
      <c r="BK125" s="205">
        <f t="shared" ref="BK125:BK134" si="9">ROUND(I125*H125,2)</f>
        <v>0</v>
      </c>
      <c r="BL125" s="14" t="s">
        <v>136</v>
      </c>
      <c r="BM125" s="204" t="s">
        <v>137</v>
      </c>
    </row>
    <row r="126" spans="1:65" s="2" customFormat="1" ht="24.2" customHeight="1">
      <c r="A126" s="31"/>
      <c r="B126" s="32"/>
      <c r="C126" s="192" t="s">
        <v>137</v>
      </c>
      <c r="D126" s="192" t="s">
        <v>132</v>
      </c>
      <c r="E126" s="193" t="s">
        <v>141</v>
      </c>
      <c r="F126" s="194" t="s">
        <v>142</v>
      </c>
      <c r="G126" s="195" t="s">
        <v>143</v>
      </c>
      <c r="H126" s="196">
        <v>180</v>
      </c>
      <c r="I126" s="197"/>
      <c r="J126" s="198">
        <f t="shared" si="0"/>
        <v>0</v>
      </c>
      <c r="K126" s="199"/>
      <c r="L126" s="36"/>
      <c r="M126" s="200" t="s">
        <v>1</v>
      </c>
      <c r="N126" s="201" t="s">
        <v>38</v>
      </c>
      <c r="O126" s="72"/>
      <c r="P126" s="202">
        <f t="shared" si="1"/>
        <v>0</v>
      </c>
      <c r="Q126" s="202">
        <v>0</v>
      </c>
      <c r="R126" s="202">
        <f t="shared" si="2"/>
        <v>0</v>
      </c>
      <c r="S126" s="202">
        <v>0.14499999999999999</v>
      </c>
      <c r="T126" s="203">
        <f t="shared" si="3"/>
        <v>26.099999999999998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04" t="s">
        <v>136</v>
      </c>
      <c r="AT126" s="204" t="s">
        <v>132</v>
      </c>
      <c r="AU126" s="204" t="s">
        <v>137</v>
      </c>
      <c r="AY126" s="14" t="s">
        <v>130</v>
      </c>
      <c r="BE126" s="205">
        <f t="shared" si="4"/>
        <v>0</v>
      </c>
      <c r="BF126" s="205">
        <f t="shared" si="5"/>
        <v>0</v>
      </c>
      <c r="BG126" s="205">
        <f t="shared" si="6"/>
        <v>0</v>
      </c>
      <c r="BH126" s="205">
        <f t="shared" si="7"/>
        <v>0</v>
      </c>
      <c r="BI126" s="205">
        <f t="shared" si="8"/>
        <v>0</v>
      </c>
      <c r="BJ126" s="14" t="s">
        <v>137</v>
      </c>
      <c r="BK126" s="205">
        <f t="shared" si="9"/>
        <v>0</v>
      </c>
      <c r="BL126" s="14" t="s">
        <v>136</v>
      </c>
      <c r="BM126" s="204" t="s">
        <v>136</v>
      </c>
    </row>
    <row r="127" spans="1:65" s="2" customFormat="1" ht="24.2" customHeight="1">
      <c r="A127" s="31"/>
      <c r="B127" s="32"/>
      <c r="C127" s="192" t="s">
        <v>140</v>
      </c>
      <c r="D127" s="192" t="s">
        <v>132</v>
      </c>
      <c r="E127" s="193" t="s">
        <v>149</v>
      </c>
      <c r="F127" s="194" t="s">
        <v>150</v>
      </c>
      <c r="G127" s="195" t="s">
        <v>151</v>
      </c>
      <c r="H127" s="196">
        <v>200</v>
      </c>
      <c r="I127" s="197"/>
      <c r="J127" s="198">
        <f t="shared" si="0"/>
        <v>0</v>
      </c>
      <c r="K127" s="199"/>
      <c r="L127" s="36"/>
      <c r="M127" s="200" t="s">
        <v>1</v>
      </c>
      <c r="N127" s="201" t="s">
        <v>38</v>
      </c>
      <c r="O127" s="72"/>
      <c r="P127" s="202">
        <f t="shared" si="1"/>
        <v>0</v>
      </c>
      <c r="Q127" s="202">
        <v>0</v>
      </c>
      <c r="R127" s="202">
        <f t="shared" si="2"/>
        <v>0</v>
      </c>
      <c r="S127" s="202">
        <v>0</v>
      </c>
      <c r="T127" s="203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04" t="s">
        <v>136</v>
      </c>
      <c r="AT127" s="204" t="s">
        <v>132</v>
      </c>
      <c r="AU127" s="204" t="s">
        <v>137</v>
      </c>
      <c r="AY127" s="14" t="s">
        <v>130</v>
      </c>
      <c r="BE127" s="205">
        <f t="shared" si="4"/>
        <v>0</v>
      </c>
      <c r="BF127" s="205">
        <f t="shared" si="5"/>
        <v>0</v>
      </c>
      <c r="BG127" s="205">
        <f t="shared" si="6"/>
        <v>0</v>
      </c>
      <c r="BH127" s="205">
        <f t="shared" si="7"/>
        <v>0</v>
      </c>
      <c r="BI127" s="205">
        <f t="shared" si="8"/>
        <v>0</v>
      </c>
      <c r="BJ127" s="14" t="s">
        <v>137</v>
      </c>
      <c r="BK127" s="205">
        <f t="shared" si="9"/>
        <v>0</v>
      </c>
      <c r="BL127" s="14" t="s">
        <v>136</v>
      </c>
      <c r="BM127" s="204" t="s">
        <v>144</v>
      </c>
    </row>
    <row r="128" spans="1:65" s="2" customFormat="1" ht="24.2" customHeight="1">
      <c r="A128" s="31"/>
      <c r="B128" s="32"/>
      <c r="C128" s="192" t="s">
        <v>136</v>
      </c>
      <c r="D128" s="192" t="s">
        <v>132</v>
      </c>
      <c r="E128" s="193" t="s">
        <v>153</v>
      </c>
      <c r="F128" s="194" t="s">
        <v>154</v>
      </c>
      <c r="G128" s="195" t="s">
        <v>151</v>
      </c>
      <c r="H128" s="196">
        <v>60</v>
      </c>
      <c r="I128" s="197"/>
      <c r="J128" s="198">
        <f t="shared" si="0"/>
        <v>0</v>
      </c>
      <c r="K128" s="199"/>
      <c r="L128" s="36"/>
      <c r="M128" s="200" t="s">
        <v>1</v>
      </c>
      <c r="N128" s="201" t="s">
        <v>38</v>
      </c>
      <c r="O128" s="72"/>
      <c r="P128" s="202">
        <f t="shared" si="1"/>
        <v>0</v>
      </c>
      <c r="Q128" s="202">
        <v>0</v>
      </c>
      <c r="R128" s="202">
        <f t="shared" si="2"/>
        <v>0</v>
      </c>
      <c r="S128" s="202">
        <v>0</v>
      </c>
      <c r="T128" s="203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04" t="s">
        <v>136</v>
      </c>
      <c r="AT128" s="204" t="s">
        <v>132</v>
      </c>
      <c r="AU128" s="204" t="s">
        <v>137</v>
      </c>
      <c r="AY128" s="14" t="s">
        <v>130</v>
      </c>
      <c r="BE128" s="205">
        <f t="shared" si="4"/>
        <v>0</v>
      </c>
      <c r="BF128" s="205">
        <f t="shared" si="5"/>
        <v>0</v>
      </c>
      <c r="BG128" s="205">
        <f t="shared" si="6"/>
        <v>0</v>
      </c>
      <c r="BH128" s="205">
        <f t="shared" si="7"/>
        <v>0</v>
      </c>
      <c r="BI128" s="205">
        <f t="shared" si="8"/>
        <v>0</v>
      </c>
      <c r="BJ128" s="14" t="s">
        <v>137</v>
      </c>
      <c r="BK128" s="205">
        <f t="shared" si="9"/>
        <v>0</v>
      </c>
      <c r="BL128" s="14" t="s">
        <v>136</v>
      </c>
      <c r="BM128" s="204" t="s">
        <v>147</v>
      </c>
    </row>
    <row r="129" spans="1:65" s="2" customFormat="1" ht="37.9" customHeight="1">
      <c r="A129" s="31"/>
      <c r="B129" s="32"/>
      <c r="C129" s="192" t="s">
        <v>148</v>
      </c>
      <c r="D129" s="192" t="s">
        <v>132</v>
      </c>
      <c r="E129" s="193" t="s">
        <v>164</v>
      </c>
      <c r="F129" s="194" t="s">
        <v>165</v>
      </c>
      <c r="G129" s="195" t="s">
        <v>151</v>
      </c>
      <c r="H129" s="196">
        <v>180</v>
      </c>
      <c r="I129" s="197"/>
      <c r="J129" s="198">
        <f t="shared" si="0"/>
        <v>0</v>
      </c>
      <c r="K129" s="199"/>
      <c r="L129" s="36"/>
      <c r="M129" s="200" t="s">
        <v>1</v>
      </c>
      <c r="N129" s="201" t="s">
        <v>38</v>
      </c>
      <c r="O129" s="72"/>
      <c r="P129" s="202">
        <f t="shared" si="1"/>
        <v>0</v>
      </c>
      <c r="Q129" s="202">
        <v>0</v>
      </c>
      <c r="R129" s="202">
        <f t="shared" si="2"/>
        <v>0</v>
      </c>
      <c r="S129" s="202">
        <v>0</v>
      </c>
      <c r="T129" s="203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4" t="s">
        <v>136</v>
      </c>
      <c r="AT129" s="204" t="s">
        <v>132</v>
      </c>
      <c r="AU129" s="204" t="s">
        <v>137</v>
      </c>
      <c r="AY129" s="14" t="s">
        <v>130</v>
      </c>
      <c r="BE129" s="205">
        <f t="shared" si="4"/>
        <v>0</v>
      </c>
      <c r="BF129" s="205">
        <f t="shared" si="5"/>
        <v>0</v>
      </c>
      <c r="BG129" s="205">
        <f t="shared" si="6"/>
        <v>0</v>
      </c>
      <c r="BH129" s="205">
        <f t="shared" si="7"/>
        <v>0</v>
      </c>
      <c r="BI129" s="205">
        <f t="shared" si="8"/>
        <v>0</v>
      </c>
      <c r="BJ129" s="14" t="s">
        <v>137</v>
      </c>
      <c r="BK129" s="205">
        <f t="shared" si="9"/>
        <v>0</v>
      </c>
      <c r="BL129" s="14" t="s">
        <v>136</v>
      </c>
      <c r="BM129" s="204" t="s">
        <v>152</v>
      </c>
    </row>
    <row r="130" spans="1:65" s="2" customFormat="1" ht="44.25" customHeight="1">
      <c r="A130" s="31"/>
      <c r="B130" s="32"/>
      <c r="C130" s="192" t="s">
        <v>144</v>
      </c>
      <c r="D130" s="192" t="s">
        <v>132</v>
      </c>
      <c r="E130" s="193" t="s">
        <v>167</v>
      </c>
      <c r="F130" s="194" t="s">
        <v>168</v>
      </c>
      <c r="G130" s="195" t="s">
        <v>151</v>
      </c>
      <c r="H130" s="196">
        <v>360</v>
      </c>
      <c r="I130" s="197"/>
      <c r="J130" s="198">
        <f t="shared" si="0"/>
        <v>0</v>
      </c>
      <c r="K130" s="199"/>
      <c r="L130" s="36"/>
      <c r="M130" s="200" t="s">
        <v>1</v>
      </c>
      <c r="N130" s="201" t="s">
        <v>38</v>
      </c>
      <c r="O130" s="72"/>
      <c r="P130" s="202">
        <f t="shared" si="1"/>
        <v>0</v>
      </c>
      <c r="Q130" s="202">
        <v>0</v>
      </c>
      <c r="R130" s="202">
        <f t="shared" si="2"/>
        <v>0</v>
      </c>
      <c r="S130" s="202">
        <v>0</v>
      </c>
      <c r="T130" s="203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04" t="s">
        <v>136</v>
      </c>
      <c r="AT130" s="204" t="s">
        <v>132</v>
      </c>
      <c r="AU130" s="204" t="s">
        <v>137</v>
      </c>
      <c r="AY130" s="14" t="s">
        <v>130</v>
      </c>
      <c r="BE130" s="205">
        <f t="shared" si="4"/>
        <v>0</v>
      </c>
      <c r="BF130" s="205">
        <f t="shared" si="5"/>
        <v>0</v>
      </c>
      <c r="BG130" s="205">
        <f t="shared" si="6"/>
        <v>0</v>
      </c>
      <c r="BH130" s="205">
        <f t="shared" si="7"/>
        <v>0</v>
      </c>
      <c r="BI130" s="205">
        <f t="shared" si="8"/>
        <v>0</v>
      </c>
      <c r="BJ130" s="14" t="s">
        <v>137</v>
      </c>
      <c r="BK130" s="205">
        <f t="shared" si="9"/>
        <v>0</v>
      </c>
      <c r="BL130" s="14" t="s">
        <v>136</v>
      </c>
      <c r="BM130" s="204" t="s">
        <v>155</v>
      </c>
    </row>
    <row r="131" spans="1:65" s="2" customFormat="1" ht="24.2" customHeight="1">
      <c r="A131" s="31"/>
      <c r="B131" s="32"/>
      <c r="C131" s="192" t="s">
        <v>156</v>
      </c>
      <c r="D131" s="192" t="s">
        <v>132</v>
      </c>
      <c r="E131" s="193" t="s">
        <v>170</v>
      </c>
      <c r="F131" s="194" t="s">
        <v>171</v>
      </c>
      <c r="G131" s="195" t="s">
        <v>151</v>
      </c>
      <c r="H131" s="196">
        <v>20</v>
      </c>
      <c r="I131" s="197"/>
      <c r="J131" s="198">
        <f t="shared" si="0"/>
        <v>0</v>
      </c>
      <c r="K131" s="199"/>
      <c r="L131" s="36"/>
      <c r="M131" s="200" t="s">
        <v>1</v>
      </c>
      <c r="N131" s="201" t="s">
        <v>38</v>
      </c>
      <c r="O131" s="72"/>
      <c r="P131" s="202">
        <f t="shared" si="1"/>
        <v>0</v>
      </c>
      <c r="Q131" s="202">
        <v>0</v>
      </c>
      <c r="R131" s="202">
        <f t="shared" si="2"/>
        <v>0</v>
      </c>
      <c r="S131" s="202">
        <v>0</v>
      </c>
      <c r="T131" s="203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4" t="s">
        <v>136</v>
      </c>
      <c r="AT131" s="204" t="s">
        <v>132</v>
      </c>
      <c r="AU131" s="204" t="s">
        <v>137</v>
      </c>
      <c r="AY131" s="14" t="s">
        <v>130</v>
      </c>
      <c r="BE131" s="205">
        <f t="shared" si="4"/>
        <v>0</v>
      </c>
      <c r="BF131" s="205">
        <f t="shared" si="5"/>
        <v>0</v>
      </c>
      <c r="BG131" s="205">
        <f t="shared" si="6"/>
        <v>0</v>
      </c>
      <c r="BH131" s="205">
        <f t="shared" si="7"/>
        <v>0</v>
      </c>
      <c r="BI131" s="205">
        <f t="shared" si="8"/>
        <v>0</v>
      </c>
      <c r="BJ131" s="14" t="s">
        <v>137</v>
      </c>
      <c r="BK131" s="205">
        <f t="shared" si="9"/>
        <v>0</v>
      </c>
      <c r="BL131" s="14" t="s">
        <v>136</v>
      </c>
      <c r="BM131" s="204" t="s">
        <v>159</v>
      </c>
    </row>
    <row r="132" spans="1:65" s="2" customFormat="1" ht="21.75" customHeight="1">
      <c r="A132" s="31"/>
      <c r="B132" s="32"/>
      <c r="C132" s="192" t="s">
        <v>147</v>
      </c>
      <c r="D132" s="192" t="s">
        <v>132</v>
      </c>
      <c r="E132" s="193" t="s">
        <v>173</v>
      </c>
      <c r="F132" s="194" t="s">
        <v>174</v>
      </c>
      <c r="G132" s="195" t="s">
        <v>151</v>
      </c>
      <c r="H132" s="196">
        <v>180</v>
      </c>
      <c r="I132" s="197"/>
      <c r="J132" s="198">
        <f t="shared" si="0"/>
        <v>0</v>
      </c>
      <c r="K132" s="199"/>
      <c r="L132" s="36"/>
      <c r="M132" s="200" t="s">
        <v>1</v>
      </c>
      <c r="N132" s="201" t="s">
        <v>38</v>
      </c>
      <c r="O132" s="72"/>
      <c r="P132" s="202">
        <f t="shared" si="1"/>
        <v>0</v>
      </c>
      <c r="Q132" s="202">
        <v>0</v>
      </c>
      <c r="R132" s="202">
        <f t="shared" si="2"/>
        <v>0</v>
      </c>
      <c r="S132" s="202">
        <v>0</v>
      </c>
      <c r="T132" s="203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4" t="s">
        <v>136</v>
      </c>
      <c r="AT132" s="204" t="s">
        <v>132</v>
      </c>
      <c r="AU132" s="204" t="s">
        <v>137</v>
      </c>
      <c r="AY132" s="14" t="s">
        <v>130</v>
      </c>
      <c r="BE132" s="205">
        <f t="shared" si="4"/>
        <v>0</v>
      </c>
      <c r="BF132" s="205">
        <f t="shared" si="5"/>
        <v>0</v>
      </c>
      <c r="BG132" s="205">
        <f t="shared" si="6"/>
        <v>0</v>
      </c>
      <c r="BH132" s="205">
        <f t="shared" si="7"/>
        <v>0</v>
      </c>
      <c r="BI132" s="205">
        <f t="shared" si="8"/>
        <v>0</v>
      </c>
      <c r="BJ132" s="14" t="s">
        <v>137</v>
      </c>
      <c r="BK132" s="205">
        <f t="shared" si="9"/>
        <v>0</v>
      </c>
      <c r="BL132" s="14" t="s">
        <v>136</v>
      </c>
      <c r="BM132" s="204" t="s">
        <v>162</v>
      </c>
    </row>
    <row r="133" spans="1:65" s="2" customFormat="1" ht="24.2" customHeight="1">
      <c r="A133" s="31"/>
      <c r="B133" s="32"/>
      <c r="C133" s="192" t="s">
        <v>163</v>
      </c>
      <c r="D133" s="192" t="s">
        <v>132</v>
      </c>
      <c r="E133" s="193" t="s">
        <v>177</v>
      </c>
      <c r="F133" s="194" t="s">
        <v>178</v>
      </c>
      <c r="G133" s="195" t="s">
        <v>179</v>
      </c>
      <c r="H133" s="196">
        <v>270</v>
      </c>
      <c r="I133" s="197"/>
      <c r="J133" s="198">
        <f t="shared" si="0"/>
        <v>0</v>
      </c>
      <c r="K133" s="199"/>
      <c r="L133" s="36"/>
      <c r="M133" s="200" t="s">
        <v>1</v>
      </c>
      <c r="N133" s="201" t="s">
        <v>38</v>
      </c>
      <c r="O133" s="72"/>
      <c r="P133" s="202">
        <f t="shared" si="1"/>
        <v>0</v>
      </c>
      <c r="Q133" s="202">
        <v>0</v>
      </c>
      <c r="R133" s="202">
        <f t="shared" si="2"/>
        <v>0</v>
      </c>
      <c r="S133" s="202">
        <v>0</v>
      </c>
      <c r="T133" s="203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4" t="s">
        <v>136</v>
      </c>
      <c r="AT133" s="204" t="s">
        <v>132</v>
      </c>
      <c r="AU133" s="204" t="s">
        <v>137</v>
      </c>
      <c r="AY133" s="14" t="s">
        <v>130</v>
      </c>
      <c r="BE133" s="205">
        <f t="shared" si="4"/>
        <v>0</v>
      </c>
      <c r="BF133" s="205">
        <f t="shared" si="5"/>
        <v>0</v>
      </c>
      <c r="BG133" s="205">
        <f t="shared" si="6"/>
        <v>0</v>
      </c>
      <c r="BH133" s="205">
        <f t="shared" si="7"/>
        <v>0</v>
      </c>
      <c r="BI133" s="205">
        <f t="shared" si="8"/>
        <v>0</v>
      </c>
      <c r="BJ133" s="14" t="s">
        <v>137</v>
      </c>
      <c r="BK133" s="205">
        <f t="shared" si="9"/>
        <v>0</v>
      </c>
      <c r="BL133" s="14" t="s">
        <v>136</v>
      </c>
      <c r="BM133" s="204" t="s">
        <v>166</v>
      </c>
    </row>
    <row r="134" spans="1:65" s="2" customFormat="1" ht="21.75" customHeight="1">
      <c r="A134" s="31"/>
      <c r="B134" s="32"/>
      <c r="C134" s="192" t="s">
        <v>152</v>
      </c>
      <c r="D134" s="192" t="s">
        <v>132</v>
      </c>
      <c r="E134" s="193" t="s">
        <v>193</v>
      </c>
      <c r="F134" s="194" t="s">
        <v>194</v>
      </c>
      <c r="G134" s="195" t="s">
        <v>135</v>
      </c>
      <c r="H134" s="196">
        <v>539</v>
      </c>
      <c r="I134" s="197"/>
      <c r="J134" s="198">
        <f t="shared" si="0"/>
        <v>0</v>
      </c>
      <c r="K134" s="199"/>
      <c r="L134" s="36"/>
      <c r="M134" s="200" t="s">
        <v>1</v>
      </c>
      <c r="N134" s="201" t="s">
        <v>38</v>
      </c>
      <c r="O134" s="72"/>
      <c r="P134" s="202">
        <f t="shared" si="1"/>
        <v>0</v>
      </c>
      <c r="Q134" s="202">
        <v>0</v>
      </c>
      <c r="R134" s="202">
        <f t="shared" si="2"/>
        <v>0</v>
      </c>
      <c r="S134" s="202">
        <v>0</v>
      </c>
      <c r="T134" s="203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4" t="s">
        <v>136</v>
      </c>
      <c r="AT134" s="204" t="s">
        <v>132</v>
      </c>
      <c r="AU134" s="204" t="s">
        <v>137</v>
      </c>
      <c r="AY134" s="14" t="s">
        <v>130</v>
      </c>
      <c r="BE134" s="205">
        <f t="shared" si="4"/>
        <v>0</v>
      </c>
      <c r="BF134" s="205">
        <f t="shared" si="5"/>
        <v>0</v>
      </c>
      <c r="BG134" s="205">
        <f t="shared" si="6"/>
        <v>0</v>
      </c>
      <c r="BH134" s="205">
        <f t="shared" si="7"/>
        <v>0</v>
      </c>
      <c r="BI134" s="205">
        <f t="shared" si="8"/>
        <v>0</v>
      </c>
      <c r="BJ134" s="14" t="s">
        <v>137</v>
      </c>
      <c r="BK134" s="205">
        <f t="shared" si="9"/>
        <v>0</v>
      </c>
      <c r="BL134" s="14" t="s">
        <v>136</v>
      </c>
      <c r="BM134" s="204" t="s">
        <v>7</v>
      </c>
    </row>
    <row r="135" spans="1:65" s="12" customFormat="1" ht="22.9" customHeight="1">
      <c r="B135" s="176"/>
      <c r="C135" s="177"/>
      <c r="D135" s="178" t="s">
        <v>71</v>
      </c>
      <c r="E135" s="190" t="s">
        <v>137</v>
      </c>
      <c r="F135" s="190" t="s">
        <v>196</v>
      </c>
      <c r="G135" s="177"/>
      <c r="H135" s="177"/>
      <c r="I135" s="180"/>
      <c r="J135" s="191">
        <f>BK135</f>
        <v>0</v>
      </c>
      <c r="K135" s="177"/>
      <c r="L135" s="182"/>
      <c r="M135" s="183"/>
      <c r="N135" s="184"/>
      <c r="O135" s="184"/>
      <c r="P135" s="185">
        <f>SUM(P136:P137)</f>
        <v>0</v>
      </c>
      <c r="Q135" s="184"/>
      <c r="R135" s="185">
        <f>SUM(R136:R137)</f>
        <v>0.16904999999999998</v>
      </c>
      <c r="S135" s="184"/>
      <c r="T135" s="186">
        <f>SUM(T136:T137)</f>
        <v>0</v>
      </c>
      <c r="AR135" s="187" t="s">
        <v>80</v>
      </c>
      <c r="AT135" s="188" t="s">
        <v>71</v>
      </c>
      <c r="AU135" s="188" t="s">
        <v>80</v>
      </c>
      <c r="AY135" s="187" t="s">
        <v>130</v>
      </c>
      <c r="BK135" s="189">
        <f>SUM(BK136:BK137)</f>
        <v>0</v>
      </c>
    </row>
    <row r="136" spans="1:65" s="2" customFormat="1" ht="24.2" customHeight="1">
      <c r="A136" s="31"/>
      <c r="B136" s="32"/>
      <c r="C136" s="192" t="s">
        <v>169</v>
      </c>
      <c r="D136" s="192" t="s">
        <v>132</v>
      </c>
      <c r="E136" s="193" t="s">
        <v>201</v>
      </c>
      <c r="F136" s="194" t="s">
        <v>202</v>
      </c>
      <c r="G136" s="195" t="s">
        <v>135</v>
      </c>
      <c r="H136" s="196">
        <v>490</v>
      </c>
      <c r="I136" s="197"/>
      <c r="J136" s="198">
        <f>ROUND(I136*H136,2)</f>
        <v>0</v>
      </c>
      <c r="K136" s="199"/>
      <c r="L136" s="36"/>
      <c r="M136" s="200" t="s">
        <v>1</v>
      </c>
      <c r="N136" s="201" t="s">
        <v>38</v>
      </c>
      <c r="O136" s="72"/>
      <c r="P136" s="202">
        <f>O136*H136</f>
        <v>0</v>
      </c>
      <c r="Q136" s="202">
        <v>3.0000000000000001E-5</v>
      </c>
      <c r="R136" s="202">
        <f>Q136*H136</f>
        <v>1.47E-2</v>
      </c>
      <c r="S136" s="202">
        <v>0</v>
      </c>
      <c r="T136" s="203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4" t="s">
        <v>136</v>
      </c>
      <c r="AT136" s="204" t="s">
        <v>132</v>
      </c>
      <c r="AU136" s="204" t="s">
        <v>137</v>
      </c>
      <c r="AY136" s="14" t="s">
        <v>130</v>
      </c>
      <c r="BE136" s="205">
        <f>IF(N136="základná",J136,0)</f>
        <v>0</v>
      </c>
      <c r="BF136" s="205">
        <f>IF(N136="znížená",J136,0)</f>
        <v>0</v>
      </c>
      <c r="BG136" s="205">
        <f>IF(N136="zákl. prenesená",J136,0)</f>
        <v>0</v>
      </c>
      <c r="BH136" s="205">
        <f>IF(N136="zníž. prenesená",J136,0)</f>
        <v>0</v>
      </c>
      <c r="BI136" s="205">
        <f>IF(N136="nulová",J136,0)</f>
        <v>0</v>
      </c>
      <c r="BJ136" s="14" t="s">
        <v>137</v>
      </c>
      <c r="BK136" s="205">
        <f>ROUND(I136*H136,2)</f>
        <v>0</v>
      </c>
      <c r="BL136" s="14" t="s">
        <v>136</v>
      </c>
      <c r="BM136" s="204" t="s">
        <v>172</v>
      </c>
    </row>
    <row r="137" spans="1:65" s="2" customFormat="1" ht="24.2" customHeight="1">
      <c r="A137" s="31"/>
      <c r="B137" s="32"/>
      <c r="C137" s="206" t="s">
        <v>155</v>
      </c>
      <c r="D137" s="206" t="s">
        <v>188</v>
      </c>
      <c r="E137" s="207" t="s">
        <v>204</v>
      </c>
      <c r="F137" s="208" t="s">
        <v>205</v>
      </c>
      <c r="G137" s="209" t="s">
        <v>135</v>
      </c>
      <c r="H137" s="210">
        <v>514.5</v>
      </c>
      <c r="I137" s="211"/>
      <c r="J137" s="212">
        <f>ROUND(I137*H137,2)</f>
        <v>0</v>
      </c>
      <c r="K137" s="213"/>
      <c r="L137" s="214"/>
      <c r="M137" s="215" t="s">
        <v>1</v>
      </c>
      <c r="N137" s="216" t="s">
        <v>38</v>
      </c>
      <c r="O137" s="72"/>
      <c r="P137" s="202">
        <f>O137*H137</f>
        <v>0</v>
      </c>
      <c r="Q137" s="202">
        <v>2.9999999999999997E-4</v>
      </c>
      <c r="R137" s="202">
        <f>Q137*H137</f>
        <v>0.15434999999999999</v>
      </c>
      <c r="S137" s="202">
        <v>0</v>
      </c>
      <c r="T137" s="203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4" t="s">
        <v>147</v>
      </c>
      <c r="AT137" s="204" t="s">
        <v>188</v>
      </c>
      <c r="AU137" s="204" t="s">
        <v>137</v>
      </c>
      <c r="AY137" s="14" t="s">
        <v>130</v>
      </c>
      <c r="BE137" s="205">
        <f>IF(N137="základná",J137,0)</f>
        <v>0</v>
      </c>
      <c r="BF137" s="205">
        <f>IF(N137="znížená",J137,0)</f>
        <v>0</v>
      </c>
      <c r="BG137" s="205">
        <f>IF(N137="zákl. prenesená",J137,0)</f>
        <v>0</v>
      </c>
      <c r="BH137" s="205">
        <f>IF(N137="zníž. prenesená",J137,0)</f>
        <v>0</v>
      </c>
      <c r="BI137" s="205">
        <f>IF(N137="nulová",J137,0)</f>
        <v>0</v>
      </c>
      <c r="BJ137" s="14" t="s">
        <v>137</v>
      </c>
      <c r="BK137" s="205">
        <f>ROUND(I137*H137,2)</f>
        <v>0</v>
      </c>
      <c r="BL137" s="14" t="s">
        <v>136</v>
      </c>
      <c r="BM137" s="204" t="s">
        <v>175</v>
      </c>
    </row>
    <row r="138" spans="1:65" s="12" customFormat="1" ht="22.9" customHeight="1">
      <c r="B138" s="176"/>
      <c r="C138" s="177"/>
      <c r="D138" s="178" t="s">
        <v>71</v>
      </c>
      <c r="E138" s="190" t="s">
        <v>148</v>
      </c>
      <c r="F138" s="190" t="s">
        <v>221</v>
      </c>
      <c r="G138" s="177"/>
      <c r="H138" s="177"/>
      <c r="I138" s="180"/>
      <c r="J138" s="191">
        <f>BK138</f>
        <v>0</v>
      </c>
      <c r="K138" s="177"/>
      <c r="L138" s="182"/>
      <c r="M138" s="183"/>
      <c r="N138" s="184"/>
      <c r="O138" s="184"/>
      <c r="P138" s="185">
        <f>SUM(P139:P147)</f>
        <v>0</v>
      </c>
      <c r="Q138" s="184"/>
      <c r="R138" s="185">
        <f>SUM(R139:R147)</f>
        <v>178.90983999999997</v>
      </c>
      <c r="S138" s="184"/>
      <c r="T138" s="186">
        <f>SUM(T139:T147)</f>
        <v>0</v>
      </c>
      <c r="AR138" s="187" t="s">
        <v>80</v>
      </c>
      <c r="AT138" s="188" t="s">
        <v>71</v>
      </c>
      <c r="AU138" s="188" t="s">
        <v>80</v>
      </c>
      <c r="AY138" s="187" t="s">
        <v>130</v>
      </c>
      <c r="BK138" s="189">
        <f>SUM(BK139:BK147)</f>
        <v>0</v>
      </c>
    </row>
    <row r="139" spans="1:65" s="2" customFormat="1" ht="24.2" customHeight="1">
      <c r="A139" s="31"/>
      <c r="B139" s="32"/>
      <c r="C139" s="192" t="s">
        <v>176</v>
      </c>
      <c r="D139" s="192" t="s">
        <v>132</v>
      </c>
      <c r="E139" s="193" t="s">
        <v>222</v>
      </c>
      <c r="F139" s="194" t="s">
        <v>223</v>
      </c>
      <c r="G139" s="195" t="s">
        <v>135</v>
      </c>
      <c r="H139" s="196">
        <v>231</v>
      </c>
      <c r="I139" s="197"/>
      <c r="J139" s="198">
        <f t="shared" ref="J139:J147" si="10">ROUND(I139*H139,2)</f>
        <v>0</v>
      </c>
      <c r="K139" s="199"/>
      <c r="L139" s="36"/>
      <c r="M139" s="200" t="s">
        <v>1</v>
      </c>
      <c r="N139" s="201" t="s">
        <v>38</v>
      </c>
      <c r="O139" s="72"/>
      <c r="P139" s="202">
        <f t="shared" ref="P139:P147" si="11">O139*H139</f>
        <v>0</v>
      </c>
      <c r="Q139" s="202">
        <v>0.27994000000000002</v>
      </c>
      <c r="R139" s="202">
        <f t="shared" ref="R139:R147" si="12">Q139*H139</f>
        <v>64.666139999999999</v>
      </c>
      <c r="S139" s="202">
        <v>0</v>
      </c>
      <c r="T139" s="203">
        <f t="shared" ref="T139:T147" si="13"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4" t="s">
        <v>136</v>
      </c>
      <c r="AT139" s="204" t="s">
        <v>132</v>
      </c>
      <c r="AU139" s="204" t="s">
        <v>137</v>
      </c>
      <c r="AY139" s="14" t="s">
        <v>130</v>
      </c>
      <c r="BE139" s="205">
        <f t="shared" ref="BE139:BE147" si="14">IF(N139="základná",J139,0)</f>
        <v>0</v>
      </c>
      <c r="BF139" s="205">
        <f t="shared" ref="BF139:BF147" si="15">IF(N139="znížená",J139,0)</f>
        <v>0</v>
      </c>
      <c r="BG139" s="205">
        <f t="shared" ref="BG139:BG147" si="16">IF(N139="zákl. prenesená",J139,0)</f>
        <v>0</v>
      </c>
      <c r="BH139" s="205">
        <f t="shared" ref="BH139:BH147" si="17">IF(N139="zníž. prenesená",J139,0)</f>
        <v>0</v>
      </c>
      <c r="BI139" s="205">
        <f t="shared" ref="BI139:BI147" si="18">IF(N139="nulová",J139,0)</f>
        <v>0</v>
      </c>
      <c r="BJ139" s="14" t="s">
        <v>137</v>
      </c>
      <c r="BK139" s="205">
        <f t="shared" ref="BK139:BK147" si="19">ROUND(I139*H139,2)</f>
        <v>0</v>
      </c>
      <c r="BL139" s="14" t="s">
        <v>136</v>
      </c>
      <c r="BM139" s="204" t="s">
        <v>180</v>
      </c>
    </row>
    <row r="140" spans="1:65" s="2" customFormat="1" ht="24.2" customHeight="1">
      <c r="A140" s="31"/>
      <c r="B140" s="32"/>
      <c r="C140" s="192" t="s">
        <v>159</v>
      </c>
      <c r="D140" s="192" t="s">
        <v>132</v>
      </c>
      <c r="E140" s="193" t="s">
        <v>226</v>
      </c>
      <c r="F140" s="194" t="s">
        <v>227</v>
      </c>
      <c r="G140" s="195" t="s">
        <v>135</v>
      </c>
      <c r="H140" s="196">
        <v>283.5</v>
      </c>
      <c r="I140" s="197"/>
      <c r="J140" s="198">
        <f t="shared" si="10"/>
        <v>0</v>
      </c>
      <c r="K140" s="199"/>
      <c r="L140" s="36"/>
      <c r="M140" s="200" t="s">
        <v>1</v>
      </c>
      <c r="N140" s="201" t="s">
        <v>38</v>
      </c>
      <c r="O140" s="72"/>
      <c r="P140" s="202">
        <f t="shared" si="11"/>
        <v>0</v>
      </c>
      <c r="Q140" s="202">
        <v>0</v>
      </c>
      <c r="R140" s="202">
        <f t="shared" si="12"/>
        <v>0</v>
      </c>
      <c r="S140" s="202">
        <v>0</v>
      </c>
      <c r="T140" s="203">
        <f t="shared" si="1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4" t="s">
        <v>136</v>
      </c>
      <c r="AT140" s="204" t="s">
        <v>132</v>
      </c>
      <c r="AU140" s="204" t="s">
        <v>137</v>
      </c>
      <c r="AY140" s="14" t="s">
        <v>130</v>
      </c>
      <c r="BE140" s="205">
        <f t="shared" si="14"/>
        <v>0</v>
      </c>
      <c r="BF140" s="205">
        <f t="shared" si="15"/>
        <v>0</v>
      </c>
      <c r="BG140" s="205">
        <f t="shared" si="16"/>
        <v>0</v>
      </c>
      <c r="BH140" s="205">
        <f t="shared" si="17"/>
        <v>0</v>
      </c>
      <c r="BI140" s="205">
        <f t="shared" si="18"/>
        <v>0</v>
      </c>
      <c r="BJ140" s="14" t="s">
        <v>137</v>
      </c>
      <c r="BK140" s="205">
        <f t="shared" si="19"/>
        <v>0</v>
      </c>
      <c r="BL140" s="14" t="s">
        <v>136</v>
      </c>
      <c r="BM140" s="204" t="s">
        <v>183</v>
      </c>
    </row>
    <row r="141" spans="1:65" s="2" customFormat="1" ht="33" customHeight="1">
      <c r="A141" s="31"/>
      <c r="B141" s="32"/>
      <c r="C141" s="192" t="s">
        <v>184</v>
      </c>
      <c r="D141" s="192" t="s">
        <v>132</v>
      </c>
      <c r="E141" s="193" t="s">
        <v>229</v>
      </c>
      <c r="F141" s="194" t="s">
        <v>230</v>
      </c>
      <c r="G141" s="195" t="s">
        <v>135</v>
      </c>
      <c r="H141" s="196">
        <v>270</v>
      </c>
      <c r="I141" s="197"/>
      <c r="J141" s="198">
        <f t="shared" si="10"/>
        <v>0</v>
      </c>
      <c r="K141" s="199"/>
      <c r="L141" s="36"/>
      <c r="M141" s="200" t="s">
        <v>1</v>
      </c>
      <c r="N141" s="201" t="s">
        <v>38</v>
      </c>
      <c r="O141" s="72"/>
      <c r="P141" s="202">
        <f t="shared" si="11"/>
        <v>0</v>
      </c>
      <c r="Q141" s="202">
        <v>5.8100000000000001E-3</v>
      </c>
      <c r="R141" s="202">
        <f t="shared" si="12"/>
        <v>1.5687</v>
      </c>
      <c r="S141" s="202">
        <v>0</v>
      </c>
      <c r="T141" s="203">
        <f t="shared" si="1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4" t="s">
        <v>136</v>
      </c>
      <c r="AT141" s="204" t="s">
        <v>132</v>
      </c>
      <c r="AU141" s="204" t="s">
        <v>137</v>
      </c>
      <c r="AY141" s="14" t="s">
        <v>130</v>
      </c>
      <c r="BE141" s="205">
        <f t="shared" si="14"/>
        <v>0</v>
      </c>
      <c r="BF141" s="205">
        <f t="shared" si="15"/>
        <v>0</v>
      </c>
      <c r="BG141" s="205">
        <f t="shared" si="16"/>
        <v>0</v>
      </c>
      <c r="BH141" s="205">
        <f t="shared" si="17"/>
        <v>0</v>
      </c>
      <c r="BI141" s="205">
        <f t="shared" si="18"/>
        <v>0</v>
      </c>
      <c r="BJ141" s="14" t="s">
        <v>137</v>
      </c>
      <c r="BK141" s="205">
        <f t="shared" si="19"/>
        <v>0</v>
      </c>
      <c r="BL141" s="14" t="s">
        <v>136</v>
      </c>
      <c r="BM141" s="204" t="s">
        <v>187</v>
      </c>
    </row>
    <row r="142" spans="1:65" s="2" customFormat="1" ht="33" customHeight="1">
      <c r="A142" s="31"/>
      <c r="B142" s="32"/>
      <c r="C142" s="192" t="s">
        <v>162</v>
      </c>
      <c r="D142" s="192" t="s">
        <v>132</v>
      </c>
      <c r="E142" s="193" t="s">
        <v>233</v>
      </c>
      <c r="F142" s="194" t="s">
        <v>234</v>
      </c>
      <c r="G142" s="195" t="s">
        <v>135</v>
      </c>
      <c r="H142" s="196">
        <v>270</v>
      </c>
      <c r="I142" s="197"/>
      <c r="J142" s="198">
        <f t="shared" si="10"/>
        <v>0</v>
      </c>
      <c r="K142" s="199"/>
      <c r="L142" s="36"/>
      <c r="M142" s="200" t="s">
        <v>1</v>
      </c>
      <c r="N142" s="201" t="s">
        <v>38</v>
      </c>
      <c r="O142" s="72"/>
      <c r="P142" s="202">
        <f t="shared" si="11"/>
        <v>0</v>
      </c>
      <c r="Q142" s="202">
        <v>5.1000000000000004E-4</v>
      </c>
      <c r="R142" s="202">
        <f t="shared" si="12"/>
        <v>0.13770000000000002</v>
      </c>
      <c r="S142" s="202">
        <v>0</v>
      </c>
      <c r="T142" s="203">
        <f t="shared" si="1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4" t="s">
        <v>136</v>
      </c>
      <c r="AT142" s="204" t="s">
        <v>132</v>
      </c>
      <c r="AU142" s="204" t="s">
        <v>137</v>
      </c>
      <c r="AY142" s="14" t="s">
        <v>130</v>
      </c>
      <c r="BE142" s="205">
        <f t="shared" si="14"/>
        <v>0</v>
      </c>
      <c r="BF142" s="205">
        <f t="shared" si="15"/>
        <v>0</v>
      </c>
      <c r="BG142" s="205">
        <f t="shared" si="16"/>
        <v>0</v>
      </c>
      <c r="BH142" s="205">
        <f t="shared" si="17"/>
        <v>0</v>
      </c>
      <c r="BI142" s="205">
        <f t="shared" si="18"/>
        <v>0</v>
      </c>
      <c r="BJ142" s="14" t="s">
        <v>137</v>
      </c>
      <c r="BK142" s="205">
        <f t="shared" si="19"/>
        <v>0</v>
      </c>
      <c r="BL142" s="14" t="s">
        <v>136</v>
      </c>
      <c r="BM142" s="204" t="s">
        <v>191</v>
      </c>
    </row>
    <row r="143" spans="1:65" s="2" customFormat="1" ht="33" customHeight="1">
      <c r="A143" s="31"/>
      <c r="B143" s="32"/>
      <c r="C143" s="192" t="s">
        <v>192</v>
      </c>
      <c r="D143" s="192" t="s">
        <v>132</v>
      </c>
      <c r="E143" s="193" t="s">
        <v>236</v>
      </c>
      <c r="F143" s="194" t="s">
        <v>237</v>
      </c>
      <c r="G143" s="195" t="s">
        <v>135</v>
      </c>
      <c r="H143" s="196">
        <v>270</v>
      </c>
      <c r="I143" s="197"/>
      <c r="J143" s="198">
        <f t="shared" si="10"/>
        <v>0</v>
      </c>
      <c r="K143" s="199"/>
      <c r="L143" s="36"/>
      <c r="M143" s="200" t="s">
        <v>1</v>
      </c>
      <c r="N143" s="201" t="s">
        <v>38</v>
      </c>
      <c r="O143" s="72"/>
      <c r="P143" s="202">
        <f t="shared" si="11"/>
        <v>0</v>
      </c>
      <c r="Q143" s="202">
        <v>0.10373</v>
      </c>
      <c r="R143" s="202">
        <f t="shared" si="12"/>
        <v>28.007100000000001</v>
      </c>
      <c r="S143" s="202">
        <v>0</v>
      </c>
      <c r="T143" s="203">
        <f t="shared" si="1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4" t="s">
        <v>136</v>
      </c>
      <c r="AT143" s="204" t="s">
        <v>132</v>
      </c>
      <c r="AU143" s="204" t="s">
        <v>137</v>
      </c>
      <c r="AY143" s="14" t="s">
        <v>130</v>
      </c>
      <c r="BE143" s="205">
        <f t="shared" si="14"/>
        <v>0</v>
      </c>
      <c r="BF143" s="205">
        <f t="shared" si="15"/>
        <v>0</v>
      </c>
      <c r="BG143" s="205">
        <f t="shared" si="16"/>
        <v>0</v>
      </c>
      <c r="BH143" s="205">
        <f t="shared" si="17"/>
        <v>0</v>
      </c>
      <c r="BI143" s="205">
        <f t="shared" si="18"/>
        <v>0</v>
      </c>
      <c r="BJ143" s="14" t="s">
        <v>137</v>
      </c>
      <c r="BK143" s="205">
        <f t="shared" si="19"/>
        <v>0</v>
      </c>
      <c r="BL143" s="14" t="s">
        <v>136</v>
      </c>
      <c r="BM143" s="204" t="s">
        <v>195</v>
      </c>
    </row>
    <row r="144" spans="1:65" s="2" customFormat="1" ht="37.9" customHeight="1">
      <c r="A144" s="31"/>
      <c r="B144" s="32"/>
      <c r="C144" s="192" t="s">
        <v>166</v>
      </c>
      <c r="D144" s="192" t="s">
        <v>132</v>
      </c>
      <c r="E144" s="193" t="s">
        <v>465</v>
      </c>
      <c r="F144" s="194" t="s">
        <v>466</v>
      </c>
      <c r="G144" s="195" t="s">
        <v>135</v>
      </c>
      <c r="H144" s="196">
        <v>270</v>
      </c>
      <c r="I144" s="197"/>
      <c r="J144" s="198">
        <f t="shared" si="10"/>
        <v>0</v>
      </c>
      <c r="K144" s="199"/>
      <c r="L144" s="36"/>
      <c r="M144" s="200" t="s">
        <v>1</v>
      </c>
      <c r="N144" s="201" t="s">
        <v>38</v>
      </c>
      <c r="O144" s="72"/>
      <c r="P144" s="202">
        <f t="shared" si="11"/>
        <v>0</v>
      </c>
      <c r="Q144" s="202">
        <v>0.12966</v>
      </c>
      <c r="R144" s="202">
        <f t="shared" si="12"/>
        <v>35.008200000000002</v>
      </c>
      <c r="S144" s="202">
        <v>0</v>
      </c>
      <c r="T144" s="203">
        <f t="shared" si="1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4" t="s">
        <v>136</v>
      </c>
      <c r="AT144" s="204" t="s">
        <v>132</v>
      </c>
      <c r="AU144" s="204" t="s">
        <v>137</v>
      </c>
      <c r="AY144" s="14" t="s">
        <v>130</v>
      </c>
      <c r="BE144" s="205">
        <f t="shared" si="14"/>
        <v>0</v>
      </c>
      <c r="BF144" s="205">
        <f t="shared" si="15"/>
        <v>0</v>
      </c>
      <c r="BG144" s="205">
        <f t="shared" si="16"/>
        <v>0</v>
      </c>
      <c r="BH144" s="205">
        <f t="shared" si="17"/>
        <v>0</v>
      </c>
      <c r="BI144" s="205">
        <f t="shared" si="18"/>
        <v>0</v>
      </c>
      <c r="BJ144" s="14" t="s">
        <v>137</v>
      </c>
      <c r="BK144" s="205">
        <f t="shared" si="19"/>
        <v>0</v>
      </c>
      <c r="BL144" s="14" t="s">
        <v>136</v>
      </c>
      <c r="BM144" s="204" t="s">
        <v>199</v>
      </c>
    </row>
    <row r="145" spans="1:65" s="2" customFormat="1" ht="44.25" customHeight="1">
      <c r="A145" s="31"/>
      <c r="B145" s="32"/>
      <c r="C145" s="192" t="s">
        <v>200</v>
      </c>
      <c r="D145" s="192" t="s">
        <v>132</v>
      </c>
      <c r="E145" s="193" t="s">
        <v>247</v>
      </c>
      <c r="F145" s="194" t="s">
        <v>248</v>
      </c>
      <c r="G145" s="195" t="s">
        <v>135</v>
      </c>
      <c r="H145" s="196">
        <v>220</v>
      </c>
      <c r="I145" s="197"/>
      <c r="J145" s="198">
        <f t="shared" si="10"/>
        <v>0</v>
      </c>
      <c r="K145" s="199"/>
      <c r="L145" s="36"/>
      <c r="M145" s="200" t="s">
        <v>1</v>
      </c>
      <c r="N145" s="201" t="s">
        <v>38</v>
      </c>
      <c r="O145" s="72"/>
      <c r="P145" s="202">
        <f t="shared" si="11"/>
        <v>0</v>
      </c>
      <c r="Q145" s="202">
        <v>9.2499999999999999E-2</v>
      </c>
      <c r="R145" s="202">
        <f t="shared" si="12"/>
        <v>20.350000000000001</v>
      </c>
      <c r="S145" s="202">
        <v>0</v>
      </c>
      <c r="T145" s="203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4" t="s">
        <v>136</v>
      </c>
      <c r="AT145" s="204" t="s">
        <v>132</v>
      </c>
      <c r="AU145" s="204" t="s">
        <v>137</v>
      </c>
      <c r="AY145" s="14" t="s">
        <v>130</v>
      </c>
      <c r="BE145" s="205">
        <f t="shared" si="14"/>
        <v>0</v>
      </c>
      <c r="BF145" s="205">
        <f t="shared" si="15"/>
        <v>0</v>
      </c>
      <c r="BG145" s="205">
        <f t="shared" si="16"/>
        <v>0</v>
      </c>
      <c r="BH145" s="205">
        <f t="shared" si="17"/>
        <v>0</v>
      </c>
      <c r="BI145" s="205">
        <f t="shared" si="18"/>
        <v>0</v>
      </c>
      <c r="BJ145" s="14" t="s">
        <v>137</v>
      </c>
      <c r="BK145" s="205">
        <f t="shared" si="19"/>
        <v>0</v>
      </c>
      <c r="BL145" s="14" t="s">
        <v>136</v>
      </c>
      <c r="BM145" s="204" t="s">
        <v>203</v>
      </c>
    </row>
    <row r="146" spans="1:65" s="2" customFormat="1" ht="16.5" customHeight="1">
      <c r="A146" s="31"/>
      <c r="B146" s="32"/>
      <c r="C146" s="206" t="s">
        <v>7</v>
      </c>
      <c r="D146" s="206" t="s">
        <v>188</v>
      </c>
      <c r="E146" s="207" t="s">
        <v>250</v>
      </c>
      <c r="F146" s="208" t="s">
        <v>251</v>
      </c>
      <c r="G146" s="209" t="s">
        <v>135</v>
      </c>
      <c r="H146" s="210">
        <v>224.4</v>
      </c>
      <c r="I146" s="211"/>
      <c r="J146" s="212">
        <f t="shared" si="10"/>
        <v>0</v>
      </c>
      <c r="K146" s="213"/>
      <c r="L146" s="214"/>
      <c r="M146" s="215" t="s">
        <v>1</v>
      </c>
      <c r="N146" s="216" t="s">
        <v>38</v>
      </c>
      <c r="O146" s="72"/>
      <c r="P146" s="202">
        <f t="shared" si="11"/>
        <v>0</v>
      </c>
      <c r="Q146" s="202">
        <v>0.13</v>
      </c>
      <c r="R146" s="202">
        <f t="shared" si="12"/>
        <v>29.172000000000001</v>
      </c>
      <c r="S146" s="202">
        <v>0</v>
      </c>
      <c r="T146" s="203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4" t="s">
        <v>147</v>
      </c>
      <c r="AT146" s="204" t="s">
        <v>188</v>
      </c>
      <c r="AU146" s="204" t="s">
        <v>137</v>
      </c>
      <c r="AY146" s="14" t="s">
        <v>130</v>
      </c>
      <c r="BE146" s="205">
        <f t="shared" si="14"/>
        <v>0</v>
      </c>
      <c r="BF146" s="205">
        <f t="shared" si="15"/>
        <v>0</v>
      </c>
      <c r="BG146" s="205">
        <f t="shared" si="16"/>
        <v>0</v>
      </c>
      <c r="BH146" s="205">
        <f t="shared" si="17"/>
        <v>0</v>
      </c>
      <c r="BI146" s="205">
        <f t="shared" si="18"/>
        <v>0</v>
      </c>
      <c r="BJ146" s="14" t="s">
        <v>137</v>
      </c>
      <c r="BK146" s="205">
        <f t="shared" si="19"/>
        <v>0</v>
      </c>
      <c r="BL146" s="14" t="s">
        <v>136</v>
      </c>
      <c r="BM146" s="204" t="s">
        <v>206</v>
      </c>
    </row>
    <row r="147" spans="1:65" s="2" customFormat="1" ht="21.75" customHeight="1">
      <c r="A147" s="31"/>
      <c r="B147" s="32"/>
      <c r="C147" s="192" t="s">
        <v>208</v>
      </c>
      <c r="D147" s="192" t="s">
        <v>132</v>
      </c>
      <c r="E147" s="193" t="s">
        <v>254</v>
      </c>
      <c r="F147" s="194" t="s">
        <v>255</v>
      </c>
      <c r="G147" s="195" t="s">
        <v>143</v>
      </c>
      <c r="H147" s="196">
        <v>5</v>
      </c>
      <c r="I147" s="197"/>
      <c r="J147" s="198">
        <f t="shared" si="10"/>
        <v>0</v>
      </c>
      <c r="K147" s="199"/>
      <c r="L147" s="36"/>
      <c r="M147" s="200" t="s">
        <v>1</v>
      </c>
      <c r="N147" s="201" t="s">
        <v>38</v>
      </c>
      <c r="O147" s="72"/>
      <c r="P147" s="202">
        <f t="shared" si="11"/>
        <v>0</v>
      </c>
      <c r="Q147" s="202">
        <v>0</v>
      </c>
      <c r="R147" s="202">
        <f t="shared" si="12"/>
        <v>0</v>
      </c>
      <c r="S147" s="202">
        <v>0</v>
      </c>
      <c r="T147" s="203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4" t="s">
        <v>136</v>
      </c>
      <c r="AT147" s="204" t="s">
        <v>132</v>
      </c>
      <c r="AU147" s="204" t="s">
        <v>137</v>
      </c>
      <c r="AY147" s="14" t="s">
        <v>130</v>
      </c>
      <c r="BE147" s="205">
        <f t="shared" si="14"/>
        <v>0</v>
      </c>
      <c r="BF147" s="205">
        <f t="shared" si="15"/>
        <v>0</v>
      </c>
      <c r="BG147" s="205">
        <f t="shared" si="16"/>
        <v>0</v>
      </c>
      <c r="BH147" s="205">
        <f t="shared" si="17"/>
        <v>0</v>
      </c>
      <c r="BI147" s="205">
        <f t="shared" si="18"/>
        <v>0</v>
      </c>
      <c r="BJ147" s="14" t="s">
        <v>137</v>
      </c>
      <c r="BK147" s="205">
        <f t="shared" si="19"/>
        <v>0</v>
      </c>
      <c r="BL147" s="14" t="s">
        <v>136</v>
      </c>
      <c r="BM147" s="204" t="s">
        <v>212</v>
      </c>
    </row>
    <row r="148" spans="1:65" s="12" customFormat="1" ht="22.9" customHeight="1">
      <c r="B148" s="176"/>
      <c r="C148" s="177"/>
      <c r="D148" s="178" t="s">
        <v>71</v>
      </c>
      <c r="E148" s="190" t="s">
        <v>163</v>
      </c>
      <c r="F148" s="190" t="s">
        <v>261</v>
      </c>
      <c r="G148" s="177"/>
      <c r="H148" s="177"/>
      <c r="I148" s="180"/>
      <c r="J148" s="191">
        <f>BK148</f>
        <v>0</v>
      </c>
      <c r="K148" s="177"/>
      <c r="L148" s="182"/>
      <c r="M148" s="183"/>
      <c r="N148" s="184"/>
      <c r="O148" s="184"/>
      <c r="P148" s="185">
        <f>SUM(P149:P169)</f>
        <v>0</v>
      </c>
      <c r="Q148" s="184"/>
      <c r="R148" s="185">
        <f>SUM(R149:R169)</f>
        <v>28.652739999999998</v>
      </c>
      <c r="S148" s="184"/>
      <c r="T148" s="186">
        <f>SUM(T149:T169)</f>
        <v>0</v>
      </c>
      <c r="AR148" s="187" t="s">
        <v>80</v>
      </c>
      <c r="AT148" s="188" t="s">
        <v>71</v>
      </c>
      <c r="AU148" s="188" t="s">
        <v>80</v>
      </c>
      <c r="AY148" s="187" t="s">
        <v>130</v>
      </c>
      <c r="BK148" s="189">
        <f>SUM(BK149:BK169)</f>
        <v>0</v>
      </c>
    </row>
    <row r="149" spans="1:65" s="2" customFormat="1" ht="24.2" customHeight="1">
      <c r="A149" s="31"/>
      <c r="B149" s="32"/>
      <c r="C149" s="192" t="s">
        <v>172</v>
      </c>
      <c r="D149" s="192" t="s">
        <v>132</v>
      </c>
      <c r="E149" s="193" t="s">
        <v>270</v>
      </c>
      <c r="F149" s="194" t="s">
        <v>271</v>
      </c>
      <c r="G149" s="195" t="s">
        <v>272</v>
      </c>
      <c r="H149" s="196">
        <v>1</v>
      </c>
      <c r="I149" s="197"/>
      <c r="J149" s="198">
        <f t="shared" ref="J149:J169" si="20">ROUND(I149*H149,2)</f>
        <v>0</v>
      </c>
      <c r="K149" s="199"/>
      <c r="L149" s="36"/>
      <c r="M149" s="200" t="s">
        <v>1</v>
      </c>
      <c r="N149" s="201" t="s">
        <v>38</v>
      </c>
      <c r="O149" s="72"/>
      <c r="P149" s="202">
        <f t="shared" ref="P149:P169" si="21">O149*H149</f>
        <v>0</v>
      </c>
      <c r="Q149" s="202">
        <v>0</v>
      </c>
      <c r="R149" s="202">
        <f t="shared" ref="R149:R169" si="22">Q149*H149</f>
        <v>0</v>
      </c>
      <c r="S149" s="202">
        <v>0</v>
      </c>
      <c r="T149" s="203">
        <f t="shared" ref="T149:T169" si="23"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4" t="s">
        <v>136</v>
      </c>
      <c r="AT149" s="204" t="s">
        <v>132</v>
      </c>
      <c r="AU149" s="204" t="s">
        <v>137</v>
      </c>
      <c r="AY149" s="14" t="s">
        <v>130</v>
      </c>
      <c r="BE149" s="205">
        <f t="shared" ref="BE149:BE169" si="24">IF(N149="základná",J149,0)</f>
        <v>0</v>
      </c>
      <c r="BF149" s="205">
        <f t="shared" ref="BF149:BF169" si="25">IF(N149="znížená",J149,0)</f>
        <v>0</v>
      </c>
      <c r="BG149" s="205">
        <f t="shared" ref="BG149:BG169" si="26">IF(N149="zákl. prenesená",J149,0)</f>
        <v>0</v>
      </c>
      <c r="BH149" s="205">
        <f t="shared" ref="BH149:BH169" si="27">IF(N149="zníž. prenesená",J149,0)</f>
        <v>0</v>
      </c>
      <c r="BI149" s="205">
        <f t="shared" ref="BI149:BI169" si="28">IF(N149="nulová",J149,0)</f>
        <v>0</v>
      </c>
      <c r="BJ149" s="14" t="s">
        <v>137</v>
      </c>
      <c r="BK149" s="205">
        <f t="shared" ref="BK149:BK169" si="29">ROUND(I149*H149,2)</f>
        <v>0</v>
      </c>
      <c r="BL149" s="14" t="s">
        <v>136</v>
      </c>
      <c r="BM149" s="204" t="s">
        <v>215</v>
      </c>
    </row>
    <row r="150" spans="1:65" s="2" customFormat="1" ht="24.2" customHeight="1">
      <c r="A150" s="31"/>
      <c r="B150" s="32"/>
      <c r="C150" s="192" t="s">
        <v>217</v>
      </c>
      <c r="D150" s="192" t="s">
        <v>132</v>
      </c>
      <c r="E150" s="193" t="s">
        <v>274</v>
      </c>
      <c r="F150" s="194" t="s">
        <v>275</v>
      </c>
      <c r="G150" s="195" t="s">
        <v>211</v>
      </c>
      <c r="H150" s="196">
        <v>7</v>
      </c>
      <c r="I150" s="197"/>
      <c r="J150" s="198">
        <f t="shared" si="20"/>
        <v>0</v>
      </c>
      <c r="K150" s="199"/>
      <c r="L150" s="36"/>
      <c r="M150" s="200" t="s">
        <v>1</v>
      </c>
      <c r="N150" s="201" t="s">
        <v>38</v>
      </c>
      <c r="O150" s="72"/>
      <c r="P150" s="202">
        <f t="shared" si="21"/>
        <v>0</v>
      </c>
      <c r="Q150" s="202">
        <v>0.22133</v>
      </c>
      <c r="R150" s="202">
        <f t="shared" si="22"/>
        <v>1.54931</v>
      </c>
      <c r="S150" s="202">
        <v>0</v>
      </c>
      <c r="T150" s="203">
        <f t="shared" si="2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4" t="s">
        <v>136</v>
      </c>
      <c r="AT150" s="204" t="s">
        <v>132</v>
      </c>
      <c r="AU150" s="204" t="s">
        <v>137</v>
      </c>
      <c r="AY150" s="14" t="s">
        <v>130</v>
      </c>
      <c r="BE150" s="205">
        <f t="shared" si="24"/>
        <v>0</v>
      </c>
      <c r="BF150" s="205">
        <f t="shared" si="25"/>
        <v>0</v>
      </c>
      <c r="BG150" s="205">
        <f t="shared" si="26"/>
        <v>0</v>
      </c>
      <c r="BH150" s="205">
        <f t="shared" si="27"/>
        <v>0</v>
      </c>
      <c r="BI150" s="205">
        <f t="shared" si="28"/>
        <v>0</v>
      </c>
      <c r="BJ150" s="14" t="s">
        <v>137</v>
      </c>
      <c r="BK150" s="205">
        <f t="shared" si="29"/>
        <v>0</v>
      </c>
      <c r="BL150" s="14" t="s">
        <v>136</v>
      </c>
      <c r="BM150" s="204" t="s">
        <v>220</v>
      </c>
    </row>
    <row r="151" spans="1:65" s="2" customFormat="1" ht="44.25" customHeight="1">
      <c r="A151" s="31"/>
      <c r="B151" s="32"/>
      <c r="C151" s="206" t="s">
        <v>175</v>
      </c>
      <c r="D151" s="206" t="s">
        <v>188</v>
      </c>
      <c r="E151" s="207" t="s">
        <v>458</v>
      </c>
      <c r="F151" s="208" t="s">
        <v>459</v>
      </c>
      <c r="G151" s="209" t="s">
        <v>211</v>
      </c>
      <c r="H151" s="210">
        <v>4</v>
      </c>
      <c r="I151" s="211"/>
      <c r="J151" s="212">
        <f t="shared" si="20"/>
        <v>0</v>
      </c>
      <c r="K151" s="213"/>
      <c r="L151" s="214"/>
      <c r="M151" s="215" t="s">
        <v>1</v>
      </c>
      <c r="N151" s="216" t="s">
        <v>38</v>
      </c>
      <c r="O151" s="72"/>
      <c r="P151" s="202">
        <f t="shared" si="21"/>
        <v>0</v>
      </c>
      <c r="Q151" s="202">
        <v>8.9999999999999998E-4</v>
      </c>
      <c r="R151" s="202">
        <f t="shared" si="22"/>
        <v>3.5999999999999999E-3</v>
      </c>
      <c r="S151" s="202">
        <v>0</v>
      </c>
      <c r="T151" s="203">
        <f t="shared" si="2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4" t="s">
        <v>147</v>
      </c>
      <c r="AT151" s="204" t="s">
        <v>188</v>
      </c>
      <c r="AU151" s="204" t="s">
        <v>137</v>
      </c>
      <c r="AY151" s="14" t="s">
        <v>130</v>
      </c>
      <c r="BE151" s="205">
        <f t="shared" si="24"/>
        <v>0</v>
      </c>
      <c r="BF151" s="205">
        <f t="shared" si="25"/>
        <v>0</v>
      </c>
      <c r="BG151" s="205">
        <f t="shared" si="26"/>
        <v>0</v>
      </c>
      <c r="BH151" s="205">
        <f t="shared" si="27"/>
        <v>0</v>
      </c>
      <c r="BI151" s="205">
        <f t="shared" si="28"/>
        <v>0</v>
      </c>
      <c r="BJ151" s="14" t="s">
        <v>137</v>
      </c>
      <c r="BK151" s="205">
        <f t="shared" si="29"/>
        <v>0</v>
      </c>
      <c r="BL151" s="14" t="s">
        <v>136</v>
      </c>
      <c r="BM151" s="204" t="s">
        <v>224</v>
      </c>
    </row>
    <row r="152" spans="1:65" s="2" customFormat="1" ht="44.25" customHeight="1">
      <c r="A152" s="31"/>
      <c r="B152" s="32"/>
      <c r="C152" s="206" t="s">
        <v>225</v>
      </c>
      <c r="D152" s="206" t="s">
        <v>188</v>
      </c>
      <c r="E152" s="207" t="s">
        <v>467</v>
      </c>
      <c r="F152" s="208" t="s">
        <v>468</v>
      </c>
      <c r="G152" s="209" t="s">
        <v>211</v>
      </c>
      <c r="H152" s="210">
        <v>1</v>
      </c>
      <c r="I152" s="211"/>
      <c r="J152" s="212">
        <f t="shared" si="20"/>
        <v>0</v>
      </c>
      <c r="K152" s="213"/>
      <c r="L152" s="214"/>
      <c r="M152" s="215" t="s">
        <v>1</v>
      </c>
      <c r="N152" s="216" t="s">
        <v>38</v>
      </c>
      <c r="O152" s="72"/>
      <c r="P152" s="202">
        <f t="shared" si="21"/>
        <v>0</v>
      </c>
      <c r="Q152" s="202">
        <v>8.9999999999999998E-4</v>
      </c>
      <c r="R152" s="202">
        <f t="shared" si="22"/>
        <v>8.9999999999999998E-4</v>
      </c>
      <c r="S152" s="202">
        <v>0</v>
      </c>
      <c r="T152" s="203">
        <f t="shared" si="2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4" t="s">
        <v>147</v>
      </c>
      <c r="AT152" s="204" t="s">
        <v>188</v>
      </c>
      <c r="AU152" s="204" t="s">
        <v>137</v>
      </c>
      <c r="AY152" s="14" t="s">
        <v>130</v>
      </c>
      <c r="BE152" s="205">
        <f t="shared" si="24"/>
        <v>0</v>
      </c>
      <c r="BF152" s="205">
        <f t="shared" si="25"/>
        <v>0</v>
      </c>
      <c r="BG152" s="205">
        <f t="shared" si="26"/>
        <v>0</v>
      </c>
      <c r="BH152" s="205">
        <f t="shared" si="27"/>
        <v>0</v>
      </c>
      <c r="BI152" s="205">
        <f t="shared" si="28"/>
        <v>0</v>
      </c>
      <c r="BJ152" s="14" t="s">
        <v>137</v>
      </c>
      <c r="BK152" s="205">
        <f t="shared" si="29"/>
        <v>0</v>
      </c>
      <c r="BL152" s="14" t="s">
        <v>136</v>
      </c>
      <c r="BM152" s="204" t="s">
        <v>228</v>
      </c>
    </row>
    <row r="153" spans="1:65" s="2" customFormat="1" ht="37.9" customHeight="1">
      <c r="A153" s="31"/>
      <c r="B153" s="32"/>
      <c r="C153" s="206" t="s">
        <v>180</v>
      </c>
      <c r="D153" s="206" t="s">
        <v>188</v>
      </c>
      <c r="E153" s="207" t="s">
        <v>469</v>
      </c>
      <c r="F153" s="208" t="s">
        <v>470</v>
      </c>
      <c r="G153" s="209" t="s">
        <v>211</v>
      </c>
      <c r="H153" s="210">
        <v>2</v>
      </c>
      <c r="I153" s="211"/>
      <c r="J153" s="212">
        <f t="shared" si="20"/>
        <v>0</v>
      </c>
      <c r="K153" s="213"/>
      <c r="L153" s="214"/>
      <c r="M153" s="215" t="s">
        <v>1</v>
      </c>
      <c r="N153" s="216" t="s">
        <v>38</v>
      </c>
      <c r="O153" s="72"/>
      <c r="P153" s="202">
        <f t="shared" si="21"/>
        <v>0</v>
      </c>
      <c r="Q153" s="202">
        <v>8.9999999999999998E-4</v>
      </c>
      <c r="R153" s="202">
        <f t="shared" si="22"/>
        <v>1.8E-3</v>
      </c>
      <c r="S153" s="202">
        <v>0</v>
      </c>
      <c r="T153" s="203">
        <f t="shared" si="2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4" t="s">
        <v>147</v>
      </c>
      <c r="AT153" s="204" t="s">
        <v>188</v>
      </c>
      <c r="AU153" s="204" t="s">
        <v>137</v>
      </c>
      <c r="AY153" s="14" t="s">
        <v>130</v>
      </c>
      <c r="BE153" s="205">
        <f t="shared" si="24"/>
        <v>0</v>
      </c>
      <c r="BF153" s="205">
        <f t="shared" si="25"/>
        <v>0</v>
      </c>
      <c r="BG153" s="205">
        <f t="shared" si="26"/>
        <v>0</v>
      </c>
      <c r="BH153" s="205">
        <f t="shared" si="27"/>
        <v>0</v>
      </c>
      <c r="BI153" s="205">
        <f t="shared" si="28"/>
        <v>0</v>
      </c>
      <c r="BJ153" s="14" t="s">
        <v>137</v>
      </c>
      <c r="BK153" s="205">
        <f t="shared" si="29"/>
        <v>0</v>
      </c>
      <c r="BL153" s="14" t="s">
        <v>136</v>
      </c>
      <c r="BM153" s="204" t="s">
        <v>231</v>
      </c>
    </row>
    <row r="154" spans="1:65" s="2" customFormat="1" ht="21.75" customHeight="1">
      <c r="A154" s="31"/>
      <c r="B154" s="32"/>
      <c r="C154" s="206" t="s">
        <v>232</v>
      </c>
      <c r="D154" s="206" t="s">
        <v>188</v>
      </c>
      <c r="E154" s="207" t="s">
        <v>299</v>
      </c>
      <c r="F154" s="208" t="s">
        <v>300</v>
      </c>
      <c r="G154" s="209" t="s">
        <v>211</v>
      </c>
      <c r="H154" s="210">
        <v>7</v>
      </c>
      <c r="I154" s="211"/>
      <c r="J154" s="212">
        <f t="shared" si="20"/>
        <v>0</v>
      </c>
      <c r="K154" s="213"/>
      <c r="L154" s="214"/>
      <c r="M154" s="215" t="s">
        <v>1</v>
      </c>
      <c r="N154" s="216" t="s">
        <v>38</v>
      </c>
      <c r="O154" s="72"/>
      <c r="P154" s="202">
        <f t="shared" si="21"/>
        <v>0</v>
      </c>
      <c r="Q154" s="202">
        <v>0</v>
      </c>
      <c r="R154" s="202">
        <f t="shared" si="22"/>
        <v>0</v>
      </c>
      <c r="S154" s="202">
        <v>0</v>
      </c>
      <c r="T154" s="203">
        <f t="shared" si="2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4" t="s">
        <v>147</v>
      </c>
      <c r="AT154" s="204" t="s">
        <v>188</v>
      </c>
      <c r="AU154" s="204" t="s">
        <v>137</v>
      </c>
      <c r="AY154" s="14" t="s">
        <v>130</v>
      </c>
      <c r="BE154" s="205">
        <f t="shared" si="24"/>
        <v>0</v>
      </c>
      <c r="BF154" s="205">
        <f t="shared" si="25"/>
        <v>0</v>
      </c>
      <c r="BG154" s="205">
        <f t="shared" si="26"/>
        <v>0</v>
      </c>
      <c r="BH154" s="205">
        <f t="shared" si="27"/>
        <v>0</v>
      </c>
      <c r="BI154" s="205">
        <f t="shared" si="28"/>
        <v>0</v>
      </c>
      <c r="BJ154" s="14" t="s">
        <v>137</v>
      </c>
      <c r="BK154" s="205">
        <f t="shared" si="29"/>
        <v>0</v>
      </c>
      <c r="BL154" s="14" t="s">
        <v>136</v>
      </c>
      <c r="BM154" s="204" t="s">
        <v>235</v>
      </c>
    </row>
    <row r="155" spans="1:65" s="2" customFormat="1" ht="16.5" customHeight="1">
      <c r="A155" s="31"/>
      <c r="B155" s="32"/>
      <c r="C155" s="206" t="s">
        <v>183</v>
      </c>
      <c r="D155" s="206" t="s">
        <v>188</v>
      </c>
      <c r="E155" s="207" t="s">
        <v>302</v>
      </c>
      <c r="F155" s="208" t="s">
        <v>303</v>
      </c>
      <c r="G155" s="209" t="s">
        <v>211</v>
      </c>
      <c r="H155" s="210">
        <v>7</v>
      </c>
      <c r="I155" s="211"/>
      <c r="J155" s="212">
        <f t="shared" si="20"/>
        <v>0</v>
      </c>
      <c r="K155" s="213"/>
      <c r="L155" s="214"/>
      <c r="M155" s="215" t="s">
        <v>1</v>
      </c>
      <c r="N155" s="216" t="s">
        <v>38</v>
      </c>
      <c r="O155" s="72"/>
      <c r="P155" s="202">
        <f t="shared" si="21"/>
        <v>0</v>
      </c>
      <c r="Q155" s="202">
        <v>0</v>
      </c>
      <c r="R155" s="202">
        <f t="shared" si="22"/>
        <v>0</v>
      </c>
      <c r="S155" s="202">
        <v>0</v>
      </c>
      <c r="T155" s="203">
        <f t="shared" si="2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4" t="s">
        <v>147</v>
      </c>
      <c r="AT155" s="204" t="s">
        <v>188</v>
      </c>
      <c r="AU155" s="204" t="s">
        <v>137</v>
      </c>
      <c r="AY155" s="14" t="s">
        <v>130</v>
      </c>
      <c r="BE155" s="205">
        <f t="shared" si="24"/>
        <v>0</v>
      </c>
      <c r="BF155" s="205">
        <f t="shared" si="25"/>
        <v>0</v>
      </c>
      <c r="BG155" s="205">
        <f t="shared" si="26"/>
        <v>0</v>
      </c>
      <c r="BH155" s="205">
        <f t="shared" si="27"/>
        <v>0</v>
      </c>
      <c r="BI155" s="205">
        <f t="shared" si="28"/>
        <v>0</v>
      </c>
      <c r="BJ155" s="14" t="s">
        <v>137</v>
      </c>
      <c r="BK155" s="205">
        <f t="shared" si="29"/>
        <v>0</v>
      </c>
      <c r="BL155" s="14" t="s">
        <v>136</v>
      </c>
      <c r="BM155" s="204" t="s">
        <v>238</v>
      </c>
    </row>
    <row r="156" spans="1:65" s="2" customFormat="1" ht="16.5" customHeight="1">
      <c r="A156" s="31"/>
      <c r="B156" s="32"/>
      <c r="C156" s="206" t="s">
        <v>239</v>
      </c>
      <c r="D156" s="206" t="s">
        <v>188</v>
      </c>
      <c r="E156" s="207" t="s">
        <v>306</v>
      </c>
      <c r="F156" s="208" t="s">
        <v>307</v>
      </c>
      <c r="G156" s="209" t="s">
        <v>211</v>
      </c>
      <c r="H156" s="210">
        <v>14</v>
      </c>
      <c r="I156" s="211"/>
      <c r="J156" s="212">
        <f t="shared" si="20"/>
        <v>0</v>
      </c>
      <c r="K156" s="213"/>
      <c r="L156" s="214"/>
      <c r="M156" s="215" t="s">
        <v>1</v>
      </c>
      <c r="N156" s="216" t="s">
        <v>38</v>
      </c>
      <c r="O156" s="72"/>
      <c r="P156" s="202">
        <f t="shared" si="21"/>
        <v>0</v>
      </c>
      <c r="Q156" s="202">
        <v>1.0000000000000001E-5</v>
      </c>
      <c r="R156" s="202">
        <f t="shared" si="22"/>
        <v>1.4000000000000001E-4</v>
      </c>
      <c r="S156" s="202">
        <v>0</v>
      </c>
      <c r="T156" s="203">
        <f t="shared" si="2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4" t="s">
        <v>147</v>
      </c>
      <c r="AT156" s="204" t="s">
        <v>188</v>
      </c>
      <c r="AU156" s="204" t="s">
        <v>137</v>
      </c>
      <c r="AY156" s="14" t="s">
        <v>130</v>
      </c>
      <c r="BE156" s="205">
        <f t="shared" si="24"/>
        <v>0</v>
      </c>
      <c r="BF156" s="205">
        <f t="shared" si="25"/>
        <v>0</v>
      </c>
      <c r="BG156" s="205">
        <f t="shared" si="26"/>
        <v>0</v>
      </c>
      <c r="BH156" s="205">
        <f t="shared" si="27"/>
        <v>0</v>
      </c>
      <c r="BI156" s="205">
        <f t="shared" si="28"/>
        <v>0</v>
      </c>
      <c r="BJ156" s="14" t="s">
        <v>137</v>
      </c>
      <c r="BK156" s="205">
        <f t="shared" si="29"/>
        <v>0</v>
      </c>
      <c r="BL156" s="14" t="s">
        <v>136</v>
      </c>
      <c r="BM156" s="204" t="s">
        <v>242</v>
      </c>
    </row>
    <row r="157" spans="1:65" s="2" customFormat="1" ht="24.2" customHeight="1">
      <c r="A157" s="31"/>
      <c r="B157" s="32"/>
      <c r="C157" s="192" t="s">
        <v>187</v>
      </c>
      <c r="D157" s="192" t="s">
        <v>132</v>
      </c>
      <c r="E157" s="193" t="s">
        <v>471</v>
      </c>
      <c r="F157" s="194" t="s">
        <v>472</v>
      </c>
      <c r="G157" s="195" t="s">
        <v>143</v>
      </c>
      <c r="H157" s="196">
        <v>595</v>
      </c>
      <c r="I157" s="197"/>
      <c r="J157" s="198">
        <f t="shared" si="20"/>
        <v>0</v>
      </c>
      <c r="K157" s="199"/>
      <c r="L157" s="36"/>
      <c r="M157" s="200" t="s">
        <v>1</v>
      </c>
      <c r="N157" s="201" t="s">
        <v>38</v>
      </c>
      <c r="O157" s="72"/>
      <c r="P157" s="202">
        <f t="shared" si="21"/>
        <v>0</v>
      </c>
      <c r="Q157" s="202">
        <v>0</v>
      </c>
      <c r="R157" s="202">
        <f t="shared" si="22"/>
        <v>0</v>
      </c>
      <c r="S157" s="202">
        <v>0</v>
      </c>
      <c r="T157" s="203">
        <f t="shared" si="2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4" t="s">
        <v>136</v>
      </c>
      <c r="AT157" s="204" t="s">
        <v>132</v>
      </c>
      <c r="AU157" s="204" t="s">
        <v>137</v>
      </c>
      <c r="AY157" s="14" t="s">
        <v>130</v>
      </c>
      <c r="BE157" s="205">
        <f t="shared" si="24"/>
        <v>0</v>
      </c>
      <c r="BF157" s="205">
        <f t="shared" si="25"/>
        <v>0</v>
      </c>
      <c r="BG157" s="205">
        <f t="shared" si="26"/>
        <v>0</v>
      </c>
      <c r="BH157" s="205">
        <f t="shared" si="27"/>
        <v>0</v>
      </c>
      <c r="BI157" s="205">
        <f t="shared" si="28"/>
        <v>0</v>
      </c>
      <c r="BJ157" s="14" t="s">
        <v>137</v>
      </c>
      <c r="BK157" s="205">
        <f t="shared" si="29"/>
        <v>0</v>
      </c>
      <c r="BL157" s="14" t="s">
        <v>136</v>
      </c>
      <c r="BM157" s="204" t="s">
        <v>245</v>
      </c>
    </row>
    <row r="158" spans="1:65" s="2" customFormat="1" ht="24.2" customHeight="1">
      <c r="A158" s="31"/>
      <c r="B158" s="32"/>
      <c r="C158" s="192" t="s">
        <v>246</v>
      </c>
      <c r="D158" s="192" t="s">
        <v>132</v>
      </c>
      <c r="E158" s="193" t="s">
        <v>473</v>
      </c>
      <c r="F158" s="194" t="s">
        <v>474</v>
      </c>
      <c r="G158" s="195" t="s">
        <v>143</v>
      </c>
      <c r="H158" s="196">
        <v>595</v>
      </c>
      <c r="I158" s="197"/>
      <c r="J158" s="198">
        <f t="shared" si="20"/>
        <v>0</v>
      </c>
      <c r="K158" s="199"/>
      <c r="L158" s="36"/>
      <c r="M158" s="200" t="s">
        <v>1</v>
      </c>
      <c r="N158" s="201" t="s">
        <v>38</v>
      </c>
      <c r="O158" s="72"/>
      <c r="P158" s="202">
        <f t="shared" si="21"/>
        <v>0</v>
      </c>
      <c r="Q158" s="202">
        <v>0</v>
      </c>
      <c r="R158" s="202">
        <f t="shared" si="22"/>
        <v>0</v>
      </c>
      <c r="S158" s="202">
        <v>0</v>
      </c>
      <c r="T158" s="203">
        <f t="shared" si="2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4" t="s">
        <v>136</v>
      </c>
      <c r="AT158" s="204" t="s">
        <v>132</v>
      </c>
      <c r="AU158" s="204" t="s">
        <v>137</v>
      </c>
      <c r="AY158" s="14" t="s">
        <v>130</v>
      </c>
      <c r="BE158" s="205">
        <f t="shared" si="24"/>
        <v>0</v>
      </c>
      <c r="BF158" s="205">
        <f t="shared" si="25"/>
        <v>0</v>
      </c>
      <c r="BG158" s="205">
        <f t="shared" si="26"/>
        <v>0</v>
      </c>
      <c r="BH158" s="205">
        <f t="shared" si="27"/>
        <v>0</v>
      </c>
      <c r="BI158" s="205">
        <f t="shared" si="28"/>
        <v>0</v>
      </c>
      <c r="BJ158" s="14" t="s">
        <v>137</v>
      </c>
      <c r="BK158" s="205">
        <f t="shared" si="29"/>
        <v>0</v>
      </c>
      <c r="BL158" s="14" t="s">
        <v>136</v>
      </c>
      <c r="BM158" s="204" t="s">
        <v>249</v>
      </c>
    </row>
    <row r="159" spans="1:65" s="2" customFormat="1" ht="37.9" customHeight="1">
      <c r="A159" s="31"/>
      <c r="B159" s="32"/>
      <c r="C159" s="192" t="s">
        <v>191</v>
      </c>
      <c r="D159" s="192" t="s">
        <v>132</v>
      </c>
      <c r="E159" s="193" t="s">
        <v>309</v>
      </c>
      <c r="F159" s="194" t="s">
        <v>310</v>
      </c>
      <c r="G159" s="195" t="s">
        <v>143</v>
      </c>
      <c r="H159" s="196">
        <v>595</v>
      </c>
      <c r="I159" s="197"/>
      <c r="J159" s="198">
        <f t="shared" si="20"/>
        <v>0</v>
      </c>
      <c r="K159" s="199"/>
      <c r="L159" s="36"/>
      <c r="M159" s="200" t="s">
        <v>1</v>
      </c>
      <c r="N159" s="201" t="s">
        <v>38</v>
      </c>
      <c r="O159" s="72"/>
      <c r="P159" s="202">
        <f t="shared" si="21"/>
        <v>0</v>
      </c>
      <c r="Q159" s="202">
        <v>2.5000000000000001E-4</v>
      </c>
      <c r="R159" s="202">
        <f t="shared" si="22"/>
        <v>0.14874999999999999</v>
      </c>
      <c r="S159" s="202">
        <v>0</v>
      </c>
      <c r="T159" s="203">
        <f t="shared" si="2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4" t="s">
        <v>136</v>
      </c>
      <c r="AT159" s="204" t="s">
        <v>132</v>
      </c>
      <c r="AU159" s="204" t="s">
        <v>137</v>
      </c>
      <c r="AY159" s="14" t="s">
        <v>130</v>
      </c>
      <c r="BE159" s="205">
        <f t="shared" si="24"/>
        <v>0</v>
      </c>
      <c r="BF159" s="205">
        <f t="shared" si="25"/>
        <v>0</v>
      </c>
      <c r="BG159" s="205">
        <f t="shared" si="26"/>
        <v>0</v>
      </c>
      <c r="BH159" s="205">
        <f t="shared" si="27"/>
        <v>0</v>
      </c>
      <c r="BI159" s="205">
        <f t="shared" si="28"/>
        <v>0</v>
      </c>
      <c r="BJ159" s="14" t="s">
        <v>137</v>
      </c>
      <c r="BK159" s="205">
        <f t="shared" si="29"/>
        <v>0</v>
      </c>
      <c r="BL159" s="14" t="s">
        <v>136</v>
      </c>
      <c r="BM159" s="204" t="s">
        <v>252</v>
      </c>
    </row>
    <row r="160" spans="1:65" s="2" customFormat="1" ht="37.9" customHeight="1">
      <c r="A160" s="31"/>
      <c r="B160" s="32"/>
      <c r="C160" s="192" t="s">
        <v>253</v>
      </c>
      <c r="D160" s="192" t="s">
        <v>132</v>
      </c>
      <c r="E160" s="193" t="s">
        <v>316</v>
      </c>
      <c r="F160" s="194" t="s">
        <v>317</v>
      </c>
      <c r="G160" s="195" t="s">
        <v>135</v>
      </c>
      <c r="H160" s="196">
        <v>24</v>
      </c>
      <c r="I160" s="197"/>
      <c r="J160" s="198">
        <f t="shared" si="20"/>
        <v>0</v>
      </c>
      <c r="K160" s="199"/>
      <c r="L160" s="36"/>
      <c r="M160" s="200" t="s">
        <v>1</v>
      </c>
      <c r="N160" s="201" t="s">
        <v>38</v>
      </c>
      <c r="O160" s="72"/>
      <c r="P160" s="202">
        <f t="shared" si="21"/>
        <v>0</v>
      </c>
      <c r="Q160" s="202">
        <v>2E-3</v>
      </c>
      <c r="R160" s="202">
        <f t="shared" si="22"/>
        <v>4.8000000000000001E-2</v>
      </c>
      <c r="S160" s="202">
        <v>0</v>
      </c>
      <c r="T160" s="203">
        <f t="shared" si="2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4" t="s">
        <v>136</v>
      </c>
      <c r="AT160" s="204" t="s">
        <v>132</v>
      </c>
      <c r="AU160" s="204" t="s">
        <v>137</v>
      </c>
      <c r="AY160" s="14" t="s">
        <v>130</v>
      </c>
      <c r="BE160" s="205">
        <f t="shared" si="24"/>
        <v>0</v>
      </c>
      <c r="BF160" s="205">
        <f t="shared" si="25"/>
        <v>0</v>
      </c>
      <c r="BG160" s="205">
        <f t="shared" si="26"/>
        <v>0</v>
      </c>
      <c r="BH160" s="205">
        <f t="shared" si="27"/>
        <v>0</v>
      </c>
      <c r="BI160" s="205">
        <f t="shared" si="28"/>
        <v>0</v>
      </c>
      <c r="BJ160" s="14" t="s">
        <v>137</v>
      </c>
      <c r="BK160" s="205">
        <f t="shared" si="29"/>
        <v>0</v>
      </c>
      <c r="BL160" s="14" t="s">
        <v>136</v>
      </c>
      <c r="BM160" s="204" t="s">
        <v>256</v>
      </c>
    </row>
    <row r="161" spans="1:65" s="2" customFormat="1" ht="24.2" customHeight="1">
      <c r="A161" s="31"/>
      <c r="B161" s="32"/>
      <c r="C161" s="192" t="s">
        <v>195</v>
      </c>
      <c r="D161" s="192" t="s">
        <v>132</v>
      </c>
      <c r="E161" s="193" t="s">
        <v>320</v>
      </c>
      <c r="F161" s="194" t="s">
        <v>321</v>
      </c>
      <c r="G161" s="195" t="s">
        <v>143</v>
      </c>
      <c r="H161" s="196">
        <v>595</v>
      </c>
      <c r="I161" s="197"/>
      <c r="J161" s="198">
        <f t="shared" si="20"/>
        <v>0</v>
      </c>
      <c r="K161" s="199"/>
      <c r="L161" s="36"/>
      <c r="M161" s="200" t="s">
        <v>1</v>
      </c>
      <c r="N161" s="201" t="s">
        <v>38</v>
      </c>
      <c r="O161" s="72"/>
      <c r="P161" s="202">
        <f t="shared" si="21"/>
        <v>0</v>
      </c>
      <c r="Q161" s="202">
        <v>0</v>
      </c>
      <c r="R161" s="202">
        <f t="shared" si="22"/>
        <v>0</v>
      </c>
      <c r="S161" s="202">
        <v>0</v>
      </c>
      <c r="T161" s="203">
        <f t="shared" si="2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4" t="s">
        <v>136</v>
      </c>
      <c r="AT161" s="204" t="s">
        <v>132</v>
      </c>
      <c r="AU161" s="204" t="s">
        <v>137</v>
      </c>
      <c r="AY161" s="14" t="s">
        <v>130</v>
      </c>
      <c r="BE161" s="205">
        <f t="shared" si="24"/>
        <v>0</v>
      </c>
      <c r="BF161" s="205">
        <f t="shared" si="25"/>
        <v>0</v>
      </c>
      <c r="BG161" s="205">
        <f t="shared" si="26"/>
        <v>0</v>
      </c>
      <c r="BH161" s="205">
        <f t="shared" si="27"/>
        <v>0</v>
      </c>
      <c r="BI161" s="205">
        <f t="shared" si="28"/>
        <v>0</v>
      </c>
      <c r="BJ161" s="14" t="s">
        <v>137</v>
      </c>
      <c r="BK161" s="205">
        <f t="shared" si="29"/>
        <v>0</v>
      </c>
      <c r="BL161" s="14" t="s">
        <v>136</v>
      </c>
      <c r="BM161" s="204" t="s">
        <v>260</v>
      </c>
    </row>
    <row r="162" spans="1:65" s="2" customFormat="1" ht="24.2" customHeight="1">
      <c r="A162" s="31"/>
      <c r="B162" s="32"/>
      <c r="C162" s="192" t="s">
        <v>262</v>
      </c>
      <c r="D162" s="192" t="s">
        <v>132</v>
      </c>
      <c r="E162" s="193" t="s">
        <v>323</v>
      </c>
      <c r="F162" s="194" t="s">
        <v>324</v>
      </c>
      <c r="G162" s="195" t="s">
        <v>135</v>
      </c>
      <c r="H162" s="196">
        <v>194</v>
      </c>
      <c r="I162" s="197"/>
      <c r="J162" s="198">
        <f t="shared" si="20"/>
        <v>0</v>
      </c>
      <c r="K162" s="199"/>
      <c r="L162" s="36"/>
      <c r="M162" s="200" t="s">
        <v>1</v>
      </c>
      <c r="N162" s="201" t="s">
        <v>38</v>
      </c>
      <c r="O162" s="72"/>
      <c r="P162" s="202">
        <f t="shared" si="21"/>
        <v>0</v>
      </c>
      <c r="Q162" s="202">
        <v>1.0000000000000001E-5</v>
      </c>
      <c r="R162" s="202">
        <f t="shared" si="22"/>
        <v>1.9400000000000001E-3</v>
      </c>
      <c r="S162" s="202">
        <v>0</v>
      </c>
      <c r="T162" s="203">
        <f t="shared" si="2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4" t="s">
        <v>136</v>
      </c>
      <c r="AT162" s="204" t="s">
        <v>132</v>
      </c>
      <c r="AU162" s="204" t="s">
        <v>137</v>
      </c>
      <c r="AY162" s="14" t="s">
        <v>130</v>
      </c>
      <c r="BE162" s="205">
        <f t="shared" si="24"/>
        <v>0</v>
      </c>
      <c r="BF162" s="205">
        <f t="shared" si="25"/>
        <v>0</v>
      </c>
      <c r="BG162" s="205">
        <f t="shared" si="26"/>
        <v>0</v>
      </c>
      <c r="BH162" s="205">
        <f t="shared" si="27"/>
        <v>0</v>
      </c>
      <c r="BI162" s="205">
        <f t="shared" si="28"/>
        <v>0</v>
      </c>
      <c r="BJ162" s="14" t="s">
        <v>137</v>
      </c>
      <c r="BK162" s="205">
        <f t="shared" si="29"/>
        <v>0</v>
      </c>
      <c r="BL162" s="14" t="s">
        <v>136</v>
      </c>
      <c r="BM162" s="204" t="s">
        <v>265</v>
      </c>
    </row>
    <row r="163" spans="1:65" s="2" customFormat="1" ht="24.2" customHeight="1">
      <c r="A163" s="31"/>
      <c r="B163" s="32"/>
      <c r="C163" s="192" t="s">
        <v>199</v>
      </c>
      <c r="D163" s="192" t="s">
        <v>132</v>
      </c>
      <c r="E163" s="193" t="s">
        <v>327</v>
      </c>
      <c r="F163" s="194" t="s">
        <v>328</v>
      </c>
      <c r="G163" s="195" t="s">
        <v>135</v>
      </c>
      <c r="H163" s="196">
        <v>170</v>
      </c>
      <c r="I163" s="197"/>
      <c r="J163" s="198">
        <f t="shared" si="20"/>
        <v>0</v>
      </c>
      <c r="K163" s="199"/>
      <c r="L163" s="36"/>
      <c r="M163" s="200" t="s">
        <v>1</v>
      </c>
      <c r="N163" s="201" t="s">
        <v>38</v>
      </c>
      <c r="O163" s="72"/>
      <c r="P163" s="202">
        <f t="shared" si="21"/>
        <v>0</v>
      </c>
      <c r="Q163" s="202">
        <v>0</v>
      </c>
      <c r="R163" s="202">
        <f t="shared" si="22"/>
        <v>0</v>
      </c>
      <c r="S163" s="202">
        <v>0</v>
      </c>
      <c r="T163" s="203">
        <f t="shared" si="2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4" t="s">
        <v>136</v>
      </c>
      <c r="AT163" s="204" t="s">
        <v>132</v>
      </c>
      <c r="AU163" s="204" t="s">
        <v>137</v>
      </c>
      <c r="AY163" s="14" t="s">
        <v>130</v>
      </c>
      <c r="BE163" s="205">
        <f t="shared" si="24"/>
        <v>0</v>
      </c>
      <c r="BF163" s="205">
        <f t="shared" si="25"/>
        <v>0</v>
      </c>
      <c r="BG163" s="205">
        <f t="shared" si="26"/>
        <v>0</v>
      </c>
      <c r="BH163" s="205">
        <f t="shared" si="27"/>
        <v>0</v>
      </c>
      <c r="BI163" s="205">
        <f t="shared" si="28"/>
        <v>0</v>
      </c>
      <c r="BJ163" s="14" t="s">
        <v>137</v>
      </c>
      <c r="BK163" s="205">
        <f t="shared" si="29"/>
        <v>0</v>
      </c>
      <c r="BL163" s="14" t="s">
        <v>136</v>
      </c>
      <c r="BM163" s="204" t="s">
        <v>268</v>
      </c>
    </row>
    <row r="164" spans="1:65" s="2" customFormat="1" ht="37.9" customHeight="1">
      <c r="A164" s="31"/>
      <c r="B164" s="32"/>
      <c r="C164" s="192" t="s">
        <v>269</v>
      </c>
      <c r="D164" s="192" t="s">
        <v>132</v>
      </c>
      <c r="E164" s="193" t="s">
        <v>337</v>
      </c>
      <c r="F164" s="194" t="s">
        <v>338</v>
      </c>
      <c r="G164" s="195" t="s">
        <v>143</v>
      </c>
      <c r="H164" s="196">
        <v>220</v>
      </c>
      <c r="I164" s="197"/>
      <c r="J164" s="198">
        <f t="shared" si="20"/>
        <v>0</v>
      </c>
      <c r="K164" s="199"/>
      <c r="L164" s="36"/>
      <c r="M164" s="200" t="s">
        <v>1</v>
      </c>
      <c r="N164" s="201" t="s">
        <v>38</v>
      </c>
      <c r="O164" s="72"/>
      <c r="P164" s="202">
        <f t="shared" si="21"/>
        <v>0</v>
      </c>
      <c r="Q164" s="202">
        <v>9.8530000000000006E-2</v>
      </c>
      <c r="R164" s="202">
        <f t="shared" si="22"/>
        <v>21.676600000000001</v>
      </c>
      <c r="S164" s="202">
        <v>0</v>
      </c>
      <c r="T164" s="203">
        <f t="shared" si="2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4" t="s">
        <v>136</v>
      </c>
      <c r="AT164" s="204" t="s">
        <v>132</v>
      </c>
      <c r="AU164" s="204" t="s">
        <v>137</v>
      </c>
      <c r="AY164" s="14" t="s">
        <v>130</v>
      </c>
      <c r="BE164" s="205">
        <f t="shared" si="24"/>
        <v>0</v>
      </c>
      <c r="BF164" s="205">
        <f t="shared" si="25"/>
        <v>0</v>
      </c>
      <c r="BG164" s="205">
        <f t="shared" si="26"/>
        <v>0</v>
      </c>
      <c r="BH164" s="205">
        <f t="shared" si="27"/>
        <v>0</v>
      </c>
      <c r="BI164" s="205">
        <f t="shared" si="28"/>
        <v>0</v>
      </c>
      <c r="BJ164" s="14" t="s">
        <v>137</v>
      </c>
      <c r="BK164" s="205">
        <f t="shared" si="29"/>
        <v>0</v>
      </c>
      <c r="BL164" s="14" t="s">
        <v>136</v>
      </c>
      <c r="BM164" s="204" t="s">
        <v>273</v>
      </c>
    </row>
    <row r="165" spans="1:65" s="2" customFormat="1" ht="16.5" customHeight="1">
      <c r="A165" s="31"/>
      <c r="B165" s="32"/>
      <c r="C165" s="206" t="s">
        <v>203</v>
      </c>
      <c r="D165" s="206" t="s">
        <v>188</v>
      </c>
      <c r="E165" s="207" t="s">
        <v>341</v>
      </c>
      <c r="F165" s="208" t="s">
        <v>342</v>
      </c>
      <c r="G165" s="209" t="s">
        <v>211</v>
      </c>
      <c r="H165" s="210">
        <v>222.2</v>
      </c>
      <c r="I165" s="211"/>
      <c r="J165" s="212">
        <f t="shared" si="20"/>
        <v>0</v>
      </c>
      <c r="K165" s="213"/>
      <c r="L165" s="214"/>
      <c r="M165" s="215" t="s">
        <v>1</v>
      </c>
      <c r="N165" s="216" t="s">
        <v>38</v>
      </c>
      <c r="O165" s="72"/>
      <c r="P165" s="202">
        <f t="shared" si="21"/>
        <v>0</v>
      </c>
      <c r="Q165" s="202">
        <v>2.35E-2</v>
      </c>
      <c r="R165" s="202">
        <f t="shared" si="22"/>
        <v>5.2216999999999993</v>
      </c>
      <c r="S165" s="202">
        <v>0</v>
      </c>
      <c r="T165" s="203">
        <f t="shared" si="2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4" t="s">
        <v>147</v>
      </c>
      <c r="AT165" s="204" t="s">
        <v>188</v>
      </c>
      <c r="AU165" s="204" t="s">
        <v>137</v>
      </c>
      <c r="AY165" s="14" t="s">
        <v>130</v>
      </c>
      <c r="BE165" s="205">
        <f t="shared" si="24"/>
        <v>0</v>
      </c>
      <c r="BF165" s="205">
        <f t="shared" si="25"/>
        <v>0</v>
      </c>
      <c r="BG165" s="205">
        <f t="shared" si="26"/>
        <v>0</v>
      </c>
      <c r="BH165" s="205">
        <f t="shared" si="27"/>
        <v>0</v>
      </c>
      <c r="BI165" s="205">
        <f t="shared" si="28"/>
        <v>0</v>
      </c>
      <c r="BJ165" s="14" t="s">
        <v>137</v>
      </c>
      <c r="BK165" s="205">
        <f t="shared" si="29"/>
        <v>0</v>
      </c>
      <c r="BL165" s="14" t="s">
        <v>136</v>
      </c>
      <c r="BM165" s="204" t="s">
        <v>276</v>
      </c>
    </row>
    <row r="166" spans="1:65" s="2" customFormat="1" ht="24.2" customHeight="1">
      <c r="A166" s="31"/>
      <c r="B166" s="32"/>
      <c r="C166" s="192" t="s">
        <v>277</v>
      </c>
      <c r="D166" s="192" t="s">
        <v>132</v>
      </c>
      <c r="E166" s="193" t="s">
        <v>475</v>
      </c>
      <c r="F166" s="194" t="s">
        <v>476</v>
      </c>
      <c r="G166" s="195" t="s">
        <v>143</v>
      </c>
      <c r="H166" s="196">
        <v>60</v>
      </c>
      <c r="I166" s="197"/>
      <c r="J166" s="198">
        <f t="shared" si="20"/>
        <v>0</v>
      </c>
      <c r="K166" s="199"/>
      <c r="L166" s="36"/>
      <c r="M166" s="200" t="s">
        <v>1</v>
      </c>
      <c r="N166" s="201" t="s">
        <v>38</v>
      </c>
      <c r="O166" s="72"/>
      <c r="P166" s="202">
        <f t="shared" si="21"/>
        <v>0</v>
      </c>
      <c r="Q166" s="202">
        <v>0</v>
      </c>
      <c r="R166" s="202">
        <f t="shared" si="22"/>
        <v>0</v>
      </c>
      <c r="S166" s="202">
        <v>0</v>
      </c>
      <c r="T166" s="203">
        <f t="shared" si="2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4" t="s">
        <v>136</v>
      </c>
      <c r="AT166" s="204" t="s">
        <v>132</v>
      </c>
      <c r="AU166" s="204" t="s">
        <v>137</v>
      </c>
      <c r="AY166" s="14" t="s">
        <v>130</v>
      </c>
      <c r="BE166" s="205">
        <f t="shared" si="24"/>
        <v>0</v>
      </c>
      <c r="BF166" s="205">
        <f t="shared" si="25"/>
        <v>0</v>
      </c>
      <c r="BG166" s="205">
        <f t="shared" si="26"/>
        <v>0</v>
      </c>
      <c r="BH166" s="205">
        <f t="shared" si="27"/>
        <v>0</v>
      </c>
      <c r="BI166" s="205">
        <f t="shared" si="28"/>
        <v>0</v>
      </c>
      <c r="BJ166" s="14" t="s">
        <v>137</v>
      </c>
      <c r="BK166" s="205">
        <f t="shared" si="29"/>
        <v>0</v>
      </c>
      <c r="BL166" s="14" t="s">
        <v>136</v>
      </c>
      <c r="BM166" s="204" t="s">
        <v>280</v>
      </c>
    </row>
    <row r="167" spans="1:65" s="2" customFormat="1" ht="24.2" customHeight="1">
      <c r="A167" s="31"/>
      <c r="B167" s="32"/>
      <c r="C167" s="192" t="s">
        <v>206</v>
      </c>
      <c r="D167" s="192" t="s">
        <v>132</v>
      </c>
      <c r="E167" s="193" t="s">
        <v>365</v>
      </c>
      <c r="F167" s="194" t="s">
        <v>366</v>
      </c>
      <c r="G167" s="195" t="s">
        <v>179</v>
      </c>
      <c r="H167" s="196">
        <v>84.52</v>
      </c>
      <c r="I167" s="197"/>
      <c r="J167" s="198">
        <f t="shared" si="20"/>
        <v>0</v>
      </c>
      <c r="K167" s="199"/>
      <c r="L167" s="36"/>
      <c r="M167" s="200" t="s">
        <v>1</v>
      </c>
      <c r="N167" s="201" t="s">
        <v>38</v>
      </c>
      <c r="O167" s="72"/>
      <c r="P167" s="202">
        <f t="shared" si="21"/>
        <v>0</v>
      </c>
      <c r="Q167" s="202">
        <v>0</v>
      </c>
      <c r="R167" s="202">
        <f t="shared" si="22"/>
        <v>0</v>
      </c>
      <c r="S167" s="202">
        <v>0</v>
      </c>
      <c r="T167" s="203">
        <f t="shared" si="2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04" t="s">
        <v>136</v>
      </c>
      <c r="AT167" s="204" t="s">
        <v>132</v>
      </c>
      <c r="AU167" s="204" t="s">
        <v>137</v>
      </c>
      <c r="AY167" s="14" t="s">
        <v>130</v>
      </c>
      <c r="BE167" s="205">
        <f t="shared" si="24"/>
        <v>0</v>
      </c>
      <c r="BF167" s="205">
        <f t="shared" si="25"/>
        <v>0</v>
      </c>
      <c r="BG167" s="205">
        <f t="shared" si="26"/>
        <v>0</v>
      </c>
      <c r="BH167" s="205">
        <f t="shared" si="27"/>
        <v>0</v>
      </c>
      <c r="BI167" s="205">
        <f t="shared" si="28"/>
        <v>0</v>
      </c>
      <c r="BJ167" s="14" t="s">
        <v>137</v>
      </c>
      <c r="BK167" s="205">
        <f t="shared" si="29"/>
        <v>0</v>
      </c>
      <c r="BL167" s="14" t="s">
        <v>136</v>
      </c>
      <c r="BM167" s="204" t="s">
        <v>283</v>
      </c>
    </row>
    <row r="168" spans="1:65" s="2" customFormat="1" ht="24.2" customHeight="1">
      <c r="A168" s="31"/>
      <c r="B168" s="32"/>
      <c r="C168" s="192" t="s">
        <v>284</v>
      </c>
      <c r="D168" s="192" t="s">
        <v>132</v>
      </c>
      <c r="E168" s="193" t="s">
        <v>369</v>
      </c>
      <c r="F168" s="194" t="s">
        <v>370</v>
      </c>
      <c r="G168" s="195" t="s">
        <v>179</v>
      </c>
      <c r="H168" s="196">
        <v>1605.88</v>
      </c>
      <c r="I168" s="197"/>
      <c r="J168" s="198">
        <f t="shared" si="20"/>
        <v>0</v>
      </c>
      <c r="K168" s="199"/>
      <c r="L168" s="36"/>
      <c r="M168" s="200" t="s">
        <v>1</v>
      </c>
      <c r="N168" s="201" t="s">
        <v>38</v>
      </c>
      <c r="O168" s="72"/>
      <c r="P168" s="202">
        <f t="shared" si="21"/>
        <v>0</v>
      </c>
      <c r="Q168" s="202">
        <v>0</v>
      </c>
      <c r="R168" s="202">
        <f t="shared" si="22"/>
        <v>0</v>
      </c>
      <c r="S168" s="202">
        <v>0</v>
      </c>
      <c r="T168" s="203">
        <f t="shared" si="2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4" t="s">
        <v>136</v>
      </c>
      <c r="AT168" s="204" t="s">
        <v>132</v>
      </c>
      <c r="AU168" s="204" t="s">
        <v>137</v>
      </c>
      <c r="AY168" s="14" t="s">
        <v>130</v>
      </c>
      <c r="BE168" s="205">
        <f t="shared" si="24"/>
        <v>0</v>
      </c>
      <c r="BF168" s="205">
        <f t="shared" si="25"/>
        <v>0</v>
      </c>
      <c r="BG168" s="205">
        <f t="shared" si="26"/>
        <v>0</v>
      </c>
      <c r="BH168" s="205">
        <f t="shared" si="27"/>
        <v>0</v>
      </c>
      <c r="BI168" s="205">
        <f t="shared" si="28"/>
        <v>0</v>
      </c>
      <c r="BJ168" s="14" t="s">
        <v>137</v>
      </c>
      <c r="BK168" s="205">
        <f t="shared" si="29"/>
        <v>0</v>
      </c>
      <c r="BL168" s="14" t="s">
        <v>136</v>
      </c>
      <c r="BM168" s="204" t="s">
        <v>287</v>
      </c>
    </row>
    <row r="169" spans="1:65" s="2" customFormat="1" ht="24.2" customHeight="1">
      <c r="A169" s="31"/>
      <c r="B169" s="32"/>
      <c r="C169" s="192" t="s">
        <v>212</v>
      </c>
      <c r="D169" s="192" t="s">
        <v>132</v>
      </c>
      <c r="E169" s="193" t="s">
        <v>379</v>
      </c>
      <c r="F169" s="194" t="s">
        <v>380</v>
      </c>
      <c r="G169" s="195" t="s">
        <v>179</v>
      </c>
      <c r="H169" s="196">
        <v>26.1</v>
      </c>
      <c r="I169" s="197"/>
      <c r="J169" s="198">
        <f t="shared" si="20"/>
        <v>0</v>
      </c>
      <c r="K169" s="199"/>
      <c r="L169" s="36"/>
      <c r="M169" s="200" t="s">
        <v>1</v>
      </c>
      <c r="N169" s="201" t="s">
        <v>38</v>
      </c>
      <c r="O169" s="72"/>
      <c r="P169" s="202">
        <f t="shared" si="21"/>
        <v>0</v>
      </c>
      <c r="Q169" s="202">
        <v>0</v>
      </c>
      <c r="R169" s="202">
        <f t="shared" si="22"/>
        <v>0</v>
      </c>
      <c r="S169" s="202">
        <v>0</v>
      </c>
      <c r="T169" s="203">
        <f t="shared" si="2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4" t="s">
        <v>136</v>
      </c>
      <c r="AT169" s="204" t="s">
        <v>132</v>
      </c>
      <c r="AU169" s="204" t="s">
        <v>137</v>
      </c>
      <c r="AY169" s="14" t="s">
        <v>130</v>
      </c>
      <c r="BE169" s="205">
        <f t="shared" si="24"/>
        <v>0</v>
      </c>
      <c r="BF169" s="205">
        <f t="shared" si="25"/>
        <v>0</v>
      </c>
      <c r="BG169" s="205">
        <f t="shared" si="26"/>
        <v>0</v>
      </c>
      <c r="BH169" s="205">
        <f t="shared" si="27"/>
        <v>0</v>
      </c>
      <c r="BI169" s="205">
        <f t="shared" si="28"/>
        <v>0</v>
      </c>
      <c r="BJ169" s="14" t="s">
        <v>137</v>
      </c>
      <c r="BK169" s="205">
        <f t="shared" si="29"/>
        <v>0</v>
      </c>
      <c r="BL169" s="14" t="s">
        <v>136</v>
      </c>
      <c r="BM169" s="204" t="s">
        <v>290</v>
      </c>
    </row>
    <row r="170" spans="1:65" s="12" customFormat="1" ht="22.9" customHeight="1">
      <c r="B170" s="176"/>
      <c r="C170" s="177"/>
      <c r="D170" s="178" t="s">
        <v>71</v>
      </c>
      <c r="E170" s="190" t="s">
        <v>386</v>
      </c>
      <c r="F170" s="190" t="s">
        <v>387</v>
      </c>
      <c r="G170" s="177"/>
      <c r="H170" s="177"/>
      <c r="I170" s="180"/>
      <c r="J170" s="191">
        <f>BK170</f>
        <v>0</v>
      </c>
      <c r="K170" s="177"/>
      <c r="L170" s="182"/>
      <c r="M170" s="183"/>
      <c r="N170" s="184"/>
      <c r="O170" s="184"/>
      <c r="P170" s="185">
        <f>P171</f>
        <v>0</v>
      </c>
      <c r="Q170" s="184"/>
      <c r="R170" s="185">
        <f>R171</f>
        <v>0</v>
      </c>
      <c r="S170" s="184"/>
      <c r="T170" s="186">
        <f>T171</f>
        <v>0</v>
      </c>
      <c r="AR170" s="187" t="s">
        <v>80</v>
      </c>
      <c r="AT170" s="188" t="s">
        <v>71</v>
      </c>
      <c r="AU170" s="188" t="s">
        <v>80</v>
      </c>
      <c r="AY170" s="187" t="s">
        <v>130</v>
      </c>
      <c r="BK170" s="189">
        <f>BK171</f>
        <v>0</v>
      </c>
    </row>
    <row r="171" spans="1:65" s="2" customFormat="1" ht="33" customHeight="1">
      <c r="A171" s="31"/>
      <c r="B171" s="32"/>
      <c r="C171" s="192" t="s">
        <v>291</v>
      </c>
      <c r="D171" s="192" t="s">
        <v>132</v>
      </c>
      <c r="E171" s="193" t="s">
        <v>388</v>
      </c>
      <c r="F171" s="194" t="s">
        <v>389</v>
      </c>
      <c r="G171" s="195" t="s">
        <v>179</v>
      </c>
      <c r="H171" s="196">
        <v>349.65899999999999</v>
      </c>
      <c r="I171" s="197"/>
      <c r="J171" s="198">
        <f>ROUND(I171*H171,2)</f>
        <v>0</v>
      </c>
      <c r="K171" s="199"/>
      <c r="L171" s="36"/>
      <c r="M171" s="217" t="s">
        <v>1</v>
      </c>
      <c r="N171" s="218" t="s">
        <v>38</v>
      </c>
      <c r="O171" s="219"/>
      <c r="P171" s="220">
        <f>O171*H171</f>
        <v>0</v>
      </c>
      <c r="Q171" s="220">
        <v>0</v>
      </c>
      <c r="R171" s="220">
        <f>Q171*H171</f>
        <v>0</v>
      </c>
      <c r="S171" s="220">
        <v>0</v>
      </c>
      <c r="T171" s="221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4" t="s">
        <v>136</v>
      </c>
      <c r="AT171" s="204" t="s">
        <v>132</v>
      </c>
      <c r="AU171" s="204" t="s">
        <v>137</v>
      </c>
      <c r="AY171" s="14" t="s">
        <v>130</v>
      </c>
      <c r="BE171" s="205">
        <f>IF(N171="základná",J171,0)</f>
        <v>0</v>
      </c>
      <c r="BF171" s="205">
        <f>IF(N171="znížená",J171,0)</f>
        <v>0</v>
      </c>
      <c r="BG171" s="205">
        <f>IF(N171="zákl. prenesená",J171,0)</f>
        <v>0</v>
      </c>
      <c r="BH171" s="205">
        <f>IF(N171="zníž. prenesená",J171,0)</f>
        <v>0</v>
      </c>
      <c r="BI171" s="205">
        <f>IF(N171="nulová",J171,0)</f>
        <v>0</v>
      </c>
      <c r="BJ171" s="14" t="s">
        <v>137</v>
      </c>
      <c r="BK171" s="205">
        <f>ROUND(I171*H171,2)</f>
        <v>0</v>
      </c>
      <c r="BL171" s="14" t="s">
        <v>136</v>
      </c>
      <c r="BM171" s="204" t="s">
        <v>294</v>
      </c>
    </row>
    <row r="172" spans="1:65" s="2" customFormat="1" ht="6.95" customHeight="1">
      <c r="A172" s="31"/>
      <c r="B172" s="55"/>
      <c r="C172" s="56"/>
      <c r="D172" s="56"/>
      <c r="E172" s="56"/>
      <c r="F172" s="56"/>
      <c r="G172" s="56"/>
      <c r="H172" s="56"/>
      <c r="I172" s="56"/>
      <c r="J172" s="56"/>
      <c r="K172" s="56"/>
      <c r="L172" s="36"/>
      <c r="M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</row>
  </sheetData>
  <sheetProtection algorithmName="SHA-512" hashValue="MiqAFAiaNNCEkwvgDEm72sUBaZnZz+myE+uAuVe5chohbmEbkhDa7DCpUD9awB0QjmyI7Gpf5b4szKESeFja8w==" saltValue="bjp26b5Mxf8Rpc6u6+LRIN2ojfg1ciH1wzCOUI9hyCxpx/QnXXJFpYnQfBCaSROblK17VAzilU3IapDj1htgKg==" spinCount="100000" sheet="1" objects="1" scenarios="1" formatColumns="0" formatRows="0" autoFilter="0"/>
  <autoFilter ref="C121:K171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90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72</v>
      </c>
    </row>
    <row r="4" spans="1:46" s="1" customFormat="1" ht="24.95" customHeight="1">
      <c r="B4" s="17"/>
      <c r="D4" s="111" t="s">
        <v>94</v>
      </c>
      <c r="L4" s="17"/>
      <c r="M4" s="112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15</v>
      </c>
      <c r="L6" s="17"/>
    </row>
    <row r="7" spans="1:46" s="1" customFormat="1" ht="26.25" customHeight="1">
      <c r="B7" s="17"/>
      <c r="E7" s="266" t="str">
        <f>'Rekapitulácia stavby'!K6</f>
        <v>AKČNÝ PLÁN PRE ZLEPŠENIE PODMIENOK CYKL. INFRAŠTR. POMOCOU ORGANIZAČNYCH OPATRENÍ (rozpočet)</v>
      </c>
      <c r="F7" s="267"/>
      <c r="G7" s="267"/>
      <c r="H7" s="267"/>
      <c r="L7" s="17"/>
    </row>
    <row r="8" spans="1:46" s="2" customFormat="1" ht="12" customHeight="1">
      <c r="A8" s="31"/>
      <c r="B8" s="36"/>
      <c r="C8" s="31"/>
      <c r="D8" s="113" t="s">
        <v>95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8" t="s">
        <v>477</v>
      </c>
      <c r="F9" s="269"/>
      <c r="G9" s="269"/>
      <c r="H9" s="269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3" t="s">
        <v>17</v>
      </c>
      <c r="E11" s="31"/>
      <c r="F11" s="114" t="s">
        <v>1</v>
      </c>
      <c r="G11" s="31"/>
      <c r="H11" s="31"/>
      <c r="I11" s="113" t="s">
        <v>18</v>
      </c>
      <c r="J11" s="114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3" t="s">
        <v>19</v>
      </c>
      <c r="E12" s="31"/>
      <c r="F12" s="114" t="s">
        <v>20</v>
      </c>
      <c r="G12" s="31"/>
      <c r="H12" s="31"/>
      <c r="I12" s="113" t="s">
        <v>21</v>
      </c>
      <c r="J12" s="115" t="str">
        <f>'Rekapitulácia stavby'!AN8</f>
        <v>23. 9. 2022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3" t="s">
        <v>23</v>
      </c>
      <c r="E14" s="31"/>
      <c r="F14" s="31"/>
      <c r="G14" s="31"/>
      <c r="H14" s="31"/>
      <c r="I14" s="113" t="s">
        <v>24</v>
      </c>
      <c r="J14" s="114" t="str">
        <f>IF('Rekapitulácia stavby'!AN10="","",'Rekapitulácia stavby'!AN10)</f>
        <v/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4" t="str">
        <f>IF('Rekapitulácia stavby'!E11="","",'Rekapitulácia stavby'!E11)</f>
        <v xml:space="preserve"> </v>
      </c>
      <c r="F15" s="31"/>
      <c r="G15" s="31"/>
      <c r="H15" s="31"/>
      <c r="I15" s="113" t="s">
        <v>25</v>
      </c>
      <c r="J15" s="114" t="str">
        <f>IF('Rekapitulácia stavby'!AN11="","",'Rekapitulácia stavby'!AN11)</f>
        <v/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3" t="s">
        <v>26</v>
      </c>
      <c r="E17" s="31"/>
      <c r="F17" s="31"/>
      <c r="G17" s="31"/>
      <c r="H17" s="31"/>
      <c r="I17" s="113" t="s">
        <v>24</v>
      </c>
      <c r="J17" s="27" t="str">
        <f>'Rekapitulácia stavby'!AN13</f>
        <v>Vyplň údaj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70" t="str">
        <f>'Rekapitulácia stavby'!E14</f>
        <v>Vyplň údaj</v>
      </c>
      <c r="F18" s="271"/>
      <c r="G18" s="271"/>
      <c r="H18" s="271"/>
      <c r="I18" s="113" t="s">
        <v>25</v>
      </c>
      <c r="J18" s="27" t="str">
        <f>'Rekapitulácia stavby'!AN14</f>
        <v>Vyplň údaj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3" t="s">
        <v>28</v>
      </c>
      <c r="E20" s="31"/>
      <c r="F20" s="31"/>
      <c r="G20" s="31"/>
      <c r="H20" s="31"/>
      <c r="I20" s="113" t="s">
        <v>24</v>
      </c>
      <c r="J20" s="114" t="str">
        <f>IF('Rekapitulácia stavby'!AN16="","",'Rekapitulácia stavby'!AN16)</f>
        <v/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4" t="str">
        <f>IF('Rekapitulácia stavby'!E17="","",'Rekapitulácia stavby'!E17)</f>
        <v xml:space="preserve"> </v>
      </c>
      <c r="F21" s="31"/>
      <c r="G21" s="31"/>
      <c r="H21" s="31"/>
      <c r="I21" s="113" t="s">
        <v>25</v>
      </c>
      <c r="J21" s="114" t="str">
        <f>IF('Rekapitulácia stavby'!AN17="","",'Rekapitulácia stavby'!AN17)</f>
        <v/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3" t="s">
        <v>30</v>
      </c>
      <c r="E23" s="31"/>
      <c r="F23" s="31"/>
      <c r="G23" s="31"/>
      <c r="H23" s="31"/>
      <c r="I23" s="113" t="s">
        <v>24</v>
      </c>
      <c r="J23" s="114" t="str">
        <f>IF('Rekapitulácia stavby'!AN19="","",'Rekapitulácia stavby'!AN19)</f>
        <v/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4" t="str">
        <f>IF('Rekapitulácia stavby'!E20="","",'Rekapitulácia stavby'!E20)</f>
        <v xml:space="preserve"> </v>
      </c>
      <c r="F24" s="31"/>
      <c r="G24" s="31"/>
      <c r="H24" s="31"/>
      <c r="I24" s="113" t="s">
        <v>25</v>
      </c>
      <c r="J24" s="114" t="str">
        <f>IF('Rekapitulácia stavby'!AN20="","",'Rekapitulácia stavby'!AN20)</f>
        <v/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3" t="s">
        <v>31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6"/>
      <c r="B27" s="117"/>
      <c r="C27" s="116"/>
      <c r="D27" s="116"/>
      <c r="E27" s="272" t="s">
        <v>1</v>
      </c>
      <c r="F27" s="272"/>
      <c r="G27" s="272"/>
      <c r="H27" s="272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9"/>
      <c r="E29" s="119"/>
      <c r="F29" s="119"/>
      <c r="G29" s="119"/>
      <c r="H29" s="119"/>
      <c r="I29" s="119"/>
      <c r="J29" s="119"/>
      <c r="K29" s="119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0" t="s">
        <v>32</v>
      </c>
      <c r="E30" s="31"/>
      <c r="F30" s="31"/>
      <c r="G30" s="31"/>
      <c r="H30" s="31"/>
      <c r="I30" s="31"/>
      <c r="J30" s="121">
        <f>ROUND(J123, 2)</f>
        <v>0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9"/>
      <c r="E31" s="119"/>
      <c r="F31" s="119"/>
      <c r="G31" s="119"/>
      <c r="H31" s="119"/>
      <c r="I31" s="119"/>
      <c r="J31" s="119"/>
      <c r="K31" s="119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2" t="s">
        <v>34</v>
      </c>
      <c r="G32" s="31"/>
      <c r="H32" s="31"/>
      <c r="I32" s="122" t="s">
        <v>33</v>
      </c>
      <c r="J32" s="122" t="s">
        <v>35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3" t="s">
        <v>36</v>
      </c>
      <c r="E33" s="124" t="s">
        <v>37</v>
      </c>
      <c r="F33" s="125">
        <f>ROUND((SUM(BE123:BE185)),  2)</f>
        <v>0</v>
      </c>
      <c r="G33" s="126"/>
      <c r="H33" s="126"/>
      <c r="I33" s="127">
        <v>0.2</v>
      </c>
      <c r="J33" s="125">
        <f>ROUND(((SUM(BE123:BE185))*I33),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4" t="s">
        <v>38</v>
      </c>
      <c r="F34" s="125">
        <f>ROUND((SUM(BF123:BF185)),  2)</f>
        <v>0</v>
      </c>
      <c r="G34" s="126"/>
      <c r="H34" s="126"/>
      <c r="I34" s="127">
        <v>0.2</v>
      </c>
      <c r="J34" s="125">
        <f>ROUND(((SUM(BF123:BF185))*I34), 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3" t="s">
        <v>39</v>
      </c>
      <c r="F35" s="128">
        <f>ROUND((SUM(BG123:BG185)),  2)</f>
        <v>0</v>
      </c>
      <c r="G35" s="31"/>
      <c r="H35" s="31"/>
      <c r="I35" s="129">
        <v>0.2</v>
      </c>
      <c r="J35" s="128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3" t="s">
        <v>40</v>
      </c>
      <c r="F36" s="128">
        <f>ROUND((SUM(BH123:BH185)),  2)</f>
        <v>0</v>
      </c>
      <c r="G36" s="31"/>
      <c r="H36" s="31"/>
      <c r="I36" s="129">
        <v>0.2</v>
      </c>
      <c r="J36" s="128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4" t="s">
        <v>41</v>
      </c>
      <c r="F37" s="125">
        <f>ROUND((SUM(BI123:BI185)),  2)</f>
        <v>0</v>
      </c>
      <c r="G37" s="126"/>
      <c r="H37" s="126"/>
      <c r="I37" s="127">
        <v>0</v>
      </c>
      <c r="J37" s="125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0"/>
      <c r="D39" s="131" t="s">
        <v>42</v>
      </c>
      <c r="E39" s="132"/>
      <c r="F39" s="132"/>
      <c r="G39" s="133" t="s">
        <v>43</v>
      </c>
      <c r="H39" s="134" t="s">
        <v>44</v>
      </c>
      <c r="I39" s="132"/>
      <c r="J39" s="135">
        <f>SUM(J30:J37)</f>
        <v>0</v>
      </c>
      <c r="K39" s="136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52"/>
      <c r="D50" s="137" t="s">
        <v>45</v>
      </c>
      <c r="E50" s="138"/>
      <c r="F50" s="138"/>
      <c r="G50" s="137" t="s">
        <v>46</v>
      </c>
      <c r="H50" s="138"/>
      <c r="I50" s="138"/>
      <c r="J50" s="138"/>
      <c r="K50" s="138"/>
      <c r="L50" s="5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9" t="s">
        <v>47</v>
      </c>
      <c r="E61" s="140"/>
      <c r="F61" s="141" t="s">
        <v>48</v>
      </c>
      <c r="G61" s="139" t="s">
        <v>47</v>
      </c>
      <c r="H61" s="140"/>
      <c r="I61" s="140"/>
      <c r="J61" s="142" t="s">
        <v>48</v>
      </c>
      <c r="K61" s="140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7" t="s">
        <v>49</v>
      </c>
      <c r="E65" s="143"/>
      <c r="F65" s="143"/>
      <c r="G65" s="137" t="s">
        <v>50</v>
      </c>
      <c r="H65" s="143"/>
      <c r="I65" s="143"/>
      <c r="J65" s="143"/>
      <c r="K65" s="143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9" t="s">
        <v>47</v>
      </c>
      <c r="E76" s="140"/>
      <c r="F76" s="141" t="s">
        <v>48</v>
      </c>
      <c r="G76" s="139" t="s">
        <v>47</v>
      </c>
      <c r="H76" s="140"/>
      <c r="I76" s="140"/>
      <c r="J76" s="142" t="s">
        <v>48</v>
      </c>
      <c r="K76" s="140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4"/>
      <c r="C77" s="145"/>
      <c r="D77" s="145"/>
      <c r="E77" s="145"/>
      <c r="F77" s="145"/>
      <c r="G77" s="145"/>
      <c r="H77" s="145"/>
      <c r="I77" s="145"/>
      <c r="J77" s="145"/>
      <c r="K77" s="145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46"/>
      <c r="C81" s="147"/>
      <c r="D81" s="147"/>
      <c r="E81" s="147"/>
      <c r="F81" s="147"/>
      <c r="G81" s="147"/>
      <c r="H81" s="147"/>
      <c r="I81" s="147"/>
      <c r="J81" s="147"/>
      <c r="K81" s="147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97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273" t="str">
        <f>E7</f>
        <v>AKČNÝ PLÁN PRE ZLEPŠENIE PODMIENOK CYKL. INFRAŠTR. POMOCOU ORGANIZAČNYCH OPATRENÍ (rozpočet)</v>
      </c>
      <c r="F85" s="274"/>
      <c r="G85" s="274"/>
      <c r="H85" s="274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95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2" t="str">
        <f>E9</f>
        <v>04 - SO 04 ul. 17. Novemb...</v>
      </c>
      <c r="F87" s="275"/>
      <c r="G87" s="275"/>
      <c r="H87" s="275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7" t="str">
        <f>IF(J12="","",J12)</f>
        <v>23. 9. 2022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28</v>
      </c>
      <c r="J91" s="29" t="str">
        <f>E21</f>
        <v xml:space="preserve"> 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 xml:space="preserve"> 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8" t="s">
        <v>98</v>
      </c>
      <c r="D94" s="149"/>
      <c r="E94" s="149"/>
      <c r="F94" s="149"/>
      <c r="G94" s="149"/>
      <c r="H94" s="149"/>
      <c r="I94" s="149"/>
      <c r="J94" s="150" t="s">
        <v>99</v>
      </c>
      <c r="K94" s="149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1" t="s">
        <v>100</v>
      </c>
      <c r="D96" s="33"/>
      <c r="E96" s="33"/>
      <c r="F96" s="33"/>
      <c r="G96" s="33"/>
      <c r="H96" s="33"/>
      <c r="I96" s="33"/>
      <c r="J96" s="85">
        <f>J123</f>
        <v>0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101</v>
      </c>
    </row>
    <row r="97" spans="1:31" s="9" customFormat="1" ht="24.95" customHeight="1">
      <c r="B97" s="152"/>
      <c r="C97" s="153"/>
      <c r="D97" s="154" t="s">
        <v>102</v>
      </c>
      <c r="E97" s="155"/>
      <c r="F97" s="155"/>
      <c r="G97" s="155"/>
      <c r="H97" s="155"/>
      <c r="I97" s="155"/>
      <c r="J97" s="156">
        <f>J124</f>
        <v>0</v>
      </c>
      <c r="K97" s="153"/>
      <c r="L97" s="157"/>
    </row>
    <row r="98" spans="1:31" s="10" customFormat="1" ht="19.899999999999999" customHeight="1">
      <c r="B98" s="158"/>
      <c r="C98" s="159"/>
      <c r="D98" s="160" t="s">
        <v>103</v>
      </c>
      <c r="E98" s="161"/>
      <c r="F98" s="161"/>
      <c r="G98" s="161"/>
      <c r="H98" s="161"/>
      <c r="I98" s="161"/>
      <c r="J98" s="162">
        <f>J125</f>
        <v>0</v>
      </c>
      <c r="K98" s="159"/>
      <c r="L98" s="163"/>
    </row>
    <row r="99" spans="1:31" s="10" customFormat="1" ht="19.899999999999999" customHeight="1">
      <c r="B99" s="158"/>
      <c r="C99" s="159"/>
      <c r="D99" s="160" t="s">
        <v>104</v>
      </c>
      <c r="E99" s="161"/>
      <c r="F99" s="161"/>
      <c r="G99" s="161"/>
      <c r="H99" s="161"/>
      <c r="I99" s="161"/>
      <c r="J99" s="162">
        <f>J140</f>
        <v>0</v>
      </c>
      <c r="K99" s="159"/>
      <c r="L99" s="163"/>
    </row>
    <row r="100" spans="1:31" s="10" customFormat="1" ht="19.899999999999999" customHeight="1">
      <c r="B100" s="158"/>
      <c r="C100" s="159"/>
      <c r="D100" s="160" t="s">
        <v>107</v>
      </c>
      <c r="E100" s="161"/>
      <c r="F100" s="161"/>
      <c r="G100" s="161"/>
      <c r="H100" s="161"/>
      <c r="I100" s="161"/>
      <c r="J100" s="162">
        <f>J142</f>
        <v>0</v>
      </c>
      <c r="K100" s="159"/>
      <c r="L100" s="163"/>
    </row>
    <row r="101" spans="1:31" s="10" customFormat="1" ht="19.899999999999999" customHeight="1">
      <c r="B101" s="158"/>
      <c r="C101" s="159"/>
      <c r="D101" s="160" t="s">
        <v>108</v>
      </c>
      <c r="E101" s="161"/>
      <c r="F101" s="161"/>
      <c r="G101" s="161"/>
      <c r="H101" s="161"/>
      <c r="I101" s="161"/>
      <c r="J101" s="162">
        <f>J149</f>
        <v>0</v>
      </c>
      <c r="K101" s="159"/>
      <c r="L101" s="163"/>
    </row>
    <row r="102" spans="1:31" s="10" customFormat="1" ht="19.899999999999999" customHeight="1">
      <c r="B102" s="158"/>
      <c r="C102" s="159"/>
      <c r="D102" s="160" t="s">
        <v>109</v>
      </c>
      <c r="E102" s="161"/>
      <c r="F102" s="161"/>
      <c r="G102" s="161"/>
      <c r="H102" s="161"/>
      <c r="I102" s="161"/>
      <c r="J102" s="162">
        <f>J151</f>
        <v>0</v>
      </c>
      <c r="K102" s="159"/>
      <c r="L102" s="163"/>
    </row>
    <row r="103" spans="1:31" s="10" customFormat="1" ht="19.899999999999999" customHeight="1">
      <c r="B103" s="158"/>
      <c r="C103" s="159"/>
      <c r="D103" s="160" t="s">
        <v>110</v>
      </c>
      <c r="E103" s="161"/>
      <c r="F103" s="161"/>
      <c r="G103" s="161"/>
      <c r="H103" s="161"/>
      <c r="I103" s="161"/>
      <c r="J103" s="162">
        <f>J184</f>
        <v>0</v>
      </c>
      <c r="K103" s="159"/>
      <c r="L103" s="163"/>
    </row>
    <row r="104" spans="1:31" s="2" customFormat="1" ht="21.75" customHeight="1">
      <c r="A104" s="31"/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52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6.95" customHeight="1">
      <c r="A105" s="31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9" spans="1:31" s="2" customFormat="1" ht="6.95" customHeight="1">
      <c r="A109" s="31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24.95" customHeight="1">
      <c r="A110" s="31"/>
      <c r="B110" s="32"/>
      <c r="C110" s="20" t="s">
        <v>116</v>
      </c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15</v>
      </c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26.25" customHeight="1">
      <c r="A113" s="31"/>
      <c r="B113" s="32"/>
      <c r="C113" s="33"/>
      <c r="D113" s="33"/>
      <c r="E113" s="273" t="str">
        <f>E7</f>
        <v>AKČNÝ PLÁN PRE ZLEPŠENIE PODMIENOK CYKL. INFRAŠTR. POMOCOU ORGANIZAČNYCH OPATRENÍ (rozpočet)</v>
      </c>
      <c r="F113" s="274"/>
      <c r="G113" s="274"/>
      <c r="H113" s="274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95</v>
      </c>
      <c r="D114" s="33"/>
      <c r="E114" s="33"/>
      <c r="F114" s="33"/>
      <c r="G114" s="33"/>
      <c r="H114" s="33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3"/>
      <c r="D115" s="33"/>
      <c r="E115" s="222" t="str">
        <f>E9</f>
        <v>04 - SO 04 ul. 17. Novemb...</v>
      </c>
      <c r="F115" s="275"/>
      <c r="G115" s="275"/>
      <c r="H115" s="275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2" customHeight="1">
      <c r="A117" s="31"/>
      <c r="B117" s="32"/>
      <c r="C117" s="26" t="s">
        <v>19</v>
      </c>
      <c r="D117" s="33"/>
      <c r="E117" s="33"/>
      <c r="F117" s="24" t="str">
        <f>F12</f>
        <v xml:space="preserve"> </v>
      </c>
      <c r="G117" s="33"/>
      <c r="H117" s="33"/>
      <c r="I117" s="26" t="s">
        <v>21</v>
      </c>
      <c r="J117" s="67" t="str">
        <f>IF(J12="","",J12)</f>
        <v>23. 9. 2022</v>
      </c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2" customHeight="1">
      <c r="A119" s="31"/>
      <c r="B119" s="32"/>
      <c r="C119" s="26" t="s">
        <v>23</v>
      </c>
      <c r="D119" s="33"/>
      <c r="E119" s="33"/>
      <c r="F119" s="24" t="str">
        <f>E15</f>
        <v xml:space="preserve"> </v>
      </c>
      <c r="G119" s="33"/>
      <c r="H119" s="33"/>
      <c r="I119" s="26" t="s">
        <v>28</v>
      </c>
      <c r="J119" s="29" t="str">
        <f>E21</f>
        <v xml:space="preserve"> </v>
      </c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2" customHeight="1">
      <c r="A120" s="31"/>
      <c r="B120" s="32"/>
      <c r="C120" s="26" t="s">
        <v>26</v>
      </c>
      <c r="D120" s="33"/>
      <c r="E120" s="33"/>
      <c r="F120" s="24" t="str">
        <f>IF(E18="","",E18)</f>
        <v>Vyplň údaj</v>
      </c>
      <c r="G120" s="33"/>
      <c r="H120" s="33"/>
      <c r="I120" s="26" t="s">
        <v>30</v>
      </c>
      <c r="J120" s="29" t="str">
        <f>E24</f>
        <v xml:space="preserve"> </v>
      </c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0.3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11" customFormat="1" ht="29.25" customHeight="1">
      <c r="A122" s="164"/>
      <c r="B122" s="165"/>
      <c r="C122" s="166" t="s">
        <v>117</v>
      </c>
      <c r="D122" s="167" t="s">
        <v>57</v>
      </c>
      <c r="E122" s="167" t="s">
        <v>53</v>
      </c>
      <c r="F122" s="167" t="s">
        <v>54</v>
      </c>
      <c r="G122" s="167" t="s">
        <v>118</v>
      </c>
      <c r="H122" s="167" t="s">
        <v>119</v>
      </c>
      <c r="I122" s="167" t="s">
        <v>120</v>
      </c>
      <c r="J122" s="168" t="s">
        <v>99</v>
      </c>
      <c r="K122" s="169" t="s">
        <v>121</v>
      </c>
      <c r="L122" s="170"/>
      <c r="M122" s="76" t="s">
        <v>1</v>
      </c>
      <c r="N122" s="77" t="s">
        <v>36</v>
      </c>
      <c r="O122" s="77" t="s">
        <v>122</v>
      </c>
      <c r="P122" s="77" t="s">
        <v>123</v>
      </c>
      <c r="Q122" s="77" t="s">
        <v>124</v>
      </c>
      <c r="R122" s="77" t="s">
        <v>125</v>
      </c>
      <c r="S122" s="77" t="s">
        <v>126</v>
      </c>
      <c r="T122" s="78" t="s">
        <v>127</v>
      </c>
      <c r="U122" s="164"/>
      <c r="V122" s="164"/>
      <c r="W122" s="164"/>
      <c r="X122" s="164"/>
      <c r="Y122" s="164"/>
      <c r="Z122" s="164"/>
      <c r="AA122" s="164"/>
      <c r="AB122" s="164"/>
      <c r="AC122" s="164"/>
      <c r="AD122" s="164"/>
      <c r="AE122" s="164"/>
    </row>
    <row r="123" spans="1:65" s="2" customFormat="1" ht="22.9" customHeight="1">
      <c r="A123" s="31"/>
      <c r="B123" s="32"/>
      <c r="C123" s="83" t="s">
        <v>100</v>
      </c>
      <c r="D123" s="33"/>
      <c r="E123" s="33"/>
      <c r="F123" s="33"/>
      <c r="G123" s="33"/>
      <c r="H123" s="33"/>
      <c r="I123" s="33"/>
      <c r="J123" s="171">
        <f>BK123</f>
        <v>0</v>
      </c>
      <c r="K123" s="33"/>
      <c r="L123" s="36"/>
      <c r="M123" s="79"/>
      <c r="N123" s="172"/>
      <c r="O123" s="80"/>
      <c r="P123" s="173">
        <f>P124</f>
        <v>0</v>
      </c>
      <c r="Q123" s="80"/>
      <c r="R123" s="173">
        <f>R124</f>
        <v>608.92534000000001</v>
      </c>
      <c r="S123" s="80"/>
      <c r="T123" s="174">
        <f>T124</f>
        <v>534.19000000000005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T123" s="14" t="s">
        <v>71</v>
      </c>
      <c r="AU123" s="14" t="s">
        <v>101</v>
      </c>
      <c r="BK123" s="175">
        <f>BK124</f>
        <v>0</v>
      </c>
    </row>
    <row r="124" spans="1:65" s="12" customFormat="1" ht="25.9" customHeight="1">
      <c r="B124" s="176"/>
      <c r="C124" s="177"/>
      <c r="D124" s="178" t="s">
        <v>71</v>
      </c>
      <c r="E124" s="179" t="s">
        <v>128</v>
      </c>
      <c r="F124" s="179" t="s">
        <v>129</v>
      </c>
      <c r="G124" s="177"/>
      <c r="H124" s="177"/>
      <c r="I124" s="180"/>
      <c r="J124" s="181">
        <f>BK124</f>
        <v>0</v>
      </c>
      <c r="K124" s="177"/>
      <c r="L124" s="182"/>
      <c r="M124" s="183"/>
      <c r="N124" s="184"/>
      <c r="O124" s="184"/>
      <c r="P124" s="185">
        <f>P125+P140+P142+P149+P151+P184</f>
        <v>0</v>
      </c>
      <c r="Q124" s="184"/>
      <c r="R124" s="185">
        <f>R125+R140+R142+R149+R151+R184</f>
        <v>608.92534000000001</v>
      </c>
      <c r="S124" s="184"/>
      <c r="T124" s="186">
        <f>T125+T140+T142+T149+T151+T184</f>
        <v>534.19000000000005</v>
      </c>
      <c r="AR124" s="187" t="s">
        <v>80</v>
      </c>
      <c r="AT124" s="188" t="s">
        <v>71</v>
      </c>
      <c r="AU124" s="188" t="s">
        <v>72</v>
      </c>
      <c r="AY124" s="187" t="s">
        <v>130</v>
      </c>
      <c r="BK124" s="189">
        <f>BK125+BK140+BK142+BK149+BK151+BK184</f>
        <v>0</v>
      </c>
    </row>
    <row r="125" spans="1:65" s="12" customFormat="1" ht="22.9" customHeight="1">
      <c r="B125" s="176"/>
      <c r="C125" s="177"/>
      <c r="D125" s="178" t="s">
        <v>71</v>
      </c>
      <c r="E125" s="190" t="s">
        <v>80</v>
      </c>
      <c r="F125" s="190" t="s">
        <v>131</v>
      </c>
      <c r="G125" s="177"/>
      <c r="H125" s="177"/>
      <c r="I125" s="180"/>
      <c r="J125" s="191">
        <f>BK125</f>
        <v>0</v>
      </c>
      <c r="K125" s="177"/>
      <c r="L125" s="182"/>
      <c r="M125" s="183"/>
      <c r="N125" s="184"/>
      <c r="O125" s="184"/>
      <c r="P125" s="185">
        <f>SUM(P126:P139)</f>
        <v>0</v>
      </c>
      <c r="Q125" s="184"/>
      <c r="R125" s="185">
        <f>SUM(R126:R139)</f>
        <v>0.54899999999999993</v>
      </c>
      <c r="S125" s="184"/>
      <c r="T125" s="186">
        <f>SUM(T126:T139)</f>
        <v>534.19000000000005</v>
      </c>
      <c r="AR125" s="187" t="s">
        <v>80</v>
      </c>
      <c r="AT125" s="188" t="s">
        <v>71</v>
      </c>
      <c r="AU125" s="188" t="s">
        <v>80</v>
      </c>
      <c r="AY125" s="187" t="s">
        <v>130</v>
      </c>
      <c r="BK125" s="189">
        <f>SUM(BK126:BK139)</f>
        <v>0</v>
      </c>
    </row>
    <row r="126" spans="1:65" s="2" customFormat="1" ht="24.2" customHeight="1">
      <c r="A126" s="31"/>
      <c r="B126" s="32"/>
      <c r="C126" s="192" t="s">
        <v>80</v>
      </c>
      <c r="D126" s="192" t="s">
        <v>132</v>
      </c>
      <c r="E126" s="193" t="s">
        <v>450</v>
      </c>
      <c r="F126" s="194" t="s">
        <v>451</v>
      </c>
      <c r="G126" s="195" t="s">
        <v>135</v>
      </c>
      <c r="H126" s="196">
        <v>210</v>
      </c>
      <c r="I126" s="197"/>
      <c r="J126" s="198">
        <f t="shared" ref="J126:J139" si="0">ROUND(I126*H126,2)</f>
        <v>0</v>
      </c>
      <c r="K126" s="199"/>
      <c r="L126" s="36"/>
      <c r="M126" s="200" t="s">
        <v>1</v>
      </c>
      <c r="N126" s="201" t="s">
        <v>38</v>
      </c>
      <c r="O126" s="72"/>
      <c r="P126" s="202">
        <f t="shared" ref="P126:P139" si="1">O126*H126</f>
        <v>0</v>
      </c>
      <c r="Q126" s="202">
        <v>0</v>
      </c>
      <c r="R126" s="202">
        <f t="shared" ref="R126:R139" si="2">Q126*H126</f>
        <v>0</v>
      </c>
      <c r="S126" s="202">
        <v>0.125</v>
      </c>
      <c r="T126" s="203">
        <f t="shared" ref="T126:T139" si="3">S126*H126</f>
        <v>26.25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04" t="s">
        <v>136</v>
      </c>
      <c r="AT126" s="204" t="s">
        <v>132</v>
      </c>
      <c r="AU126" s="204" t="s">
        <v>137</v>
      </c>
      <c r="AY126" s="14" t="s">
        <v>130</v>
      </c>
      <c r="BE126" s="205">
        <f t="shared" ref="BE126:BE139" si="4">IF(N126="základná",J126,0)</f>
        <v>0</v>
      </c>
      <c r="BF126" s="205">
        <f t="shared" ref="BF126:BF139" si="5">IF(N126="znížená",J126,0)</f>
        <v>0</v>
      </c>
      <c r="BG126" s="205">
        <f t="shared" ref="BG126:BG139" si="6">IF(N126="zákl. prenesená",J126,0)</f>
        <v>0</v>
      </c>
      <c r="BH126" s="205">
        <f t="shared" ref="BH126:BH139" si="7">IF(N126="zníž. prenesená",J126,0)</f>
        <v>0</v>
      </c>
      <c r="BI126" s="205">
        <f t="shared" ref="BI126:BI139" si="8">IF(N126="nulová",J126,0)</f>
        <v>0</v>
      </c>
      <c r="BJ126" s="14" t="s">
        <v>137</v>
      </c>
      <c r="BK126" s="205">
        <f t="shared" ref="BK126:BK139" si="9">ROUND(I126*H126,2)</f>
        <v>0</v>
      </c>
      <c r="BL126" s="14" t="s">
        <v>136</v>
      </c>
      <c r="BM126" s="204" t="s">
        <v>137</v>
      </c>
    </row>
    <row r="127" spans="1:65" s="2" customFormat="1" ht="37.9" customHeight="1">
      <c r="A127" s="31"/>
      <c r="B127" s="32"/>
      <c r="C127" s="192" t="s">
        <v>137</v>
      </c>
      <c r="D127" s="192" t="s">
        <v>132</v>
      </c>
      <c r="E127" s="193" t="s">
        <v>478</v>
      </c>
      <c r="F127" s="194" t="s">
        <v>479</v>
      </c>
      <c r="G127" s="195" t="s">
        <v>135</v>
      </c>
      <c r="H127" s="196">
        <v>3660</v>
      </c>
      <c r="I127" s="197"/>
      <c r="J127" s="198">
        <f t="shared" si="0"/>
        <v>0</v>
      </c>
      <c r="K127" s="199"/>
      <c r="L127" s="36"/>
      <c r="M127" s="200" t="s">
        <v>1</v>
      </c>
      <c r="N127" s="201" t="s">
        <v>38</v>
      </c>
      <c r="O127" s="72"/>
      <c r="P127" s="202">
        <f t="shared" si="1"/>
        <v>0</v>
      </c>
      <c r="Q127" s="202">
        <v>1.4999999999999999E-4</v>
      </c>
      <c r="R127" s="202">
        <f t="shared" si="2"/>
        <v>0.54899999999999993</v>
      </c>
      <c r="S127" s="202">
        <v>0.125</v>
      </c>
      <c r="T127" s="203">
        <f t="shared" si="3"/>
        <v>457.5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04" t="s">
        <v>136</v>
      </c>
      <c r="AT127" s="204" t="s">
        <v>132</v>
      </c>
      <c r="AU127" s="204" t="s">
        <v>137</v>
      </c>
      <c r="AY127" s="14" t="s">
        <v>130</v>
      </c>
      <c r="BE127" s="205">
        <f t="shared" si="4"/>
        <v>0</v>
      </c>
      <c r="BF127" s="205">
        <f t="shared" si="5"/>
        <v>0</v>
      </c>
      <c r="BG127" s="205">
        <f t="shared" si="6"/>
        <v>0</v>
      </c>
      <c r="BH127" s="205">
        <f t="shared" si="7"/>
        <v>0</v>
      </c>
      <c r="BI127" s="205">
        <f t="shared" si="8"/>
        <v>0</v>
      </c>
      <c r="BJ127" s="14" t="s">
        <v>137</v>
      </c>
      <c r="BK127" s="205">
        <f t="shared" si="9"/>
        <v>0</v>
      </c>
      <c r="BL127" s="14" t="s">
        <v>136</v>
      </c>
      <c r="BM127" s="204" t="s">
        <v>136</v>
      </c>
    </row>
    <row r="128" spans="1:65" s="2" customFormat="1" ht="24.2" customHeight="1">
      <c r="A128" s="31"/>
      <c r="B128" s="32"/>
      <c r="C128" s="192" t="s">
        <v>140</v>
      </c>
      <c r="D128" s="192" t="s">
        <v>132</v>
      </c>
      <c r="E128" s="193" t="s">
        <v>141</v>
      </c>
      <c r="F128" s="194" t="s">
        <v>142</v>
      </c>
      <c r="G128" s="195" t="s">
        <v>143</v>
      </c>
      <c r="H128" s="196">
        <v>22</v>
      </c>
      <c r="I128" s="197"/>
      <c r="J128" s="198">
        <f t="shared" si="0"/>
        <v>0</v>
      </c>
      <c r="K128" s="199"/>
      <c r="L128" s="36"/>
      <c r="M128" s="200" t="s">
        <v>1</v>
      </c>
      <c r="N128" s="201" t="s">
        <v>38</v>
      </c>
      <c r="O128" s="72"/>
      <c r="P128" s="202">
        <f t="shared" si="1"/>
        <v>0</v>
      </c>
      <c r="Q128" s="202">
        <v>0</v>
      </c>
      <c r="R128" s="202">
        <f t="shared" si="2"/>
        <v>0</v>
      </c>
      <c r="S128" s="202">
        <v>0.14499999999999999</v>
      </c>
      <c r="T128" s="203">
        <f t="shared" si="3"/>
        <v>3.19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04" t="s">
        <v>136</v>
      </c>
      <c r="AT128" s="204" t="s">
        <v>132</v>
      </c>
      <c r="AU128" s="204" t="s">
        <v>137</v>
      </c>
      <c r="AY128" s="14" t="s">
        <v>130</v>
      </c>
      <c r="BE128" s="205">
        <f t="shared" si="4"/>
        <v>0</v>
      </c>
      <c r="BF128" s="205">
        <f t="shared" si="5"/>
        <v>0</v>
      </c>
      <c r="BG128" s="205">
        <f t="shared" si="6"/>
        <v>0</v>
      </c>
      <c r="BH128" s="205">
        <f t="shared" si="7"/>
        <v>0</v>
      </c>
      <c r="BI128" s="205">
        <f t="shared" si="8"/>
        <v>0</v>
      </c>
      <c r="BJ128" s="14" t="s">
        <v>137</v>
      </c>
      <c r="BK128" s="205">
        <f t="shared" si="9"/>
        <v>0</v>
      </c>
      <c r="BL128" s="14" t="s">
        <v>136</v>
      </c>
      <c r="BM128" s="204" t="s">
        <v>144</v>
      </c>
    </row>
    <row r="129" spans="1:65" s="2" customFormat="1" ht="33" customHeight="1">
      <c r="A129" s="31"/>
      <c r="B129" s="32"/>
      <c r="C129" s="192" t="s">
        <v>136</v>
      </c>
      <c r="D129" s="192" t="s">
        <v>132</v>
      </c>
      <c r="E129" s="193" t="s">
        <v>453</v>
      </c>
      <c r="F129" s="194" t="s">
        <v>454</v>
      </c>
      <c r="G129" s="195" t="s">
        <v>135</v>
      </c>
      <c r="H129" s="196">
        <v>210</v>
      </c>
      <c r="I129" s="197"/>
      <c r="J129" s="198">
        <f t="shared" si="0"/>
        <v>0</v>
      </c>
      <c r="K129" s="199"/>
      <c r="L129" s="36"/>
      <c r="M129" s="200" t="s">
        <v>1</v>
      </c>
      <c r="N129" s="201" t="s">
        <v>38</v>
      </c>
      <c r="O129" s="72"/>
      <c r="P129" s="202">
        <f t="shared" si="1"/>
        <v>0</v>
      </c>
      <c r="Q129" s="202">
        <v>0</v>
      </c>
      <c r="R129" s="202">
        <f t="shared" si="2"/>
        <v>0</v>
      </c>
      <c r="S129" s="202">
        <v>0.22500000000000001</v>
      </c>
      <c r="T129" s="203">
        <f t="shared" si="3"/>
        <v>47.25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4" t="s">
        <v>136</v>
      </c>
      <c r="AT129" s="204" t="s">
        <v>132</v>
      </c>
      <c r="AU129" s="204" t="s">
        <v>137</v>
      </c>
      <c r="AY129" s="14" t="s">
        <v>130</v>
      </c>
      <c r="BE129" s="205">
        <f t="shared" si="4"/>
        <v>0</v>
      </c>
      <c r="BF129" s="205">
        <f t="shared" si="5"/>
        <v>0</v>
      </c>
      <c r="BG129" s="205">
        <f t="shared" si="6"/>
        <v>0</v>
      </c>
      <c r="BH129" s="205">
        <f t="shared" si="7"/>
        <v>0</v>
      </c>
      <c r="BI129" s="205">
        <f t="shared" si="8"/>
        <v>0</v>
      </c>
      <c r="BJ129" s="14" t="s">
        <v>137</v>
      </c>
      <c r="BK129" s="205">
        <f t="shared" si="9"/>
        <v>0</v>
      </c>
      <c r="BL129" s="14" t="s">
        <v>136</v>
      </c>
      <c r="BM129" s="204" t="s">
        <v>147</v>
      </c>
    </row>
    <row r="130" spans="1:65" s="2" customFormat="1" ht="24.2" customHeight="1">
      <c r="A130" s="31"/>
      <c r="B130" s="32"/>
      <c r="C130" s="192" t="s">
        <v>148</v>
      </c>
      <c r="D130" s="192" t="s">
        <v>132</v>
      </c>
      <c r="E130" s="193" t="s">
        <v>149</v>
      </c>
      <c r="F130" s="194" t="s">
        <v>150</v>
      </c>
      <c r="G130" s="195" t="s">
        <v>151</v>
      </c>
      <c r="H130" s="196">
        <v>200</v>
      </c>
      <c r="I130" s="197"/>
      <c r="J130" s="198">
        <f t="shared" si="0"/>
        <v>0</v>
      </c>
      <c r="K130" s="199"/>
      <c r="L130" s="36"/>
      <c r="M130" s="200" t="s">
        <v>1</v>
      </c>
      <c r="N130" s="201" t="s">
        <v>38</v>
      </c>
      <c r="O130" s="72"/>
      <c r="P130" s="202">
        <f t="shared" si="1"/>
        <v>0</v>
      </c>
      <c r="Q130" s="202">
        <v>0</v>
      </c>
      <c r="R130" s="202">
        <f t="shared" si="2"/>
        <v>0</v>
      </c>
      <c r="S130" s="202">
        <v>0</v>
      </c>
      <c r="T130" s="203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04" t="s">
        <v>136</v>
      </c>
      <c r="AT130" s="204" t="s">
        <v>132</v>
      </c>
      <c r="AU130" s="204" t="s">
        <v>137</v>
      </c>
      <c r="AY130" s="14" t="s">
        <v>130</v>
      </c>
      <c r="BE130" s="205">
        <f t="shared" si="4"/>
        <v>0</v>
      </c>
      <c r="BF130" s="205">
        <f t="shared" si="5"/>
        <v>0</v>
      </c>
      <c r="BG130" s="205">
        <f t="shared" si="6"/>
        <v>0</v>
      </c>
      <c r="BH130" s="205">
        <f t="shared" si="7"/>
        <v>0</v>
      </c>
      <c r="BI130" s="205">
        <f t="shared" si="8"/>
        <v>0</v>
      </c>
      <c r="BJ130" s="14" t="s">
        <v>137</v>
      </c>
      <c r="BK130" s="205">
        <f t="shared" si="9"/>
        <v>0</v>
      </c>
      <c r="BL130" s="14" t="s">
        <v>136</v>
      </c>
      <c r="BM130" s="204" t="s">
        <v>152</v>
      </c>
    </row>
    <row r="131" spans="1:65" s="2" customFormat="1" ht="24.2" customHeight="1">
      <c r="A131" s="31"/>
      <c r="B131" s="32"/>
      <c r="C131" s="192" t="s">
        <v>144</v>
      </c>
      <c r="D131" s="192" t="s">
        <v>132</v>
      </c>
      <c r="E131" s="193" t="s">
        <v>153</v>
      </c>
      <c r="F131" s="194" t="s">
        <v>154</v>
      </c>
      <c r="G131" s="195" t="s">
        <v>151</v>
      </c>
      <c r="H131" s="196">
        <v>60</v>
      </c>
      <c r="I131" s="197"/>
      <c r="J131" s="198">
        <f t="shared" si="0"/>
        <v>0</v>
      </c>
      <c r="K131" s="199"/>
      <c r="L131" s="36"/>
      <c r="M131" s="200" t="s">
        <v>1</v>
      </c>
      <c r="N131" s="201" t="s">
        <v>38</v>
      </c>
      <c r="O131" s="72"/>
      <c r="P131" s="202">
        <f t="shared" si="1"/>
        <v>0</v>
      </c>
      <c r="Q131" s="202">
        <v>0</v>
      </c>
      <c r="R131" s="202">
        <f t="shared" si="2"/>
        <v>0</v>
      </c>
      <c r="S131" s="202">
        <v>0</v>
      </c>
      <c r="T131" s="203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4" t="s">
        <v>136</v>
      </c>
      <c r="AT131" s="204" t="s">
        <v>132</v>
      </c>
      <c r="AU131" s="204" t="s">
        <v>137</v>
      </c>
      <c r="AY131" s="14" t="s">
        <v>130</v>
      </c>
      <c r="BE131" s="205">
        <f t="shared" si="4"/>
        <v>0</v>
      </c>
      <c r="BF131" s="205">
        <f t="shared" si="5"/>
        <v>0</v>
      </c>
      <c r="BG131" s="205">
        <f t="shared" si="6"/>
        <v>0</v>
      </c>
      <c r="BH131" s="205">
        <f t="shared" si="7"/>
        <v>0</v>
      </c>
      <c r="BI131" s="205">
        <f t="shared" si="8"/>
        <v>0</v>
      </c>
      <c r="BJ131" s="14" t="s">
        <v>137</v>
      </c>
      <c r="BK131" s="205">
        <f t="shared" si="9"/>
        <v>0</v>
      </c>
      <c r="BL131" s="14" t="s">
        <v>136</v>
      </c>
      <c r="BM131" s="204" t="s">
        <v>155</v>
      </c>
    </row>
    <row r="132" spans="1:65" s="2" customFormat="1" ht="16.5" customHeight="1">
      <c r="A132" s="31"/>
      <c r="B132" s="32"/>
      <c r="C132" s="192" t="s">
        <v>156</v>
      </c>
      <c r="D132" s="192" t="s">
        <v>132</v>
      </c>
      <c r="E132" s="193" t="s">
        <v>157</v>
      </c>
      <c r="F132" s="194" t="s">
        <v>158</v>
      </c>
      <c r="G132" s="195" t="s">
        <v>151</v>
      </c>
      <c r="H132" s="196">
        <v>42</v>
      </c>
      <c r="I132" s="197"/>
      <c r="J132" s="198">
        <f t="shared" si="0"/>
        <v>0</v>
      </c>
      <c r="K132" s="199"/>
      <c r="L132" s="36"/>
      <c r="M132" s="200" t="s">
        <v>1</v>
      </c>
      <c r="N132" s="201" t="s">
        <v>38</v>
      </c>
      <c r="O132" s="72"/>
      <c r="P132" s="202">
        <f t="shared" si="1"/>
        <v>0</v>
      </c>
      <c r="Q132" s="202">
        <v>0</v>
      </c>
      <c r="R132" s="202">
        <f t="shared" si="2"/>
        <v>0</v>
      </c>
      <c r="S132" s="202">
        <v>0</v>
      </c>
      <c r="T132" s="203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4" t="s">
        <v>136</v>
      </c>
      <c r="AT132" s="204" t="s">
        <v>132</v>
      </c>
      <c r="AU132" s="204" t="s">
        <v>137</v>
      </c>
      <c r="AY132" s="14" t="s">
        <v>130</v>
      </c>
      <c r="BE132" s="205">
        <f t="shared" si="4"/>
        <v>0</v>
      </c>
      <c r="BF132" s="205">
        <f t="shared" si="5"/>
        <v>0</v>
      </c>
      <c r="BG132" s="205">
        <f t="shared" si="6"/>
        <v>0</v>
      </c>
      <c r="BH132" s="205">
        <f t="shared" si="7"/>
        <v>0</v>
      </c>
      <c r="BI132" s="205">
        <f t="shared" si="8"/>
        <v>0</v>
      </c>
      <c r="BJ132" s="14" t="s">
        <v>137</v>
      </c>
      <c r="BK132" s="205">
        <f t="shared" si="9"/>
        <v>0</v>
      </c>
      <c r="BL132" s="14" t="s">
        <v>136</v>
      </c>
      <c r="BM132" s="204" t="s">
        <v>159</v>
      </c>
    </row>
    <row r="133" spans="1:65" s="2" customFormat="1" ht="37.9" customHeight="1">
      <c r="A133" s="31"/>
      <c r="B133" s="32"/>
      <c r="C133" s="192" t="s">
        <v>147</v>
      </c>
      <c r="D133" s="192" t="s">
        <v>132</v>
      </c>
      <c r="E133" s="193" t="s">
        <v>160</v>
      </c>
      <c r="F133" s="194" t="s">
        <v>161</v>
      </c>
      <c r="G133" s="195" t="s">
        <v>151</v>
      </c>
      <c r="H133" s="196">
        <v>12.6</v>
      </c>
      <c r="I133" s="197"/>
      <c r="J133" s="198">
        <f t="shared" si="0"/>
        <v>0</v>
      </c>
      <c r="K133" s="199"/>
      <c r="L133" s="36"/>
      <c r="M133" s="200" t="s">
        <v>1</v>
      </c>
      <c r="N133" s="201" t="s">
        <v>38</v>
      </c>
      <c r="O133" s="72"/>
      <c r="P133" s="202">
        <f t="shared" si="1"/>
        <v>0</v>
      </c>
      <c r="Q133" s="202">
        <v>0</v>
      </c>
      <c r="R133" s="202">
        <f t="shared" si="2"/>
        <v>0</v>
      </c>
      <c r="S133" s="202">
        <v>0</v>
      </c>
      <c r="T133" s="203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4" t="s">
        <v>136</v>
      </c>
      <c r="AT133" s="204" t="s">
        <v>132</v>
      </c>
      <c r="AU133" s="204" t="s">
        <v>137</v>
      </c>
      <c r="AY133" s="14" t="s">
        <v>130</v>
      </c>
      <c r="BE133" s="205">
        <f t="shared" si="4"/>
        <v>0</v>
      </c>
      <c r="BF133" s="205">
        <f t="shared" si="5"/>
        <v>0</v>
      </c>
      <c r="BG133" s="205">
        <f t="shared" si="6"/>
        <v>0</v>
      </c>
      <c r="BH133" s="205">
        <f t="shared" si="7"/>
        <v>0</v>
      </c>
      <c r="BI133" s="205">
        <f t="shared" si="8"/>
        <v>0</v>
      </c>
      <c r="BJ133" s="14" t="s">
        <v>137</v>
      </c>
      <c r="BK133" s="205">
        <f t="shared" si="9"/>
        <v>0</v>
      </c>
      <c r="BL133" s="14" t="s">
        <v>136</v>
      </c>
      <c r="BM133" s="204" t="s">
        <v>162</v>
      </c>
    </row>
    <row r="134" spans="1:65" s="2" customFormat="1" ht="37.9" customHeight="1">
      <c r="A134" s="31"/>
      <c r="B134" s="32"/>
      <c r="C134" s="192" t="s">
        <v>163</v>
      </c>
      <c r="D134" s="192" t="s">
        <v>132</v>
      </c>
      <c r="E134" s="193" t="s">
        <v>164</v>
      </c>
      <c r="F134" s="194" t="s">
        <v>165</v>
      </c>
      <c r="G134" s="195" t="s">
        <v>151</v>
      </c>
      <c r="H134" s="196">
        <v>222</v>
      </c>
      <c r="I134" s="197"/>
      <c r="J134" s="198">
        <f t="shared" si="0"/>
        <v>0</v>
      </c>
      <c r="K134" s="199"/>
      <c r="L134" s="36"/>
      <c r="M134" s="200" t="s">
        <v>1</v>
      </c>
      <c r="N134" s="201" t="s">
        <v>38</v>
      </c>
      <c r="O134" s="72"/>
      <c r="P134" s="202">
        <f t="shared" si="1"/>
        <v>0</v>
      </c>
      <c r="Q134" s="202">
        <v>0</v>
      </c>
      <c r="R134" s="202">
        <f t="shared" si="2"/>
        <v>0</v>
      </c>
      <c r="S134" s="202">
        <v>0</v>
      </c>
      <c r="T134" s="203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4" t="s">
        <v>136</v>
      </c>
      <c r="AT134" s="204" t="s">
        <v>132</v>
      </c>
      <c r="AU134" s="204" t="s">
        <v>137</v>
      </c>
      <c r="AY134" s="14" t="s">
        <v>130</v>
      </c>
      <c r="BE134" s="205">
        <f t="shared" si="4"/>
        <v>0</v>
      </c>
      <c r="BF134" s="205">
        <f t="shared" si="5"/>
        <v>0</v>
      </c>
      <c r="BG134" s="205">
        <f t="shared" si="6"/>
        <v>0</v>
      </c>
      <c r="BH134" s="205">
        <f t="shared" si="7"/>
        <v>0</v>
      </c>
      <c r="BI134" s="205">
        <f t="shared" si="8"/>
        <v>0</v>
      </c>
      <c r="BJ134" s="14" t="s">
        <v>137</v>
      </c>
      <c r="BK134" s="205">
        <f t="shared" si="9"/>
        <v>0</v>
      </c>
      <c r="BL134" s="14" t="s">
        <v>136</v>
      </c>
      <c r="BM134" s="204" t="s">
        <v>166</v>
      </c>
    </row>
    <row r="135" spans="1:65" s="2" customFormat="1" ht="44.25" customHeight="1">
      <c r="A135" s="31"/>
      <c r="B135" s="32"/>
      <c r="C135" s="192" t="s">
        <v>152</v>
      </c>
      <c r="D135" s="192" t="s">
        <v>132</v>
      </c>
      <c r="E135" s="193" t="s">
        <v>167</v>
      </c>
      <c r="F135" s="194" t="s">
        <v>168</v>
      </c>
      <c r="G135" s="195" t="s">
        <v>151</v>
      </c>
      <c r="H135" s="196">
        <v>444</v>
      </c>
      <c r="I135" s="197"/>
      <c r="J135" s="198">
        <f t="shared" si="0"/>
        <v>0</v>
      </c>
      <c r="K135" s="199"/>
      <c r="L135" s="36"/>
      <c r="M135" s="200" t="s">
        <v>1</v>
      </c>
      <c r="N135" s="201" t="s">
        <v>38</v>
      </c>
      <c r="O135" s="72"/>
      <c r="P135" s="202">
        <f t="shared" si="1"/>
        <v>0</v>
      </c>
      <c r="Q135" s="202">
        <v>0</v>
      </c>
      <c r="R135" s="202">
        <f t="shared" si="2"/>
        <v>0</v>
      </c>
      <c r="S135" s="202">
        <v>0</v>
      </c>
      <c r="T135" s="203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4" t="s">
        <v>136</v>
      </c>
      <c r="AT135" s="204" t="s">
        <v>132</v>
      </c>
      <c r="AU135" s="204" t="s">
        <v>137</v>
      </c>
      <c r="AY135" s="14" t="s">
        <v>130</v>
      </c>
      <c r="BE135" s="205">
        <f t="shared" si="4"/>
        <v>0</v>
      </c>
      <c r="BF135" s="205">
        <f t="shared" si="5"/>
        <v>0</v>
      </c>
      <c r="BG135" s="205">
        <f t="shared" si="6"/>
        <v>0</v>
      </c>
      <c r="BH135" s="205">
        <f t="shared" si="7"/>
        <v>0</v>
      </c>
      <c r="BI135" s="205">
        <f t="shared" si="8"/>
        <v>0</v>
      </c>
      <c r="BJ135" s="14" t="s">
        <v>137</v>
      </c>
      <c r="BK135" s="205">
        <f t="shared" si="9"/>
        <v>0</v>
      </c>
      <c r="BL135" s="14" t="s">
        <v>136</v>
      </c>
      <c r="BM135" s="204" t="s">
        <v>7</v>
      </c>
    </row>
    <row r="136" spans="1:65" s="2" customFormat="1" ht="24.2" customHeight="1">
      <c r="A136" s="31"/>
      <c r="B136" s="32"/>
      <c r="C136" s="192" t="s">
        <v>169</v>
      </c>
      <c r="D136" s="192" t="s">
        <v>132</v>
      </c>
      <c r="E136" s="193" t="s">
        <v>170</v>
      </c>
      <c r="F136" s="194" t="s">
        <v>171</v>
      </c>
      <c r="G136" s="195" t="s">
        <v>151</v>
      </c>
      <c r="H136" s="196">
        <v>20</v>
      </c>
      <c r="I136" s="197"/>
      <c r="J136" s="198">
        <f t="shared" si="0"/>
        <v>0</v>
      </c>
      <c r="K136" s="199"/>
      <c r="L136" s="36"/>
      <c r="M136" s="200" t="s">
        <v>1</v>
      </c>
      <c r="N136" s="201" t="s">
        <v>38</v>
      </c>
      <c r="O136" s="72"/>
      <c r="P136" s="202">
        <f t="shared" si="1"/>
        <v>0</v>
      </c>
      <c r="Q136" s="202">
        <v>0</v>
      </c>
      <c r="R136" s="202">
        <f t="shared" si="2"/>
        <v>0</v>
      </c>
      <c r="S136" s="202">
        <v>0</v>
      </c>
      <c r="T136" s="203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4" t="s">
        <v>136</v>
      </c>
      <c r="AT136" s="204" t="s">
        <v>132</v>
      </c>
      <c r="AU136" s="204" t="s">
        <v>137</v>
      </c>
      <c r="AY136" s="14" t="s">
        <v>130</v>
      </c>
      <c r="BE136" s="205">
        <f t="shared" si="4"/>
        <v>0</v>
      </c>
      <c r="BF136" s="205">
        <f t="shared" si="5"/>
        <v>0</v>
      </c>
      <c r="BG136" s="205">
        <f t="shared" si="6"/>
        <v>0</v>
      </c>
      <c r="BH136" s="205">
        <f t="shared" si="7"/>
        <v>0</v>
      </c>
      <c r="BI136" s="205">
        <f t="shared" si="8"/>
        <v>0</v>
      </c>
      <c r="BJ136" s="14" t="s">
        <v>137</v>
      </c>
      <c r="BK136" s="205">
        <f t="shared" si="9"/>
        <v>0</v>
      </c>
      <c r="BL136" s="14" t="s">
        <v>136</v>
      </c>
      <c r="BM136" s="204" t="s">
        <v>172</v>
      </c>
    </row>
    <row r="137" spans="1:65" s="2" customFormat="1" ht="21.75" customHeight="1">
      <c r="A137" s="31"/>
      <c r="B137" s="32"/>
      <c r="C137" s="192" t="s">
        <v>155</v>
      </c>
      <c r="D137" s="192" t="s">
        <v>132</v>
      </c>
      <c r="E137" s="193" t="s">
        <v>173</v>
      </c>
      <c r="F137" s="194" t="s">
        <v>174</v>
      </c>
      <c r="G137" s="195" t="s">
        <v>151</v>
      </c>
      <c r="H137" s="196">
        <v>222</v>
      </c>
      <c r="I137" s="197"/>
      <c r="J137" s="198">
        <f t="shared" si="0"/>
        <v>0</v>
      </c>
      <c r="K137" s="199"/>
      <c r="L137" s="36"/>
      <c r="M137" s="200" t="s">
        <v>1</v>
      </c>
      <c r="N137" s="201" t="s">
        <v>38</v>
      </c>
      <c r="O137" s="72"/>
      <c r="P137" s="202">
        <f t="shared" si="1"/>
        <v>0</v>
      </c>
      <c r="Q137" s="202">
        <v>0</v>
      </c>
      <c r="R137" s="202">
        <f t="shared" si="2"/>
        <v>0</v>
      </c>
      <c r="S137" s="202">
        <v>0</v>
      </c>
      <c r="T137" s="203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4" t="s">
        <v>136</v>
      </c>
      <c r="AT137" s="204" t="s">
        <v>132</v>
      </c>
      <c r="AU137" s="204" t="s">
        <v>137</v>
      </c>
      <c r="AY137" s="14" t="s">
        <v>130</v>
      </c>
      <c r="BE137" s="205">
        <f t="shared" si="4"/>
        <v>0</v>
      </c>
      <c r="BF137" s="205">
        <f t="shared" si="5"/>
        <v>0</v>
      </c>
      <c r="BG137" s="205">
        <f t="shared" si="6"/>
        <v>0</v>
      </c>
      <c r="BH137" s="205">
        <f t="shared" si="7"/>
        <v>0</v>
      </c>
      <c r="BI137" s="205">
        <f t="shared" si="8"/>
        <v>0</v>
      </c>
      <c r="BJ137" s="14" t="s">
        <v>137</v>
      </c>
      <c r="BK137" s="205">
        <f t="shared" si="9"/>
        <v>0</v>
      </c>
      <c r="BL137" s="14" t="s">
        <v>136</v>
      </c>
      <c r="BM137" s="204" t="s">
        <v>175</v>
      </c>
    </row>
    <row r="138" spans="1:65" s="2" customFormat="1" ht="24.2" customHeight="1">
      <c r="A138" s="31"/>
      <c r="B138" s="32"/>
      <c r="C138" s="192" t="s">
        <v>176</v>
      </c>
      <c r="D138" s="192" t="s">
        <v>132</v>
      </c>
      <c r="E138" s="193" t="s">
        <v>177</v>
      </c>
      <c r="F138" s="194" t="s">
        <v>178</v>
      </c>
      <c r="G138" s="195" t="s">
        <v>179</v>
      </c>
      <c r="H138" s="196">
        <v>333</v>
      </c>
      <c r="I138" s="197"/>
      <c r="J138" s="198">
        <f t="shared" si="0"/>
        <v>0</v>
      </c>
      <c r="K138" s="199"/>
      <c r="L138" s="36"/>
      <c r="M138" s="200" t="s">
        <v>1</v>
      </c>
      <c r="N138" s="201" t="s">
        <v>38</v>
      </c>
      <c r="O138" s="72"/>
      <c r="P138" s="202">
        <f t="shared" si="1"/>
        <v>0</v>
      </c>
      <c r="Q138" s="202">
        <v>0</v>
      </c>
      <c r="R138" s="202">
        <f t="shared" si="2"/>
        <v>0</v>
      </c>
      <c r="S138" s="202">
        <v>0</v>
      </c>
      <c r="T138" s="203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4" t="s">
        <v>136</v>
      </c>
      <c r="AT138" s="204" t="s">
        <v>132</v>
      </c>
      <c r="AU138" s="204" t="s">
        <v>137</v>
      </c>
      <c r="AY138" s="14" t="s">
        <v>130</v>
      </c>
      <c r="BE138" s="205">
        <f t="shared" si="4"/>
        <v>0</v>
      </c>
      <c r="BF138" s="205">
        <f t="shared" si="5"/>
        <v>0</v>
      </c>
      <c r="BG138" s="205">
        <f t="shared" si="6"/>
        <v>0</v>
      </c>
      <c r="BH138" s="205">
        <f t="shared" si="7"/>
        <v>0</v>
      </c>
      <c r="BI138" s="205">
        <f t="shared" si="8"/>
        <v>0</v>
      </c>
      <c r="BJ138" s="14" t="s">
        <v>137</v>
      </c>
      <c r="BK138" s="205">
        <f t="shared" si="9"/>
        <v>0</v>
      </c>
      <c r="BL138" s="14" t="s">
        <v>136</v>
      </c>
      <c r="BM138" s="204" t="s">
        <v>180</v>
      </c>
    </row>
    <row r="139" spans="1:65" s="2" customFormat="1" ht="21.75" customHeight="1">
      <c r="A139" s="31"/>
      <c r="B139" s="32"/>
      <c r="C139" s="192" t="s">
        <v>159</v>
      </c>
      <c r="D139" s="192" t="s">
        <v>132</v>
      </c>
      <c r="E139" s="193" t="s">
        <v>193</v>
      </c>
      <c r="F139" s="194" t="s">
        <v>194</v>
      </c>
      <c r="G139" s="195" t="s">
        <v>135</v>
      </c>
      <c r="H139" s="196">
        <v>280.5</v>
      </c>
      <c r="I139" s="197"/>
      <c r="J139" s="198">
        <f t="shared" si="0"/>
        <v>0</v>
      </c>
      <c r="K139" s="199"/>
      <c r="L139" s="36"/>
      <c r="M139" s="200" t="s">
        <v>1</v>
      </c>
      <c r="N139" s="201" t="s">
        <v>38</v>
      </c>
      <c r="O139" s="72"/>
      <c r="P139" s="202">
        <f t="shared" si="1"/>
        <v>0</v>
      </c>
      <c r="Q139" s="202">
        <v>0</v>
      </c>
      <c r="R139" s="202">
        <f t="shared" si="2"/>
        <v>0</v>
      </c>
      <c r="S139" s="202">
        <v>0</v>
      </c>
      <c r="T139" s="203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4" t="s">
        <v>136</v>
      </c>
      <c r="AT139" s="204" t="s">
        <v>132</v>
      </c>
      <c r="AU139" s="204" t="s">
        <v>137</v>
      </c>
      <c r="AY139" s="14" t="s">
        <v>130</v>
      </c>
      <c r="BE139" s="205">
        <f t="shared" si="4"/>
        <v>0</v>
      </c>
      <c r="BF139" s="205">
        <f t="shared" si="5"/>
        <v>0</v>
      </c>
      <c r="BG139" s="205">
        <f t="shared" si="6"/>
        <v>0</v>
      </c>
      <c r="BH139" s="205">
        <f t="shared" si="7"/>
        <v>0</v>
      </c>
      <c r="BI139" s="205">
        <f t="shared" si="8"/>
        <v>0</v>
      </c>
      <c r="BJ139" s="14" t="s">
        <v>137</v>
      </c>
      <c r="BK139" s="205">
        <f t="shared" si="9"/>
        <v>0</v>
      </c>
      <c r="BL139" s="14" t="s">
        <v>136</v>
      </c>
      <c r="BM139" s="204" t="s">
        <v>183</v>
      </c>
    </row>
    <row r="140" spans="1:65" s="12" customFormat="1" ht="22.9" customHeight="1">
      <c r="B140" s="176"/>
      <c r="C140" s="177"/>
      <c r="D140" s="178" t="s">
        <v>71</v>
      </c>
      <c r="E140" s="190" t="s">
        <v>137</v>
      </c>
      <c r="F140" s="190" t="s">
        <v>196</v>
      </c>
      <c r="G140" s="177"/>
      <c r="H140" s="177"/>
      <c r="I140" s="180"/>
      <c r="J140" s="191">
        <f>BK140</f>
        <v>0</v>
      </c>
      <c r="K140" s="177"/>
      <c r="L140" s="182"/>
      <c r="M140" s="183"/>
      <c r="N140" s="184"/>
      <c r="O140" s="184"/>
      <c r="P140" s="185">
        <f>P141</f>
        <v>0</v>
      </c>
      <c r="Q140" s="184"/>
      <c r="R140" s="185">
        <f>R141</f>
        <v>36.224999999999994</v>
      </c>
      <c r="S140" s="184"/>
      <c r="T140" s="186">
        <f>T141</f>
        <v>0</v>
      </c>
      <c r="AR140" s="187" t="s">
        <v>80</v>
      </c>
      <c r="AT140" s="188" t="s">
        <v>71</v>
      </c>
      <c r="AU140" s="188" t="s">
        <v>80</v>
      </c>
      <c r="AY140" s="187" t="s">
        <v>130</v>
      </c>
      <c r="BK140" s="189">
        <f>BK141</f>
        <v>0</v>
      </c>
    </row>
    <row r="141" spans="1:65" s="2" customFormat="1" ht="24.2" customHeight="1">
      <c r="A141" s="31"/>
      <c r="B141" s="32"/>
      <c r="C141" s="192" t="s">
        <v>184</v>
      </c>
      <c r="D141" s="192" t="s">
        <v>132</v>
      </c>
      <c r="E141" s="193" t="s">
        <v>197</v>
      </c>
      <c r="F141" s="194" t="s">
        <v>198</v>
      </c>
      <c r="G141" s="195" t="s">
        <v>151</v>
      </c>
      <c r="H141" s="196">
        <v>17.5</v>
      </c>
      <c r="I141" s="197"/>
      <c r="J141" s="198">
        <f>ROUND(I141*H141,2)</f>
        <v>0</v>
      </c>
      <c r="K141" s="199"/>
      <c r="L141" s="36"/>
      <c r="M141" s="200" t="s">
        <v>1</v>
      </c>
      <c r="N141" s="201" t="s">
        <v>38</v>
      </c>
      <c r="O141" s="72"/>
      <c r="P141" s="202">
        <f>O141*H141</f>
        <v>0</v>
      </c>
      <c r="Q141" s="202">
        <v>2.0699999999999998</v>
      </c>
      <c r="R141" s="202">
        <f>Q141*H141</f>
        <v>36.224999999999994</v>
      </c>
      <c r="S141" s="202">
        <v>0</v>
      </c>
      <c r="T141" s="203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4" t="s">
        <v>136</v>
      </c>
      <c r="AT141" s="204" t="s">
        <v>132</v>
      </c>
      <c r="AU141" s="204" t="s">
        <v>137</v>
      </c>
      <c r="AY141" s="14" t="s">
        <v>130</v>
      </c>
      <c r="BE141" s="205">
        <f>IF(N141="základná",J141,0)</f>
        <v>0</v>
      </c>
      <c r="BF141" s="205">
        <f>IF(N141="znížená",J141,0)</f>
        <v>0</v>
      </c>
      <c r="BG141" s="205">
        <f>IF(N141="zákl. prenesená",J141,0)</f>
        <v>0</v>
      </c>
      <c r="BH141" s="205">
        <f>IF(N141="zníž. prenesená",J141,0)</f>
        <v>0</v>
      </c>
      <c r="BI141" s="205">
        <f>IF(N141="nulová",J141,0)</f>
        <v>0</v>
      </c>
      <c r="BJ141" s="14" t="s">
        <v>137</v>
      </c>
      <c r="BK141" s="205">
        <f>ROUND(I141*H141,2)</f>
        <v>0</v>
      </c>
      <c r="BL141" s="14" t="s">
        <v>136</v>
      </c>
      <c r="BM141" s="204" t="s">
        <v>187</v>
      </c>
    </row>
    <row r="142" spans="1:65" s="12" customFormat="1" ht="22.9" customHeight="1">
      <c r="B142" s="176"/>
      <c r="C142" s="177"/>
      <c r="D142" s="178" t="s">
        <v>71</v>
      </c>
      <c r="E142" s="190" t="s">
        <v>148</v>
      </c>
      <c r="F142" s="190" t="s">
        <v>221</v>
      </c>
      <c r="G142" s="177"/>
      <c r="H142" s="177"/>
      <c r="I142" s="180"/>
      <c r="J142" s="191">
        <f>BK142</f>
        <v>0</v>
      </c>
      <c r="K142" s="177"/>
      <c r="L142" s="182"/>
      <c r="M142" s="183"/>
      <c r="N142" s="184"/>
      <c r="O142" s="184"/>
      <c r="P142" s="185">
        <f>SUM(P143:P148)</f>
        <v>0</v>
      </c>
      <c r="Q142" s="184"/>
      <c r="R142" s="185">
        <f>SUM(R143:R148)</f>
        <v>517.58190000000002</v>
      </c>
      <c r="S142" s="184"/>
      <c r="T142" s="186">
        <f>SUM(T143:T148)</f>
        <v>0</v>
      </c>
      <c r="AR142" s="187" t="s">
        <v>80</v>
      </c>
      <c r="AT142" s="188" t="s">
        <v>71</v>
      </c>
      <c r="AU142" s="188" t="s">
        <v>80</v>
      </c>
      <c r="AY142" s="187" t="s">
        <v>130</v>
      </c>
      <c r="BK142" s="189">
        <f>SUM(BK143:BK148)</f>
        <v>0</v>
      </c>
    </row>
    <row r="143" spans="1:65" s="2" customFormat="1" ht="24.2" customHeight="1">
      <c r="A143" s="31"/>
      <c r="B143" s="32"/>
      <c r="C143" s="192" t="s">
        <v>162</v>
      </c>
      <c r="D143" s="192" t="s">
        <v>132</v>
      </c>
      <c r="E143" s="193" t="s">
        <v>480</v>
      </c>
      <c r="F143" s="194" t="s">
        <v>481</v>
      </c>
      <c r="G143" s="195" t="s">
        <v>135</v>
      </c>
      <c r="H143" s="196">
        <v>94.5</v>
      </c>
      <c r="I143" s="197"/>
      <c r="J143" s="198">
        <f t="shared" ref="J143:J148" si="10">ROUND(I143*H143,2)</f>
        <v>0</v>
      </c>
      <c r="K143" s="199"/>
      <c r="L143" s="36"/>
      <c r="M143" s="200" t="s">
        <v>1</v>
      </c>
      <c r="N143" s="201" t="s">
        <v>38</v>
      </c>
      <c r="O143" s="72"/>
      <c r="P143" s="202">
        <f t="shared" ref="P143:P148" si="11">O143*H143</f>
        <v>0</v>
      </c>
      <c r="Q143" s="202">
        <v>0.37080000000000002</v>
      </c>
      <c r="R143" s="202">
        <f t="shared" ref="R143:R148" si="12">Q143*H143</f>
        <v>35.040600000000005</v>
      </c>
      <c r="S143" s="202">
        <v>0</v>
      </c>
      <c r="T143" s="203">
        <f t="shared" ref="T143:T148" si="13"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4" t="s">
        <v>136</v>
      </c>
      <c r="AT143" s="204" t="s">
        <v>132</v>
      </c>
      <c r="AU143" s="204" t="s">
        <v>137</v>
      </c>
      <c r="AY143" s="14" t="s">
        <v>130</v>
      </c>
      <c r="BE143" s="205">
        <f t="shared" ref="BE143:BE148" si="14">IF(N143="základná",J143,0)</f>
        <v>0</v>
      </c>
      <c r="BF143" s="205">
        <f t="shared" ref="BF143:BF148" si="15">IF(N143="znížená",J143,0)</f>
        <v>0</v>
      </c>
      <c r="BG143" s="205">
        <f t="shared" ref="BG143:BG148" si="16">IF(N143="zákl. prenesená",J143,0)</f>
        <v>0</v>
      </c>
      <c r="BH143" s="205">
        <f t="shared" ref="BH143:BH148" si="17">IF(N143="zníž. prenesená",J143,0)</f>
        <v>0</v>
      </c>
      <c r="BI143" s="205">
        <f t="shared" ref="BI143:BI148" si="18">IF(N143="nulová",J143,0)</f>
        <v>0</v>
      </c>
      <c r="BJ143" s="14" t="s">
        <v>137</v>
      </c>
      <c r="BK143" s="205">
        <f t="shared" ref="BK143:BK148" si="19">ROUND(I143*H143,2)</f>
        <v>0</v>
      </c>
      <c r="BL143" s="14" t="s">
        <v>136</v>
      </c>
      <c r="BM143" s="204" t="s">
        <v>191</v>
      </c>
    </row>
    <row r="144" spans="1:65" s="2" customFormat="1" ht="33" customHeight="1">
      <c r="A144" s="31"/>
      <c r="B144" s="32"/>
      <c r="C144" s="192" t="s">
        <v>192</v>
      </c>
      <c r="D144" s="192" t="s">
        <v>132</v>
      </c>
      <c r="E144" s="193" t="s">
        <v>229</v>
      </c>
      <c r="F144" s="194" t="s">
        <v>230</v>
      </c>
      <c r="G144" s="195" t="s">
        <v>135</v>
      </c>
      <c r="H144" s="196">
        <v>45</v>
      </c>
      <c r="I144" s="197"/>
      <c r="J144" s="198">
        <f t="shared" si="10"/>
        <v>0</v>
      </c>
      <c r="K144" s="199"/>
      <c r="L144" s="36"/>
      <c r="M144" s="200" t="s">
        <v>1</v>
      </c>
      <c r="N144" s="201" t="s">
        <v>38</v>
      </c>
      <c r="O144" s="72"/>
      <c r="P144" s="202">
        <f t="shared" si="11"/>
        <v>0</v>
      </c>
      <c r="Q144" s="202">
        <v>5.8100000000000001E-3</v>
      </c>
      <c r="R144" s="202">
        <f t="shared" si="12"/>
        <v>0.26145000000000002</v>
      </c>
      <c r="S144" s="202">
        <v>0</v>
      </c>
      <c r="T144" s="203">
        <f t="shared" si="1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4" t="s">
        <v>136</v>
      </c>
      <c r="AT144" s="204" t="s">
        <v>132</v>
      </c>
      <c r="AU144" s="204" t="s">
        <v>137</v>
      </c>
      <c r="AY144" s="14" t="s">
        <v>130</v>
      </c>
      <c r="BE144" s="205">
        <f t="shared" si="14"/>
        <v>0</v>
      </c>
      <c r="BF144" s="205">
        <f t="shared" si="15"/>
        <v>0</v>
      </c>
      <c r="BG144" s="205">
        <f t="shared" si="16"/>
        <v>0</v>
      </c>
      <c r="BH144" s="205">
        <f t="shared" si="17"/>
        <v>0</v>
      </c>
      <c r="BI144" s="205">
        <f t="shared" si="18"/>
        <v>0</v>
      </c>
      <c r="BJ144" s="14" t="s">
        <v>137</v>
      </c>
      <c r="BK144" s="205">
        <f t="shared" si="19"/>
        <v>0</v>
      </c>
      <c r="BL144" s="14" t="s">
        <v>136</v>
      </c>
      <c r="BM144" s="204" t="s">
        <v>195</v>
      </c>
    </row>
    <row r="145" spans="1:65" s="2" customFormat="1" ht="33" customHeight="1">
      <c r="A145" s="31"/>
      <c r="B145" s="32"/>
      <c r="C145" s="192" t="s">
        <v>166</v>
      </c>
      <c r="D145" s="192" t="s">
        <v>132</v>
      </c>
      <c r="E145" s="193" t="s">
        <v>233</v>
      </c>
      <c r="F145" s="194" t="s">
        <v>234</v>
      </c>
      <c r="G145" s="195" t="s">
        <v>135</v>
      </c>
      <c r="H145" s="196">
        <v>3705</v>
      </c>
      <c r="I145" s="197"/>
      <c r="J145" s="198">
        <f t="shared" si="10"/>
        <v>0</v>
      </c>
      <c r="K145" s="199"/>
      <c r="L145" s="36"/>
      <c r="M145" s="200" t="s">
        <v>1</v>
      </c>
      <c r="N145" s="201" t="s">
        <v>38</v>
      </c>
      <c r="O145" s="72"/>
      <c r="P145" s="202">
        <f t="shared" si="11"/>
        <v>0</v>
      </c>
      <c r="Q145" s="202">
        <v>5.1000000000000004E-4</v>
      </c>
      <c r="R145" s="202">
        <f t="shared" si="12"/>
        <v>1.8895500000000001</v>
      </c>
      <c r="S145" s="202">
        <v>0</v>
      </c>
      <c r="T145" s="203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4" t="s">
        <v>136</v>
      </c>
      <c r="AT145" s="204" t="s">
        <v>132</v>
      </c>
      <c r="AU145" s="204" t="s">
        <v>137</v>
      </c>
      <c r="AY145" s="14" t="s">
        <v>130</v>
      </c>
      <c r="BE145" s="205">
        <f t="shared" si="14"/>
        <v>0</v>
      </c>
      <c r="BF145" s="205">
        <f t="shared" si="15"/>
        <v>0</v>
      </c>
      <c r="BG145" s="205">
        <f t="shared" si="16"/>
        <v>0</v>
      </c>
      <c r="BH145" s="205">
        <f t="shared" si="17"/>
        <v>0</v>
      </c>
      <c r="BI145" s="205">
        <f t="shared" si="18"/>
        <v>0</v>
      </c>
      <c r="BJ145" s="14" t="s">
        <v>137</v>
      </c>
      <c r="BK145" s="205">
        <f t="shared" si="19"/>
        <v>0</v>
      </c>
      <c r="BL145" s="14" t="s">
        <v>136</v>
      </c>
      <c r="BM145" s="204" t="s">
        <v>199</v>
      </c>
    </row>
    <row r="146" spans="1:65" s="2" customFormat="1" ht="33" customHeight="1">
      <c r="A146" s="31"/>
      <c r="B146" s="32"/>
      <c r="C146" s="192" t="s">
        <v>200</v>
      </c>
      <c r="D146" s="192" t="s">
        <v>132</v>
      </c>
      <c r="E146" s="193" t="s">
        <v>482</v>
      </c>
      <c r="F146" s="194" t="s">
        <v>483</v>
      </c>
      <c r="G146" s="195" t="s">
        <v>135</v>
      </c>
      <c r="H146" s="196">
        <v>45</v>
      </c>
      <c r="I146" s="197"/>
      <c r="J146" s="198">
        <f t="shared" si="10"/>
        <v>0</v>
      </c>
      <c r="K146" s="199"/>
      <c r="L146" s="36"/>
      <c r="M146" s="200" t="s">
        <v>1</v>
      </c>
      <c r="N146" s="201" t="s">
        <v>38</v>
      </c>
      <c r="O146" s="72"/>
      <c r="P146" s="202">
        <f t="shared" si="11"/>
        <v>0</v>
      </c>
      <c r="Q146" s="202">
        <v>0.12966</v>
      </c>
      <c r="R146" s="202">
        <f t="shared" si="12"/>
        <v>5.8346999999999998</v>
      </c>
      <c r="S146" s="202">
        <v>0</v>
      </c>
      <c r="T146" s="203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4" t="s">
        <v>136</v>
      </c>
      <c r="AT146" s="204" t="s">
        <v>132</v>
      </c>
      <c r="AU146" s="204" t="s">
        <v>137</v>
      </c>
      <c r="AY146" s="14" t="s">
        <v>130</v>
      </c>
      <c r="BE146" s="205">
        <f t="shared" si="14"/>
        <v>0</v>
      </c>
      <c r="BF146" s="205">
        <f t="shared" si="15"/>
        <v>0</v>
      </c>
      <c r="BG146" s="205">
        <f t="shared" si="16"/>
        <v>0</v>
      </c>
      <c r="BH146" s="205">
        <f t="shared" si="17"/>
        <v>0</v>
      </c>
      <c r="BI146" s="205">
        <f t="shared" si="18"/>
        <v>0</v>
      </c>
      <c r="BJ146" s="14" t="s">
        <v>137</v>
      </c>
      <c r="BK146" s="205">
        <f t="shared" si="19"/>
        <v>0</v>
      </c>
      <c r="BL146" s="14" t="s">
        <v>136</v>
      </c>
      <c r="BM146" s="204" t="s">
        <v>203</v>
      </c>
    </row>
    <row r="147" spans="1:65" s="2" customFormat="1" ht="33" customHeight="1">
      <c r="A147" s="31"/>
      <c r="B147" s="32"/>
      <c r="C147" s="192" t="s">
        <v>7</v>
      </c>
      <c r="D147" s="192" t="s">
        <v>132</v>
      </c>
      <c r="E147" s="193" t="s">
        <v>240</v>
      </c>
      <c r="F147" s="194" t="s">
        <v>241</v>
      </c>
      <c r="G147" s="195" t="s">
        <v>135</v>
      </c>
      <c r="H147" s="196">
        <v>3660</v>
      </c>
      <c r="I147" s="197"/>
      <c r="J147" s="198">
        <f t="shared" si="10"/>
        <v>0</v>
      </c>
      <c r="K147" s="199"/>
      <c r="L147" s="36"/>
      <c r="M147" s="200" t="s">
        <v>1</v>
      </c>
      <c r="N147" s="201" t="s">
        <v>38</v>
      </c>
      <c r="O147" s="72"/>
      <c r="P147" s="202">
        <f t="shared" si="11"/>
        <v>0</v>
      </c>
      <c r="Q147" s="202">
        <v>0.12966</v>
      </c>
      <c r="R147" s="202">
        <f t="shared" si="12"/>
        <v>474.55559999999997</v>
      </c>
      <c r="S147" s="202">
        <v>0</v>
      </c>
      <c r="T147" s="203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4" t="s">
        <v>136</v>
      </c>
      <c r="AT147" s="204" t="s">
        <v>132</v>
      </c>
      <c r="AU147" s="204" t="s">
        <v>137</v>
      </c>
      <c r="AY147" s="14" t="s">
        <v>130</v>
      </c>
      <c r="BE147" s="205">
        <f t="shared" si="14"/>
        <v>0</v>
      </c>
      <c r="BF147" s="205">
        <f t="shared" si="15"/>
        <v>0</v>
      </c>
      <c r="BG147" s="205">
        <f t="shared" si="16"/>
        <v>0</v>
      </c>
      <c r="BH147" s="205">
        <f t="shared" si="17"/>
        <v>0</v>
      </c>
      <c r="BI147" s="205">
        <f t="shared" si="18"/>
        <v>0</v>
      </c>
      <c r="BJ147" s="14" t="s">
        <v>137</v>
      </c>
      <c r="BK147" s="205">
        <f t="shared" si="19"/>
        <v>0</v>
      </c>
      <c r="BL147" s="14" t="s">
        <v>136</v>
      </c>
      <c r="BM147" s="204" t="s">
        <v>206</v>
      </c>
    </row>
    <row r="148" spans="1:65" s="2" customFormat="1" ht="37.9" customHeight="1">
      <c r="A148" s="31"/>
      <c r="B148" s="32"/>
      <c r="C148" s="192" t="s">
        <v>208</v>
      </c>
      <c r="D148" s="192" t="s">
        <v>132</v>
      </c>
      <c r="E148" s="193" t="s">
        <v>484</v>
      </c>
      <c r="F148" s="194" t="s">
        <v>485</v>
      </c>
      <c r="G148" s="195" t="s">
        <v>135</v>
      </c>
      <c r="H148" s="196">
        <v>45</v>
      </c>
      <c r="I148" s="197"/>
      <c r="J148" s="198">
        <f t="shared" si="10"/>
        <v>0</v>
      </c>
      <c r="K148" s="199"/>
      <c r="L148" s="36"/>
      <c r="M148" s="200" t="s">
        <v>1</v>
      </c>
      <c r="N148" s="201" t="s">
        <v>38</v>
      </c>
      <c r="O148" s="72"/>
      <c r="P148" s="202">
        <f t="shared" si="11"/>
        <v>0</v>
      </c>
      <c r="Q148" s="202">
        <v>0</v>
      </c>
      <c r="R148" s="202">
        <f t="shared" si="12"/>
        <v>0</v>
      </c>
      <c r="S148" s="202">
        <v>0</v>
      </c>
      <c r="T148" s="203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4" t="s">
        <v>136</v>
      </c>
      <c r="AT148" s="204" t="s">
        <v>132</v>
      </c>
      <c r="AU148" s="204" t="s">
        <v>137</v>
      </c>
      <c r="AY148" s="14" t="s">
        <v>130</v>
      </c>
      <c r="BE148" s="205">
        <f t="shared" si="14"/>
        <v>0</v>
      </c>
      <c r="BF148" s="205">
        <f t="shared" si="15"/>
        <v>0</v>
      </c>
      <c r="BG148" s="205">
        <f t="shared" si="16"/>
        <v>0</v>
      </c>
      <c r="BH148" s="205">
        <f t="shared" si="17"/>
        <v>0</v>
      </c>
      <c r="BI148" s="205">
        <f t="shared" si="18"/>
        <v>0</v>
      </c>
      <c r="BJ148" s="14" t="s">
        <v>137</v>
      </c>
      <c r="BK148" s="205">
        <f t="shared" si="19"/>
        <v>0</v>
      </c>
      <c r="BL148" s="14" t="s">
        <v>136</v>
      </c>
      <c r="BM148" s="204" t="s">
        <v>212</v>
      </c>
    </row>
    <row r="149" spans="1:65" s="12" customFormat="1" ht="22.9" customHeight="1">
      <c r="B149" s="176"/>
      <c r="C149" s="177"/>
      <c r="D149" s="178" t="s">
        <v>71</v>
      </c>
      <c r="E149" s="190" t="s">
        <v>147</v>
      </c>
      <c r="F149" s="190" t="s">
        <v>257</v>
      </c>
      <c r="G149" s="177"/>
      <c r="H149" s="177"/>
      <c r="I149" s="180"/>
      <c r="J149" s="191">
        <f>BK149</f>
        <v>0</v>
      </c>
      <c r="K149" s="177"/>
      <c r="L149" s="182"/>
      <c r="M149" s="183"/>
      <c r="N149" s="184"/>
      <c r="O149" s="184"/>
      <c r="P149" s="185">
        <f>P150</f>
        <v>0</v>
      </c>
      <c r="Q149" s="184"/>
      <c r="R149" s="185">
        <f>R150</f>
        <v>12.3972</v>
      </c>
      <c r="S149" s="184"/>
      <c r="T149" s="186">
        <f>T150</f>
        <v>0</v>
      </c>
      <c r="AR149" s="187" t="s">
        <v>80</v>
      </c>
      <c r="AT149" s="188" t="s">
        <v>71</v>
      </c>
      <c r="AU149" s="188" t="s">
        <v>80</v>
      </c>
      <c r="AY149" s="187" t="s">
        <v>130</v>
      </c>
      <c r="BK149" s="189">
        <f>BK150</f>
        <v>0</v>
      </c>
    </row>
    <row r="150" spans="1:65" s="2" customFormat="1" ht="24.2" customHeight="1">
      <c r="A150" s="31"/>
      <c r="B150" s="32"/>
      <c r="C150" s="192" t="s">
        <v>172</v>
      </c>
      <c r="D150" s="192" t="s">
        <v>132</v>
      </c>
      <c r="E150" s="193" t="s">
        <v>258</v>
      </c>
      <c r="F150" s="194" t="s">
        <v>259</v>
      </c>
      <c r="G150" s="195" t="s">
        <v>211</v>
      </c>
      <c r="H150" s="196">
        <v>30</v>
      </c>
      <c r="I150" s="197"/>
      <c r="J150" s="198">
        <f>ROUND(I150*H150,2)</f>
        <v>0</v>
      </c>
      <c r="K150" s="199"/>
      <c r="L150" s="36"/>
      <c r="M150" s="200" t="s">
        <v>1</v>
      </c>
      <c r="N150" s="201" t="s">
        <v>38</v>
      </c>
      <c r="O150" s="72"/>
      <c r="P150" s="202">
        <f>O150*H150</f>
        <v>0</v>
      </c>
      <c r="Q150" s="202">
        <v>0.41324</v>
      </c>
      <c r="R150" s="202">
        <f>Q150*H150</f>
        <v>12.3972</v>
      </c>
      <c r="S150" s="202">
        <v>0</v>
      </c>
      <c r="T150" s="203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4" t="s">
        <v>136</v>
      </c>
      <c r="AT150" s="204" t="s">
        <v>132</v>
      </c>
      <c r="AU150" s="204" t="s">
        <v>137</v>
      </c>
      <c r="AY150" s="14" t="s">
        <v>130</v>
      </c>
      <c r="BE150" s="205">
        <f>IF(N150="základná",J150,0)</f>
        <v>0</v>
      </c>
      <c r="BF150" s="205">
        <f>IF(N150="znížená",J150,0)</f>
        <v>0</v>
      </c>
      <c r="BG150" s="205">
        <f>IF(N150="zákl. prenesená",J150,0)</f>
        <v>0</v>
      </c>
      <c r="BH150" s="205">
        <f>IF(N150="zníž. prenesená",J150,0)</f>
        <v>0</v>
      </c>
      <c r="BI150" s="205">
        <f>IF(N150="nulová",J150,0)</f>
        <v>0</v>
      </c>
      <c r="BJ150" s="14" t="s">
        <v>137</v>
      </c>
      <c r="BK150" s="205">
        <f>ROUND(I150*H150,2)</f>
        <v>0</v>
      </c>
      <c r="BL150" s="14" t="s">
        <v>136</v>
      </c>
      <c r="BM150" s="204" t="s">
        <v>215</v>
      </c>
    </row>
    <row r="151" spans="1:65" s="12" customFormat="1" ht="22.9" customHeight="1">
      <c r="B151" s="176"/>
      <c r="C151" s="177"/>
      <c r="D151" s="178" t="s">
        <v>71</v>
      </c>
      <c r="E151" s="190" t="s">
        <v>163</v>
      </c>
      <c r="F151" s="190" t="s">
        <v>261</v>
      </c>
      <c r="G151" s="177"/>
      <c r="H151" s="177"/>
      <c r="I151" s="180"/>
      <c r="J151" s="191">
        <f>BK151</f>
        <v>0</v>
      </c>
      <c r="K151" s="177"/>
      <c r="L151" s="182"/>
      <c r="M151" s="183"/>
      <c r="N151" s="184"/>
      <c r="O151" s="184"/>
      <c r="P151" s="185">
        <f>SUM(P152:P183)</f>
        <v>0</v>
      </c>
      <c r="Q151" s="184"/>
      <c r="R151" s="185">
        <f>SUM(R152:R183)</f>
        <v>42.172239999999988</v>
      </c>
      <c r="S151" s="184"/>
      <c r="T151" s="186">
        <f>SUM(T152:T183)</f>
        <v>0</v>
      </c>
      <c r="AR151" s="187" t="s">
        <v>80</v>
      </c>
      <c r="AT151" s="188" t="s">
        <v>71</v>
      </c>
      <c r="AU151" s="188" t="s">
        <v>80</v>
      </c>
      <c r="AY151" s="187" t="s">
        <v>130</v>
      </c>
      <c r="BK151" s="189">
        <f>SUM(BK152:BK183)</f>
        <v>0</v>
      </c>
    </row>
    <row r="152" spans="1:65" s="2" customFormat="1" ht="24.2" customHeight="1">
      <c r="A152" s="31"/>
      <c r="B152" s="32"/>
      <c r="C152" s="192" t="s">
        <v>217</v>
      </c>
      <c r="D152" s="192" t="s">
        <v>132</v>
      </c>
      <c r="E152" s="193" t="s">
        <v>263</v>
      </c>
      <c r="F152" s="194" t="s">
        <v>264</v>
      </c>
      <c r="G152" s="195" t="s">
        <v>143</v>
      </c>
      <c r="H152" s="196">
        <v>25</v>
      </c>
      <c r="I152" s="197"/>
      <c r="J152" s="198">
        <f t="shared" ref="J152:J183" si="20">ROUND(I152*H152,2)</f>
        <v>0</v>
      </c>
      <c r="K152" s="199"/>
      <c r="L152" s="36"/>
      <c r="M152" s="200" t="s">
        <v>1</v>
      </c>
      <c r="N152" s="201" t="s">
        <v>38</v>
      </c>
      <c r="O152" s="72"/>
      <c r="P152" s="202">
        <f t="shared" ref="P152:P183" si="21">O152*H152</f>
        <v>0</v>
      </c>
      <c r="Q152" s="202">
        <v>0.11254</v>
      </c>
      <c r="R152" s="202">
        <f t="shared" ref="R152:R183" si="22">Q152*H152</f>
        <v>2.8134999999999999</v>
      </c>
      <c r="S152" s="202">
        <v>0</v>
      </c>
      <c r="T152" s="203">
        <f t="shared" ref="T152:T183" si="23"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4" t="s">
        <v>136</v>
      </c>
      <c r="AT152" s="204" t="s">
        <v>132</v>
      </c>
      <c r="AU152" s="204" t="s">
        <v>137</v>
      </c>
      <c r="AY152" s="14" t="s">
        <v>130</v>
      </c>
      <c r="BE152" s="205">
        <f t="shared" ref="BE152:BE183" si="24">IF(N152="základná",J152,0)</f>
        <v>0</v>
      </c>
      <c r="BF152" s="205">
        <f t="shared" ref="BF152:BF183" si="25">IF(N152="znížená",J152,0)</f>
        <v>0</v>
      </c>
      <c r="BG152" s="205">
        <f t="shared" ref="BG152:BG183" si="26">IF(N152="zákl. prenesená",J152,0)</f>
        <v>0</v>
      </c>
      <c r="BH152" s="205">
        <f t="shared" ref="BH152:BH183" si="27">IF(N152="zníž. prenesená",J152,0)</f>
        <v>0</v>
      </c>
      <c r="BI152" s="205">
        <f t="shared" ref="BI152:BI183" si="28">IF(N152="nulová",J152,0)</f>
        <v>0</v>
      </c>
      <c r="BJ152" s="14" t="s">
        <v>137</v>
      </c>
      <c r="BK152" s="205">
        <f t="shared" ref="BK152:BK183" si="29">ROUND(I152*H152,2)</f>
        <v>0</v>
      </c>
      <c r="BL152" s="14" t="s">
        <v>136</v>
      </c>
      <c r="BM152" s="204" t="s">
        <v>220</v>
      </c>
    </row>
    <row r="153" spans="1:65" s="2" customFormat="1" ht="16.5" customHeight="1">
      <c r="A153" s="31"/>
      <c r="B153" s="32"/>
      <c r="C153" s="206" t="s">
        <v>175</v>
      </c>
      <c r="D153" s="206" t="s">
        <v>188</v>
      </c>
      <c r="E153" s="207" t="s">
        <v>266</v>
      </c>
      <c r="F153" s="208" t="s">
        <v>267</v>
      </c>
      <c r="G153" s="209" t="s">
        <v>143</v>
      </c>
      <c r="H153" s="210">
        <v>25</v>
      </c>
      <c r="I153" s="211"/>
      <c r="J153" s="212">
        <f t="shared" si="20"/>
        <v>0</v>
      </c>
      <c r="K153" s="213"/>
      <c r="L153" s="214"/>
      <c r="M153" s="215" t="s">
        <v>1</v>
      </c>
      <c r="N153" s="216" t="s">
        <v>38</v>
      </c>
      <c r="O153" s="72"/>
      <c r="P153" s="202">
        <f t="shared" si="21"/>
        <v>0</v>
      </c>
      <c r="Q153" s="202">
        <v>0</v>
      </c>
      <c r="R153" s="202">
        <f t="shared" si="22"/>
        <v>0</v>
      </c>
      <c r="S153" s="202">
        <v>0</v>
      </c>
      <c r="T153" s="203">
        <f t="shared" si="2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4" t="s">
        <v>147</v>
      </c>
      <c r="AT153" s="204" t="s">
        <v>188</v>
      </c>
      <c r="AU153" s="204" t="s">
        <v>137</v>
      </c>
      <c r="AY153" s="14" t="s">
        <v>130</v>
      </c>
      <c r="BE153" s="205">
        <f t="shared" si="24"/>
        <v>0</v>
      </c>
      <c r="BF153" s="205">
        <f t="shared" si="25"/>
        <v>0</v>
      </c>
      <c r="BG153" s="205">
        <f t="shared" si="26"/>
        <v>0</v>
      </c>
      <c r="BH153" s="205">
        <f t="shared" si="27"/>
        <v>0</v>
      </c>
      <c r="BI153" s="205">
        <f t="shared" si="28"/>
        <v>0</v>
      </c>
      <c r="BJ153" s="14" t="s">
        <v>137</v>
      </c>
      <c r="BK153" s="205">
        <f t="shared" si="29"/>
        <v>0</v>
      </c>
      <c r="BL153" s="14" t="s">
        <v>136</v>
      </c>
      <c r="BM153" s="204" t="s">
        <v>224</v>
      </c>
    </row>
    <row r="154" spans="1:65" s="2" customFormat="1" ht="24.2" customHeight="1">
      <c r="A154" s="31"/>
      <c r="B154" s="32"/>
      <c r="C154" s="192" t="s">
        <v>225</v>
      </c>
      <c r="D154" s="192" t="s">
        <v>132</v>
      </c>
      <c r="E154" s="193" t="s">
        <v>270</v>
      </c>
      <c r="F154" s="194" t="s">
        <v>271</v>
      </c>
      <c r="G154" s="195" t="s">
        <v>272</v>
      </c>
      <c r="H154" s="196">
        <v>1</v>
      </c>
      <c r="I154" s="197"/>
      <c r="J154" s="198">
        <f t="shared" si="20"/>
        <v>0</v>
      </c>
      <c r="K154" s="199"/>
      <c r="L154" s="36"/>
      <c r="M154" s="200" t="s">
        <v>1</v>
      </c>
      <c r="N154" s="201" t="s">
        <v>38</v>
      </c>
      <c r="O154" s="72"/>
      <c r="P154" s="202">
        <f t="shared" si="21"/>
        <v>0</v>
      </c>
      <c r="Q154" s="202">
        <v>0</v>
      </c>
      <c r="R154" s="202">
        <f t="shared" si="22"/>
        <v>0</v>
      </c>
      <c r="S154" s="202">
        <v>0</v>
      </c>
      <c r="T154" s="203">
        <f t="shared" si="2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4" t="s">
        <v>136</v>
      </c>
      <c r="AT154" s="204" t="s">
        <v>132</v>
      </c>
      <c r="AU154" s="204" t="s">
        <v>137</v>
      </c>
      <c r="AY154" s="14" t="s">
        <v>130</v>
      </c>
      <c r="BE154" s="205">
        <f t="shared" si="24"/>
        <v>0</v>
      </c>
      <c r="BF154" s="205">
        <f t="shared" si="25"/>
        <v>0</v>
      </c>
      <c r="BG154" s="205">
        <f t="shared" si="26"/>
        <v>0</v>
      </c>
      <c r="BH154" s="205">
        <f t="shared" si="27"/>
        <v>0</v>
      </c>
      <c r="BI154" s="205">
        <f t="shared" si="28"/>
        <v>0</v>
      </c>
      <c r="BJ154" s="14" t="s">
        <v>137</v>
      </c>
      <c r="BK154" s="205">
        <f t="shared" si="29"/>
        <v>0</v>
      </c>
      <c r="BL154" s="14" t="s">
        <v>136</v>
      </c>
      <c r="BM154" s="204" t="s">
        <v>228</v>
      </c>
    </row>
    <row r="155" spans="1:65" s="2" customFormat="1" ht="24.2" customHeight="1">
      <c r="A155" s="31"/>
      <c r="B155" s="32"/>
      <c r="C155" s="192" t="s">
        <v>180</v>
      </c>
      <c r="D155" s="192" t="s">
        <v>132</v>
      </c>
      <c r="E155" s="193" t="s">
        <v>274</v>
      </c>
      <c r="F155" s="194" t="s">
        <v>275</v>
      </c>
      <c r="G155" s="195" t="s">
        <v>211</v>
      </c>
      <c r="H155" s="196">
        <v>46</v>
      </c>
      <c r="I155" s="197"/>
      <c r="J155" s="198">
        <f t="shared" si="20"/>
        <v>0</v>
      </c>
      <c r="K155" s="199"/>
      <c r="L155" s="36"/>
      <c r="M155" s="200" t="s">
        <v>1</v>
      </c>
      <c r="N155" s="201" t="s">
        <v>38</v>
      </c>
      <c r="O155" s="72"/>
      <c r="P155" s="202">
        <f t="shared" si="21"/>
        <v>0</v>
      </c>
      <c r="Q155" s="202">
        <v>0.22133</v>
      </c>
      <c r="R155" s="202">
        <f t="shared" si="22"/>
        <v>10.181179999999999</v>
      </c>
      <c r="S155" s="202">
        <v>0</v>
      </c>
      <c r="T155" s="203">
        <f t="shared" si="2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4" t="s">
        <v>136</v>
      </c>
      <c r="AT155" s="204" t="s">
        <v>132</v>
      </c>
      <c r="AU155" s="204" t="s">
        <v>137</v>
      </c>
      <c r="AY155" s="14" t="s">
        <v>130</v>
      </c>
      <c r="BE155" s="205">
        <f t="shared" si="24"/>
        <v>0</v>
      </c>
      <c r="BF155" s="205">
        <f t="shared" si="25"/>
        <v>0</v>
      </c>
      <c r="BG155" s="205">
        <f t="shared" si="26"/>
        <v>0</v>
      </c>
      <c r="BH155" s="205">
        <f t="shared" si="27"/>
        <v>0</v>
      </c>
      <c r="BI155" s="205">
        <f t="shared" si="28"/>
        <v>0</v>
      </c>
      <c r="BJ155" s="14" t="s">
        <v>137</v>
      </c>
      <c r="BK155" s="205">
        <f t="shared" si="29"/>
        <v>0</v>
      </c>
      <c r="BL155" s="14" t="s">
        <v>136</v>
      </c>
      <c r="BM155" s="204" t="s">
        <v>231</v>
      </c>
    </row>
    <row r="156" spans="1:65" s="2" customFormat="1" ht="33" customHeight="1">
      <c r="A156" s="31"/>
      <c r="B156" s="32"/>
      <c r="C156" s="192" t="s">
        <v>232</v>
      </c>
      <c r="D156" s="192" t="s">
        <v>132</v>
      </c>
      <c r="E156" s="193" t="s">
        <v>278</v>
      </c>
      <c r="F156" s="194" t="s">
        <v>279</v>
      </c>
      <c r="G156" s="195" t="s">
        <v>211</v>
      </c>
      <c r="H156" s="196">
        <v>6</v>
      </c>
      <c r="I156" s="197"/>
      <c r="J156" s="198">
        <f t="shared" si="20"/>
        <v>0</v>
      </c>
      <c r="K156" s="199"/>
      <c r="L156" s="36"/>
      <c r="M156" s="200" t="s">
        <v>1</v>
      </c>
      <c r="N156" s="201" t="s">
        <v>38</v>
      </c>
      <c r="O156" s="72"/>
      <c r="P156" s="202">
        <f t="shared" si="21"/>
        <v>0</v>
      </c>
      <c r="Q156" s="202">
        <v>3.0000000000000001E-5</v>
      </c>
      <c r="R156" s="202">
        <f t="shared" si="22"/>
        <v>1.8000000000000001E-4</v>
      </c>
      <c r="S156" s="202">
        <v>0</v>
      </c>
      <c r="T156" s="203">
        <f t="shared" si="2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4" t="s">
        <v>136</v>
      </c>
      <c r="AT156" s="204" t="s">
        <v>132</v>
      </c>
      <c r="AU156" s="204" t="s">
        <v>137</v>
      </c>
      <c r="AY156" s="14" t="s">
        <v>130</v>
      </c>
      <c r="BE156" s="205">
        <f t="shared" si="24"/>
        <v>0</v>
      </c>
      <c r="BF156" s="205">
        <f t="shared" si="25"/>
        <v>0</v>
      </c>
      <c r="BG156" s="205">
        <f t="shared" si="26"/>
        <v>0</v>
      </c>
      <c r="BH156" s="205">
        <f t="shared" si="27"/>
        <v>0</v>
      </c>
      <c r="BI156" s="205">
        <f t="shared" si="28"/>
        <v>0</v>
      </c>
      <c r="BJ156" s="14" t="s">
        <v>137</v>
      </c>
      <c r="BK156" s="205">
        <f t="shared" si="29"/>
        <v>0</v>
      </c>
      <c r="BL156" s="14" t="s">
        <v>136</v>
      </c>
      <c r="BM156" s="204" t="s">
        <v>235</v>
      </c>
    </row>
    <row r="157" spans="1:65" s="2" customFormat="1" ht="33" customHeight="1">
      <c r="A157" s="31"/>
      <c r="B157" s="32"/>
      <c r="C157" s="206" t="s">
        <v>183</v>
      </c>
      <c r="D157" s="206" t="s">
        <v>188</v>
      </c>
      <c r="E157" s="207" t="s">
        <v>281</v>
      </c>
      <c r="F157" s="208" t="s">
        <v>282</v>
      </c>
      <c r="G157" s="209" t="s">
        <v>211</v>
      </c>
      <c r="H157" s="210">
        <v>4</v>
      </c>
      <c r="I157" s="211"/>
      <c r="J157" s="212">
        <f t="shared" si="20"/>
        <v>0</v>
      </c>
      <c r="K157" s="213"/>
      <c r="L157" s="214"/>
      <c r="M157" s="215" t="s">
        <v>1</v>
      </c>
      <c r="N157" s="216" t="s">
        <v>38</v>
      </c>
      <c r="O157" s="72"/>
      <c r="P157" s="202">
        <f t="shared" si="21"/>
        <v>0</v>
      </c>
      <c r="Q157" s="202">
        <v>9.3000000000000005E-4</v>
      </c>
      <c r="R157" s="202">
        <f t="shared" si="22"/>
        <v>3.7200000000000002E-3</v>
      </c>
      <c r="S157" s="202">
        <v>0</v>
      </c>
      <c r="T157" s="203">
        <f t="shared" si="2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4" t="s">
        <v>147</v>
      </c>
      <c r="AT157" s="204" t="s">
        <v>188</v>
      </c>
      <c r="AU157" s="204" t="s">
        <v>137</v>
      </c>
      <c r="AY157" s="14" t="s">
        <v>130</v>
      </c>
      <c r="BE157" s="205">
        <f t="shared" si="24"/>
        <v>0</v>
      </c>
      <c r="BF157" s="205">
        <f t="shared" si="25"/>
        <v>0</v>
      </c>
      <c r="BG157" s="205">
        <f t="shared" si="26"/>
        <v>0</v>
      </c>
      <c r="BH157" s="205">
        <f t="shared" si="27"/>
        <v>0</v>
      </c>
      <c r="BI157" s="205">
        <f t="shared" si="28"/>
        <v>0</v>
      </c>
      <c r="BJ157" s="14" t="s">
        <v>137</v>
      </c>
      <c r="BK157" s="205">
        <f t="shared" si="29"/>
        <v>0</v>
      </c>
      <c r="BL157" s="14" t="s">
        <v>136</v>
      </c>
      <c r="BM157" s="204" t="s">
        <v>238</v>
      </c>
    </row>
    <row r="158" spans="1:65" s="2" customFormat="1" ht="24.2" customHeight="1">
      <c r="A158" s="31"/>
      <c r="B158" s="32"/>
      <c r="C158" s="206" t="s">
        <v>239</v>
      </c>
      <c r="D158" s="206" t="s">
        <v>188</v>
      </c>
      <c r="E158" s="207" t="s">
        <v>285</v>
      </c>
      <c r="F158" s="208" t="s">
        <v>286</v>
      </c>
      <c r="G158" s="209" t="s">
        <v>211</v>
      </c>
      <c r="H158" s="210">
        <v>6</v>
      </c>
      <c r="I158" s="211"/>
      <c r="J158" s="212">
        <f t="shared" si="20"/>
        <v>0</v>
      </c>
      <c r="K158" s="213"/>
      <c r="L158" s="214"/>
      <c r="M158" s="215" t="s">
        <v>1</v>
      </c>
      <c r="N158" s="216" t="s">
        <v>38</v>
      </c>
      <c r="O158" s="72"/>
      <c r="P158" s="202">
        <f t="shared" si="21"/>
        <v>0</v>
      </c>
      <c r="Q158" s="202">
        <v>9.3000000000000005E-4</v>
      </c>
      <c r="R158" s="202">
        <f t="shared" si="22"/>
        <v>5.5799999999999999E-3</v>
      </c>
      <c r="S158" s="202">
        <v>0</v>
      </c>
      <c r="T158" s="203">
        <f t="shared" si="2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4" t="s">
        <v>147</v>
      </c>
      <c r="AT158" s="204" t="s">
        <v>188</v>
      </c>
      <c r="AU158" s="204" t="s">
        <v>137</v>
      </c>
      <c r="AY158" s="14" t="s">
        <v>130</v>
      </c>
      <c r="BE158" s="205">
        <f t="shared" si="24"/>
        <v>0</v>
      </c>
      <c r="BF158" s="205">
        <f t="shared" si="25"/>
        <v>0</v>
      </c>
      <c r="BG158" s="205">
        <f t="shared" si="26"/>
        <v>0</v>
      </c>
      <c r="BH158" s="205">
        <f t="shared" si="27"/>
        <v>0</v>
      </c>
      <c r="BI158" s="205">
        <f t="shared" si="28"/>
        <v>0</v>
      </c>
      <c r="BJ158" s="14" t="s">
        <v>137</v>
      </c>
      <c r="BK158" s="205">
        <f t="shared" si="29"/>
        <v>0</v>
      </c>
      <c r="BL158" s="14" t="s">
        <v>136</v>
      </c>
      <c r="BM158" s="204" t="s">
        <v>242</v>
      </c>
    </row>
    <row r="159" spans="1:65" s="2" customFormat="1" ht="37.9" customHeight="1">
      <c r="A159" s="31"/>
      <c r="B159" s="32"/>
      <c r="C159" s="206" t="s">
        <v>187</v>
      </c>
      <c r="D159" s="206" t="s">
        <v>188</v>
      </c>
      <c r="E159" s="207" t="s">
        <v>288</v>
      </c>
      <c r="F159" s="208" t="s">
        <v>289</v>
      </c>
      <c r="G159" s="209" t="s">
        <v>211</v>
      </c>
      <c r="H159" s="210">
        <v>6</v>
      </c>
      <c r="I159" s="211"/>
      <c r="J159" s="212">
        <f t="shared" si="20"/>
        <v>0</v>
      </c>
      <c r="K159" s="213"/>
      <c r="L159" s="214"/>
      <c r="M159" s="215" t="s">
        <v>1</v>
      </c>
      <c r="N159" s="216" t="s">
        <v>38</v>
      </c>
      <c r="O159" s="72"/>
      <c r="P159" s="202">
        <f t="shared" si="21"/>
        <v>0</v>
      </c>
      <c r="Q159" s="202">
        <v>1.1999999999999999E-3</v>
      </c>
      <c r="R159" s="202">
        <f t="shared" si="22"/>
        <v>7.1999999999999998E-3</v>
      </c>
      <c r="S159" s="202">
        <v>0</v>
      </c>
      <c r="T159" s="203">
        <f t="shared" si="2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4" t="s">
        <v>147</v>
      </c>
      <c r="AT159" s="204" t="s">
        <v>188</v>
      </c>
      <c r="AU159" s="204" t="s">
        <v>137</v>
      </c>
      <c r="AY159" s="14" t="s">
        <v>130</v>
      </c>
      <c r="BE159" s="205">
        <f t="shared" si="24"/>
        <v>0</v>
      </c>
      <c r="BF159" s="205">
        <f t="shared" si="25"/>
        <v>0</v>
      </c>
      <c r="BG159" s="205">
        <f t="shared" si="26"/>
        <v>0</v>
      </c>
      <c r="BH159" s="205">
        <f t="shared" si="27"/>
        <v>0</v>
      </c>
      <c r="BI159" s="205">
        <f t="shared" si="28"/>
        <v>0</v>
      </c>
      <c r="BJ159" s="14" t="s">
        <v>137</v>
      </c>
      <c r="BK159" s="205">
        <f t="shared" si="29"/>
        <v>0</v>
      </c>
      <c r="BL159" s="14" t="s">
        <v>136</v>
      </c>
      <c r="BM159" s="204" t="s">
        <v>245</v>
      </c>
    </row>
    <row r="160" spans="1:65" s="2" customFormat="1" ht="33" customHeight="1">
      <c r="A160" s="31"/>
      <c r="B160" s="32"/>
      <c r="C160" s="206" t="s">
        <v>246</v>
      </c>
      <c r="D160" s="206" t="s">
        <v>188</v>
      </c>
      <c r="E160" s="207" t="s">
        <v>292</v>
      </c>
      <c r="F160" s="208" t="s">
        <v>293</v>
      </c>
      <c r="G160" s="209" t="s">
        <v>211</v>
      </c>
      <c r="H160" s="210">
        <v>16</v>
      </c>
      <c r="I160" s="211"/>
      <c r="J160" s="212">
        <f t="shared" si="20"/>
        <v>0</v>
      </c>
      <c r="K160" s="213"/>
      <c r="L160" s="214"/>
      <c r="M160" s="215" t="s">
        <v>1</v>
      </c>
      <c r="N160" s="216" t="s">
        <v>38</v>
      </c>
      <c r="O160" s="72"/>
      <c r="P160" s="202">
        <f t="shared" si="21"/>
        <v>0</v>
      </c>
      <c r="Q160" s="202">
        <v>8.9999999999999998E-4</v>
      </c>
      <c r="R160" s="202">
        <f t="shared" si="22"/>
        <v>1.44E-2</v>
      </c>
      <c r="S160" s="202">
        <v>0</v>
      </c>
      <c r="T160" s="203">
        <f t="shared" si="2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4" t="s">
        <v>147</v>
      </c>
      <c r="AT160" s="204" t="s">
        <v>188</v>
      </c>
      <c r="AU160" s="204" t="s">
        <v>137</v>
      </c>
      <c r="AY160" s="14" t="s">
        <v>130</v>
      </c>
      <c r="BE160" s="205">
        <f t="shared" si="24"/>
        <v>0</v>
      </c>
      <c r="BF160" s="205">
        <f t="shared" si="25"/>
        <v>0</v>
      </c>
      <c r="BG160" s="205">
        <f t="shared" si="26"/>
        <v>0</v>
      </c>
      <c r="BH160" s="205">
        <f t="shared" si="27"/>
        <v>0</v>
      </c>
      <c r="BI160" s="205">
        <f t="shared" si="28"/>
        <v>0</v>
      </c>
      <c r="BJ160" s="14" t="s">
        <v>137</v>
      </c>
      <c r="BK160" s="205">
        <f t="shared" si="29"/>
        <v>0</v>
      </c>
      <c r="BL160" s="14" t="s">
        <v>136</v>
      </c>
      <c r="BM160" s="204" t="s">
        <v>249</v>
      </c>
    </row>
    <row r="161" spans="1:65" s="2" customFormat="1" ht="37.9" customHeight="1">
      <c r="A161" s="31"/>
      <c r="B161" s="32"/>
      <c r="C161" s="206" t="s">
        <v>191</v>
      </c>
      <c r="D161" s="206" t="s">
        <v>188</v>
      </c>
      <c r="E161" s="207" t="s">
        <v>486</v>
      </c>
      <c r="F161" s="208" t="s">
        <v>487</v>
      </c>
      <c r="G161" s="209" t="s">
        <v>211</v>
      </c>
      <c r="H161" s="210">
        <v>1</v>
      </c>
      <c r="I161" s="211"/>
      <c r="J161" s="212">
        <f t="shared" si="20"/>
        <v>0</v>
      </c>
      <c r="K161" s="213"/>
      <c r="L161" s="214"/>
      <c r="M161" s="215" t="s">
        <v>1</v>
      </c>
      <c r="N161" s="216" t="s">
        <v>38</v>
      </c>
      <c r="O161" s="72"/>
      <c r="P161" s="202">
        <f t="shared" si="21"/>
        <v>0</v>
      </c>
      <c r="Q161" s="202">
        <v>8.9999999999999998E-4</v>
      </c>
      <c r="R161" s="202">
        <f t="shared" si="22"/>
        <v>8.9999999999999998E-4</v>
      </c>
      <c r="S161" s="202">
        <v>0</v>
      </c>
      <c r="T161" s="203">
        <f t="shared" si="2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4" t="s">
        <v>147</v>
      </c>
      <c r="AT161" s="204" t="s">
        <v>188</v>
      </c>
      <c r="AU161" s="204" t="s">
        <v>137</v>
      </c>
      <c r="AY161" s="14" t="s">
        <v>130</v>
      </c>
      <c r="BE161" s="205">
        <f t="shared" si="24"/>
        <v>0</v>
      </c>
      <c r="BF161" s="205">
        <f t="shared" si="25"/>
        <v>0</v>
      </c>
      <c r="BG161" s="205">
        <f t="shared" si="26"/>
        <v>0</v>
      </c>
      <c r="BH161" s="205">
        <f t="shared" si="27"/>
        <v>0</v>
      </c>
      <c r="BI161" s="205">
        <f t="shared" si="28"/>
        <v>0</v>
      </c>
      <c r="BJ161" s="14" t="s">
        <v>137</v>
      </c>
      <c r="BK161" s="205">
        <f t="shared" si="29"/>
        <v>0</v>
      </c>
      <c r="BL161" s="14" t="s">
        <v>136</v>
      </c>
      <c r="BM161" s="204" t="s">
        <v>252</v>
      </c>
    </row>
    <row r="162" spans="1:65" s="2" customFormat="1" ht="37.9" customHeight="1">
      <c r="A162" s="31"/>
      <c r="B162" s="32"/>
      <c r="C162" s="206" t="s">
        <v>253</v>
      </c>
      <c r="D162" s="206" t="s">
        <v>188</v>
      </c>
      <c r="E162" s="207" t="s">
        <v>469</v>
      </c>
      <c r="F162" s="208" t="s">
        <v>470</v>
      </c>
      <c r="G162" s="209" t="s">
        <v>211</v>
      </c>
      <c r="H162" s="210">
        <v>3</v>
      </c>
      <c r="I162" s="211"/>
      <c r="J162" s="212">
        <f t="shared" si="20"/>
        <v>0</v>
      </c>
      <c r="K162" s="213"/>
      <c r="L162" s="214"/>
      <c r="M162" s="215" t="s">
        <v>1</v>
      </c>
      <c r="N162" s="216" t="s">
        <v>38</v>
      </c>
      <c r="O162" s="72"/>
      <c r="P162" s="202">
        <f t="shared" si="21"/>
        <v>0</v>
      </c>
      <c r="Q162" s="202">
        <v>8.9999999999999998E-4</v>
      </c>
      <c r="R162" s="202">
        <f t="shared" si="22"/>
        <v>2.7000000000000001E-3</v>
      </c>
      <c r="S162" s="202">
        <v>0</v>
      </c>
      <c r="T162" s="203">
        <f t="shared" si="2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4" t="s">
        <v>147</v>
      </c>
      <c r="AT162" s="204" t="s">
        <v>188</v>
      </c>
      <c r="AU162" s="204" t="s">
        <v>137</v>
      </c>
      <c r="AY162" s="14" t="s">
        <v>130</v>
      </c>
      <c r="BE162" s="205">
        <f t="shared" si="24"/>
        <v>0</v>
      </c>
      <c r="BF162" s="205">
        <f t="shared" si="25"/>
        <v>0</v>
      </c>
      <c r="BG162" s="205">
        <f t="shared" si="26"/>
        <v>0</v>
      </c>
      <c r="BH162" s="205">
        <f t="shared" si="27"/>
        <v>0</v>
      </c>
      <c r="BI162" s="205">
        <f t="shared" si="28"/>
        <v>0</v>
      </c>
      <c r="BJ162" s="14" t="s">
        <v>137</v>
      </c>
      <c r="BK162" s="205">
        <f t="shared" si="29"/>
        <v>0</v>
      </c>
      <c r="BL162" s="14" t="s">
        <v>136</v>
      </c>
      <c r="BM162" s="204" t="s">
        <v>256</v>
      </c>
    </row>
    <row r="163" spans="1:65" s="2" customFormat="1" ht="44.25" customHeight="1">
      <c r="A163" s="31"/>
      <c r="B163" s="32"/>
      <c r="C163" s="206" t="s">
        <v>195</v>
      </c>
      <c r="D163" s="206" t="s">
        <v>188</v>
      </c>
      <c r="E163" s="207" t="s">
        <v>488</v>
      </c>
      <c r="F163" s="208" t="s">
        <v>489</v>
      </c>
      <c r="G163" s="209" t="s">
        <v>211</v>
      </c>
      <c r="H163" s="210">
        <v>1</v>
      </c>
      <c r="I163" s="211"/>
      <c r="J163" s="212">
        <f t="shared" si="20"/>
        <v>0</v>
      </c>
      <c r="K163" s="213"/>
      <c r="L163" s="214"/>
      <c r="M163" s="215" t="s">
        <v>1</v>
      </c>
      <c r="N163" s="216" t="s">
        <v>38</v>
      </c>
      <c r="O163" s="72"/>
      <c r="P163" s="202">
        <f t="shared" si="21"/>
        <v>0</v>
      </c>
      <c r="Q163" s="202">
        <v>8.9999999999999998E-4</v>
      </c>
      <c r="R163" s="202">
        <f t="shared" si="22"/>
        <v>8.9999999999999998E-4</v>
      </c>
      <c r="S163" s="202">
        <v>0</v>
      </c>
      <c r="T163" s="203">
        <f t="shared" si="2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4" t="s">
        <v>147</v>
      </c>
      <c r="AT163" s="204" t="s">
        <v>188</v>
      </c>
      <c r="AU163" s="204" t="s">
        <v>137</v>
      </c>
      <c r="AY163" s="14" t="s">
        <v>130</v>
      </c>
      <c r="BE163" s="205">
        <f t="shared" si="24"/>
        <v>0</v>
      </c>
      <c r="BF163" s="205">
        <f t="shared" si="25"/>
        <v>0</v>
      </c>
      <c r="BG163" s="205">
        <f t="shared" si="26"/>
        <v>0</v>
      </c>
      <c r="BH163" s="205">
        <f t="shared" si="27"/>
        <v>0</v>
      </c>
      <c r="BI163" s="205">
        <f t="shared" si="28"/>
        <v>0</v>
      </c>
      <c r="BJ163" s="14" t="s">
        <v>137</v>
      </c>
      <c r="BK163" s="205">
        <f t="shared" si="29"/>
        <v>0</v>
      </c>
      <c r="BL163" s="14" t="s">
        <v>136</v>
      </c>
      <c r="BM163" s="204" t="s">
        <v>260</v>
      </c>
    </row>
    <row r="164" spans="1:65" s="2" customFormat="1" ht="37.9" customHeight="1">
      <c r="A164" s="31"/>
      <c r="B164" s="32"/>
      <c r="C164" s="206" t="s">
        <v>262</v>
      </c>
      <c r="D164" s="206" t="s">
        <v>188</v>
      </c>
      <c r="E164" s="207" t="s">
        <v>295</v>
      </c>
      <c r="F164" s="208" t="s">
        <v>296</v>
      </c>
      <c r="G164" s="209" t="s">
        <v>211</v>
      </c>
      <c r="H164" s="210">
        <v>15</v>
      </c>
      <c r="I164" s="211"/>
      <c r="J164" s="212">
        <f t="shared" si="20"/>
        <v>0</v>
      </c>
      <c r="K164" s="213"/>
      <c r="L164" s="214"/>
      <c r="M164" s="215" t="s">
        <v>1</v>
      </c>
      <c r="N164" s="216" t="s">
        <v>38</v>
      </c>
      <c r="O164" s="72"/>
      <c r="P164" s="202">
        <f t="shared" si="21"/>
        <v>0</v>
      </c>
      <c r="Q164" s="202">
        <v>8.4999999999999995E-4</v>
      </c>
      <c r="R164" s="202">
        <f t="shared" si="22"/>
        <v>1.2749999999999999E-2</v>
      </c>
      <c r="S164" s="202">
        <v>0</v>
      </c>
      <c r="T164" s="203">
        <f t="shared" si="2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4" t="s">
        <v>147</v>
      </c>
      <c r="AT164" s="204" t="s">
        <v>188</v>
      </c>
      <c r="AU164" s="204" t="s">
        <v>137</v>
      </c>
      <c r="AY164" s="14" t="s">
        <v>130</v>
      </c>
      <c r="BE164" s="205">
        <f t="shared" si="24"/>
        <v>0</v>
      </c>
      <c r="BF164" s="205">
        <f t="shared" si="25"/>
        <v>0</v>
      </c>
      <c r="BG164" s="205">
        <f t="shared" si="26"/>
        <v>0</v>
      </c>
      <c r="BH164" s="205">
        <f t="shared" si="27"/>
        <v>0</v>
      </c>
      <c r="BI164" s="205">
        <f t="shared" si="28"/>
        <v>0</v>
      </c>
      <c r="BJ164" s="14" t="s">
        <v>137</v>
      </c>
      <c r="BK164" s="205">
        <f t="shared" si="29"/>
        <v>0</v>
      </c>
      <c r="BL164" s="14" t="s">
        <v>136</v>
      </c>
      <c r="BM164" s="204" t="s">
        <v>265</v>
      </c>
    </row>
    <row r="165" spans="1:65" s="2" customFormat="1" ht="21.75" customHeight="1">
      <c r="A165" s="31"/>
      <c r="B165" s="32"/>
      <c r="C165" s="206" t="s">
        <v>199</v>
      </c>
      <c r="D165" s="206" t="s">
        <v>188</v>
      </c>
      <c r="E165" s="207" t="s">
        <v>299</v>
      </c>
      <c r="F165" s="208" t="s">
        <v>300</v>
      </c>
      <c r="G165" s="209" t="s">
        <v>211</v>
      </c>
      <c r="H165" s="210">
        <v>46</v>
      </c>
      <c r="I165" s="211"/>
      <c r="J165" s="212">
        <f t="shared" si="20"/>
        <v>0</v>
      </c>
      <c r="K165" s="213"/>
      <c r="L165" s="214"/>
      <c r="M165" s="215" t="s">
        <v>1</v>
      </c>
      <c r="N165" s="216" t="s">
        <v>38</v>
      </c>
      <c r="O165" s="72"/>
      <c r="P165" s="202">
        <f t="shared" si="21"/>
        <v>0</v>
      </c>
      <c r="Q165" s="202">
        <v>0</v>
      </c>
      <c r="R165" s="202">
        <f t="shared" si="22"/>
        <v>0</v>
      </c>
      <c r="S165" s="202">
        <v>0</v>
      </c>
      <c r="T165" s="203">
        <f t="shared" si="2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4" t="s">
        <v>147</v>
      </c>
      <c r="AT165" s="204" t="s">
        <v>188</v>
      </c>
      <c r="AU165" s="204" t="s">
        <v>137</v>
      </c>
      <c r="AY165" s="14" t="s">
        <v>130</v>
      </c>
      <c r="BE165" s="205">
        <f t="shared" si="24"/>
        <v>0</v>
      </c>
      <c r="BF165" s="205">
        <f t="shared" si="25"/>
        <v>0</v>
      </c>
      <c r="BG165" s="205">
        <f t="shared" si="26"/>
        <v>0</v>
      </c>
      <c r="BH165" s="205">
        <f t="shared" si="27"/>
        <v>0</v>
      </c>
      <c r="BI165" s="205">
        <f t="shared" si="28"/>
        <v>0</v>
      </c>
      <c r="BJ165" s="14" t="s">
        <v>137</v>
      </c>
      <c r="BK165" s="205">
        <f t="shared" si="29"/>
        <v>0</v>
      </c>
      <c r="BL165" s="14" t="s">
        <v>136</v>
      </c>
      <c r="BM165" s="204" t="s">
        <v>268</v>
      </c>
    </row>
    <row r="166" spans="1:65" s="2" customFormat="1" ht="16.5" customHeight="1">
      <c r="A166" s="31"/>
      <c r="B166" s="32"/>
      <c r="C166" s="206" t="s">
        <v>269</v>
      </c>
      <c r="D166" s="206" t="s">
        <v>188</v>
      </c>
      <c r="E166" s="207" t="s">
        <v>302</v>
      </c>
      <c r="F166" s="208" t="s">
        <v>303</v>
      </c>
      <c r="G166" s="209" t="s">
        <v>211</v>
      </c>
      <c r="H166" s="210">
        <v>46</v>
      </c>
      <c r="I166" s="211"/>
      <c r="J166" s="212">
        <f t="shared" si="20"/>
        <v>0</v>
      </c>
      <c r="K166" s="213"/>
      <c r="L166" s="214"/>
      <c r="M166" s="215" t="s">
        <v>1</v>
      </c>
      <c r="N166" s="216" t="s">
        <v>38</v>
      </c>
      <c r="O166" s="72"/>
      <c r="P166" s="202">
        <f t="shared" si="21"/>
        <v>0</v>
      </c>
      <c r="Q166" s="202">
        <v>0</v>
      </c>
      <c r="R166" s="202">
        <f t="shared" si="22"/>
        <v>0</v>
      </c>
      <c r="S166" s="202">
        <v>0</v>
      </c>
      <c r="T166" s="203">
        <f t="shared" si="2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4" t="s">
        <v>147</v>
      </c>
      <c r="AT166" s="204" t="s">
        <v>188</v>
      </c>
      <c r="AU166" s="204" t="s">
        <v>137</v>
      </c>
      <c r="AY166" s="14" t="s">
        <v>130</v>
      </c>
      <c r="BE166" s="205">
        <f t="shared" si="24"/>
        <v>0</v>
      </c>
      <c r="BF166" s="205">
        <f t="shared" si="25"/>
        <v>0</v>
      </c>
      <c r="BG166" s="205">
        <f t="shared" si="26"/>
        <v>0</v>
      </c>
      <c r="BH166" s="205">
        <f t="shared" si="27"/>
        <v>0</v>
      </c>
      <c r="BI166" s="205">
        <f t="shared" si="28"/>
        <v>0</v>
      </c>
      <c r="BJ166" s="14" t="s">
        <v>137</v>
      </c>
      <c r="BK166" s="205">
        <f t="shared" si="29"/>
        <v>0</v>
      </c>
      <c r="BL166" s="14" t="s">
        <v>136</v>
      </c>
      <c r="BM166" s="204" t="s">
        <v>273</v>
      </c>
    </row>
    <row r="167" spans="1:65" s="2" customFormat="1" ht="16.5" customHeight="1">
      <c r="A167" s="31"/>
      <c r="B167" s="32"/>
      <c r="C167" s="206" t="s">
        <v>203</v>
      </c>
      <c r="D167" s="206" t="s">
        <v>188</v>
      </c>
      <c r="E167" s="207" t="s">
        <v>306</v>
      </c>
      <c r="F167" s="208" t="s">
        <v>307</v>
      </c>
      <c r="G167" s="209" t="s">
        <v>211</v>
      </c>
      <c r="H167" s="210">
        <v>104</v>
      </c>
      <c r="I167" s="211"/>
      <c r="J167" s="212">
        <f t="shared" si="20"/>
        <v>0</v>
      </c>
      <c r="K167" s="213"/>
      <c r="L167" s="214"/>
      <c r="M167" s="215" t="s">
        <v>1</v>
      </c>
      <c r="N167" s="216" t="s">
        <v>38</v>
      </c>
      <c r="O167" s="72"/>
      <c r="P167" s="202">
        <f t="shared" si="21"/>
        <v>0</v>
      </c>
      <c r="Q167" s="202">
        <v>1.0000000000000001E-5</v>
      </c>
      <c r="R167" s="202">
        <f t="shared" si="22"/>
        <v>1.0400000000000001E-3</v>
      </c>
      <c r="S167" s="202">
        <v>0</v>
      </c>
      <c r="T167" s="203">
        <f t="shared" si="2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04" t="s">
        <v>147</v>
      </c>
      <c r="AT167" s="204" t="s">
        <v>188</v>
      </c>
      <c r="AU167" s="204" t="s">
        <v>137</v>
      </c>
      <c r="AY167" s="14" t="s">
        <v>130</v>
      </c>
      <c r="BE167" s="205">
        <f t="shared" si="24"/>
        <v>0</v>
      </c>
      <c r="BF167" s="205">
        <f t="shared" si="25"/>
        <v>0</v>
      </c>
      <c r="BG167" s="205">
        <f t="shared" si="26"/>
        <v>0</v>
      </c>
      <c r="BH167" s="205">
        <f t="shared" si="27"/>
        <v>0</v>
      </c>
      <c r="BI167" s="205">
        <f t="shared" si="28"/>
        <v>0</v>
      </c>
      <c r="BJ167" s="14" t="s">
        <v>137</v>
      </c>
      <c r="BK167" s="205">
        <f t="shared" si="29"/>
        <v>0</v>
      </c>
      <c r="BL167" s="14" t="s">
        <v>136</v>
      </c>
      <c r="BM167" s="204" t="s">
        <v>276</v>
      </c>
    </row>
    <row r="168" spans="1:65" s="2" customFormat="1" ht="37.9" customHeight="1">
      <c r="A168" s="31"/>
      <c r="B168" s="32"/>
      <c r="C168" s="192" t="s">
        <v>277</v>
      </c>
      <c r="D168" s="192" t="s">
        <v>132</v>
      </c>
      <c r="E168" s="193" t="s">
        <v>309</v>
      </c>
      <c r="F168" s="194" t="s">
        <v>310</v>
      </c>
      <c r="G168" s="195" t="s">
        <v>143</v>
      </c>
      <c r="H168" s="196">
        <v>2830</v>
      </c>
      <c r="I168" s="197"/>
      <c r="J168" s="198">
        <f t="shared" si="20"/>
        <v>0</v>
      </c>
      <c r="K168" s="199"/>
      <c r="L168" s="36"/>
      <c r="M168" s="200" t="s">
        <v>1</v>
      </c>
      <c r="N168" s="201" t="s">
        <v>38</v>
      </c>
      <c r="O168" s="72"/>
      <c r="P168" s="202">
        <f t="shared" si="21"/>
        <v>0</v>
      </c>
      <c r="Q168" s="202">
        <v>2.5000000000000001E-4</v>
      </c>
      <c r="R168" s="202">
        <f t="shared" si="22"/>
        <v>0.70750000000000002</v>
      </c>
      <c r="S168" s="202">
        <v>0</v>
      </c>
      <c r="T168" s="203">
        <f t="shared" si="2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4" t="s">
        <v>136</v>
      </c>
      <c r="AT168" s="204" t="s">
        <v>132</v>
      </c>
      <c r="AU168" s="204" t="s">
        <v>137</v>
      </c>
      <c r="AY168" s="14" t="s">
        <v>130</v>
      </c>
      <c r="BE168" s="205">
        <f t="shared" si="24"/>
        <v>0</v>
      </c>
      <c r="BF168" s="205">
        <f t="shared" si="25"/>
        <v>0</v>
      </c>
      <c r="BG168" s="205">
        <f t="shared" si="26"/>
        <v>0</v>
      </c>
      <c r="BH168" s="205">
        <f t="shared" si="27"/>
        <v>0</v>
      </c>
      <c r="BI168" s="205">
        <f t="shared" si="28"/>
        <v>0</v>
      </c>
      <c r="BJ168" s="14" t="s">
        <v>137</v>
      </c>
      <c r="BK168" s="205">
        <f t="shared" si="29"/>
        <v>0</v>
      </c>
      <c r="BL168" s="14" t="s">
        <v>136</v>
      </c>
      <c r="BM168" s="204" t="s">
        <v>280</v>
      </c>
    </row>
    <row r="169" spans="1:65" s="2" customFormat="1" ht="37.9" customHeight="1">
      <c r="A169" s="31"/>
      <c r="B169" s="32"/>
      <c r="C169" s="192" t="s">
        <v>206</v>
      </c>
      <c r="D169" s="192" t="s">
        <v>132</v>
      </c>
      <c r="E169" s="193" t="s">
        <v>313</v>
      </c>
      <c r="F169" s="194" t="s">
        <v>314</v>
      </c>
      <c r="G169" s="195" t="s">
        <v>143</v>
      </c>
      <c r="H169" s="196">
        <v>207</v>
      </c>
      <c r="I169" s="197"/>
      <c r="J169" s="198">
        <f t="shared" si="20"/>
        <v>0</v>
      </c>
      <c r="K169" s="199"/>
      <c r="L169" s="36"/>
      <c r="M169" s="200" t="s">
        <v>1</v>
      </c>
      <c r="N169" s="201" t="s">
        <v>38</v>
      </c>
      <c r="O169" s="72"/>
      <c r="P169" s="202">
        <f t="shared" si="21"/>
        <v>0</v>
      </c>
      <c r="Q169" s="202">
        <v>5.1000000000000004E-4</v>
      </c>
      <c r="R169" s="202">
        <f t="shared" si="22"/>
        <v>0.10557000000000001</v>
      </c>
      <c r="S169" s="202">
        <v>0</v>
      </c>
      <c r="T169" s="203">
        <f t="shared" si="2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4" t="s">
        <v>136</v>
      </c>
      <c r="AT169" s="204" t="s">
        <v>132</v>
      </c>
      <c r="AU169" s="204" t="s">
        <v>137</v>
      </c>
      <c r="AY169" s="14" t="s">
        <v>130</v>
      </c>
      <c r="BE169" s="205">
        <f t="shared" si="24"/>
        <v>0</v>
      </c>
      <c r="BF169" s="205">
        <f t="shared" si="25"/>
        <v>0</v>
      </c>
      <c r="BG169" s="205">
        <f t="shared" si="26"/>
        <v>0</v>
      </c>
      <c r="BH169" s="205">
        <f t="shared" si="27"/>
        <v>0</v>
      </c>
      <c r="BI169" s="205">
        <f t="shared" si="28"/>
        <v>0</v>
      </c>
      <c r="BJ169" s="14" t="s">
        <v>137</v>
      </c>
      <c r="BK169" s="205">
        <f t="shared" si="29"/>
        <v>0</v>
      </c>
      <c r="BL169" s="14" t="s">
        <v>136</v>
      </c>
      <c r="BM169" s="204" t="s">
        <v>283</v>
      </c>
    </row>
    <row r="170" spans="1:65" s="2" customFormat="1" ht="37.9" customHeight="1">
      <c r="A170" s="31"/>
      <c r="B170" s="32"/>
      <c r="C170" s="192" t="s">
        <v>284</v>
      </c>
      <c r="D170" s="192" t="s">
        <v>132</v>
      </c>
      <c r="E170" s="193" t="s">
        <v>316</v>
      </c>
      <c r="F170" s="194" t="s">
        <v>317</v>
      </c>
      <c r="G170" s="195" t="s">
        <v>135</v>
      </c>
      <c r="H170" s="196">
        <v>128</v>
      </c>
      <c r="I170" s="197"/>
      <c r="J170" s="198">
        <f t="shared" si="20"/>
        <v>0</v>
      </c>
      <c r="K170" s="199"/>
      <c r="L170" s="36"/>
      <c r="M170" s="200" t="s">
        <v>1</v>
      </c>
      <c r="N170" s="201" t="s">
        <v>38</v>
      </c>
      <c r="O170" s="72"/>
      <c r="P170" s="202">
        <f t="shared" si="21"/>
        <v>0</v>
      </c>
      <c r="Q170" s="202">
        <v>2E-3</v>
      </c>
      <c r="R170" s="202">
        <f t="shared" si="22"/>
        <v>0.25600000000000001</v>
      </c>
      <c r="S170" s="202">
        <v>0</v>
      </c>
      <c r="T170" s="203">
        <f t="shared" si="2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4" t="s">
        <v>136</v>
      </c>
      <c r="AT170" s="204" t="s">
        <v>132</v>
      </c>
      <c r="AU170" s="204" t="s">
        <v>137</v>
      </c>
      <c r="AY170" s="14" t="s">
        <v>130</v>
      </c>
      <c r="BE170" s="205">
        <f t="shared" si="24"/>
        <v>0</v>
      </c>
      <c r="BF170" s="205">
        <f t="shared" si="25"/>
        <v>0</v>
      </c>
      <c r="BG170" s="205">
        <f t="shared" si="26"/>
        <v>0</v>
      </c>
      <c r="BH170" s="205">
        <f t="shared" si="27"/>
        <v>0</v>
      </c>
      <c r="BI170" s="205">
        <f t="shared" si="28"/>
        <v>0</v>
      </c>
      <c r="BJ170" s="14" t="s">
        <v>137</v>
      </c>
      <c r="BK170" s="205">
        <f t="shared" si="29"/>
        <v>0</v>
      </c>
      <c r="BL170" s="14" t="s">
        <v>136</v>
      </c>
      <c r="BM170" s="204" t="s">
        <v>287</v>
      </c>
    </row>
    <row r="171" spans="1:65" s="2" customFormat="1" ht="24.2" customHeight="1">
      <c r="A171" s="31"/>
      <c r="B171" s="32"/>
      <c r="C171" s="192" t="s">
        <v>212</v>
      </c>
      <c r="D171" s="192" t="s">
        <v>132</v>
      </c>
      <c r="E171" s="193" t="s">
        <v>320</v>
      </c>
      <c r="F171" s="194" t="s">
        <v>321</v>
      </c>
      <c r="G171" s="195" t="s">
        <v>143</v>
      </c>
      <c r="H171" s="196">
        <v>3037</v>
      </c>
      <c r="I171" s="197"/>
      <c r="J171" s="198">
        <f t="shared" si="20"/>
        <v>0</v>
      </c>
      <c r="K171" s="199"/>
      <c r="L171" s="36"/>
      <c r="M171" s="200" t="s">
        <v>1</v>
      </c>
      <c r="N171" s="201" t="s">
        <v>38</v>
      </c>
      <c r="O171" s="72"/>
      <c r="P171" s="202">
        <f t="shared" si="21"/>
        <v>0</v>
      </c>
      <c r="Q171" s="202">
        <v>0</v>
      </c>
      <c r="R171" s="202">
        <f t="shared" si="22"/>
        <v>0</v>
      </c>
      <c r="S171" s="202">
        <v>0</v>
      </c>
      <c r="T171" s="203">
        <f t="shared" si="2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4" t="s">
        <v>136</v>
      </c>
      <c r="AT171" s="204" t="s">
        <v>132</v>
      </c>
      <c r="AU171" s="204" t="s">
        <v>137</v>
      </c>
      <c r="AY171" s="14" t="s">
        <v>130</v>
      </c>
      <c r="BE171" s="205">
        <f t="shared" si="24"/>
        <v>0</v>
      </c>
      <c r="BF171" s="205">
        <f t="shared" si="25"/>
        <v>0</v>
      </c>
      <c r="BG171" s="205">
        <f t="shared" si="26"/>
        <v>0</v>
      </c>
      <c r="BH171" s="205">
        <f t="shared" si="27"/>
        <v>0</v>
      </c>
      <c r="BI171" s="205">
        <f t="shared" si="28"/>
        <v>0</v>
      </c>
      <c r="BJ171" s="14" t="s">
        <v>137</v>
      </c>
      <c r="BK171" s="205">
        <f t="shared" si="29"/>
        <v>0</v>
      </c>
      <c r="BL171" s="14" t="s">
        <v>136</v>
      </c>
      <c r="BM171" s="204" t="s">
        <v>290</v>
      </c>
    </row>
    <row r="172" spans="1:65" s="2" customFormat="1" ht="24.2" customHeight="1">
      <c r="A172" s="31"/>
      <c r="B172" s="32"/>
      <c r="C172" s="192" t="s">
        <v>291</v>
      </c>
      <c r="D172" s="192" t="s">
        <v>132</v>
      </c>
      <c r="E172" s="193" t="s">
        <v>323</v>
      </c>
      <c r="F172" s="194" t="s">
        <v>324</v>
      </c>
      <c r="G172" s="195" t="s">
        <v>135</v>
      </c>
      <c r="H172" s="196">
        <v>1278</v>
      </c>
      <c r="I172" s="197"/>
      <c r="J172" s="198">
        <f t="shared" si="20"/>
        <v>0</v>
      </c>
      <c r="K172" s="199"/>
      <c r="L172" s="36"/>
      <c r="M172" s="200" t="s">
        <v>1</v>
      </c>
      <c r="N172" s="201" t="s">
        <v>38</v>
      </c>
      <c r="O172" s="72"/>
      <c r="P172" s="202">
        <f t="shared" si="21"/>
        <v>0</v>
      </c>
      <c r="Q172" s="202">
        <v>1.0000000000000001E-5</v>
      </c>
      <c r="R172" s="202">
        <f t="shared" si="22"/>
        <v>1.2780000000000001E-2</v>
      </c>
      <c r="S172" s="202">
        <v>0</v>
      </c>
      <c r="T172" s="203">
        <f t="shared" si="2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04" t="s">
        <v>136</v>
      </c>
      <c r="AT172" s="204" t="s">
        <v>132</v>
      </c>
      <c r="AU172" s="204" t="s">
        <v>137</v>
      </c>
      <c r="AY172" s="14" t="s">
        <v>130</v>
      </c>
      <c r="BE172" s="205">
        <f t="shared" si="24"/>
        <v>0</v>
      </c>
      <c r="BF172" s="205">
        <f t="shared" si="25"/>
        <v>0</v>
      </c>
      <c r="BG172" s="205">
        <f t="shared" si="26"/>
        <v>0</v>
      </c>
      <c r="BH172" s="205">
        <f t="shared" si="27"/>
        <v>0</v>
      </c>
      <c r="BI172" s="205">
        <f t="shared" si="28"/>
        <v>0</v>
      </c>
      <c r="BJ172" s="14" t="s">
        <v>137</v>
      </c>
      <c r="BK172" s="205">
        <f t="shared" si="29"/>
        <v>0</v>
      </c>
      <c r="BL172" s="14" t="s">
        <v>136</v>
      </c>
      <c r="BM172" s="204" t="s">
        <v>294</v>
      </c>
    </row>
    <row r="173" spans="1:65" s="2" customFormat="1" ht="24.2" customHeight="1">
      <c r="A173" s="31"/>
      <c r="B173" s="32"/>
      <c r="C173" s="192" t="s">
        <v>215</v>
      </c>
      <c r="D173" s="192" t="s">
        <v>132</v>
      </c>
      <c r="E173" s="193" t="s">
        <v>327</v>
      </c>
      <c r="F173" s="194" t="s">
        <v>328</v>
      </c>
      <c r="G173" s="195" t="s">
        <v>135</v>
      </c>
      <c r="H173" s="196">
        <v>1150</v>
      </c>
      <c r="I173" s="197"/>
      <c r="J173" s="198">
        <f t="shared" si="20"/>
        <v>0</v>
      </c>
      <c r="K173" s="199"/>
      <c r="L173" s="36"/>
      <c r="M173" s="200" t="s">
        <v>1</v>
      </c>
      <c r="N173" s="201" t="s">
        <v>38</v>
      </c>
      <c r="O173" s="72"/>
      <c r="P173" s="202">
        <f t="shared" si="21"/>
        <v>0</v>
      </c>
      <c r="Q173" s="202">
        <v>0</v>
      </c>
      <c r="R173" s="202">
        <f t="shared" si="22"/>
        <v>0</v>
      </c>
      <c r="S173" s="202">
        <v>0</v>
      </c>
      <c r="T173" s="203">
        <f t="shared" si="2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04" t="s">
        <v>136</v>
      </c>
      <c r="AT173" s="204" t="s">
        <v>132</v>
      </c>
      <c r="AU173" s="204" t="s">
        <v>137</v>
      </c>
      <c r="AY173" s="14" t="s">
        <v>130</v>
      </c>
      <c r="BE173" s="205">
        <f t="shared" si="24"/>
        <v>0</v>
      </c>
      <c r="BF173" s="205">
        <f t="shared" si="25"/>
        <v>0</v>
      </c>
      <c r="BG173" s="205">
        <f t="shared" si="26"/>
        <v>0</v>
      </c>
      <c r="BH173" s="205">
        <f t="shared" si="27"/>
        <v>0</v>
      </c>
      <c r="BI173" s="205">
        <f t="shared" si="28"/>
        <v>0</v>
      </c>
      <c r="BJ173" s="14" t="s">
        <v>137</v>
      </c>
      <c r="BK173" s="205">
        <f t="shared" si="29"/>
        <v>0</v>
      </c>
      <c r="BL173" s="14" t="s">
        <v>136</v>
      </c>
      <c r="BM173" s="204" t="s">
        <v>297</v>
      </c>
    </row>
    <row r="174" spans="1:65" s="2" customFormat="1" ht="33" customHeight="1">
      <c r="A174" s="31"/>
      <c r="B174" s="32"/>
      <c r="C174" s="192" t="s">
        <v>298</v>
      </c>
      <c r="D174" s="192" t="s">
        <v>132</v>
      </c>
      <c r="E174" s="193" t="s">
        <v>330</v>
      </c>
      <c r="F174" s="194" t="s">
        <v>331</v>
      </c>
      <c r="G174" s="195" t="s">
        <v>143</v>
      </c>
      <c r="H174" s="196">
        <v>108</v>
      </c>
      <c r="I174" s="197"/>
      <c r="J174" s="198">
        <f t="shared" si="20"/>
        <v>0</v>
      </c>
      <c r="K174" s="199"/>
      <c r="L174" s="36"/>
      <c r="M174" s="200" t="s">
        <v>1</v>
      </c>
      <c r="N174" s="201" t="s">
        <v>38</v>
      </c>
      <c r="O174" s="72"/>
      <c r="P174" s="202">
        <f t="shared" si="21"/>
        <v>0</v>
      </c>
      <c r="Q174" s="202">
        <v>0.15112999999999999</v>
      </c>
      <c r="R174" s="202">
        <f t="shared" si="22"/>
        <v>16.322039999999998</v>
      </c>
      <c r="S174" s="202">
        <v>0</v>
      </c>
      <c r="T174" s="203">
        <f t="shared" si="2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04" t="s">
        <v>136</v>
      </c>
      <c r="AT174" s="204" t="s">
        <v>132</v>
      </c>
      <c r="AU174" s="204" t="s">
        <v>137</v>
      </c>
      <c r="AY174" s="14" t="s">
        <v>130</v>
      </c>
      <c r="BE174" s="205">
        <f t="shared" si="24"/>
        <v>0</v>
      </c>
      <c r="BF174" s="205">
        <f t="shared" si="25"/>
        <v>0</v>
      </c>
      <c r="BG174" s="205">
        <f t="shared" si="26"/>
        <v>0</v>
      </c>
      <c r="BH174" s="205">
        <f t="shared" si="27"/>
        <v>0</v>
      </c>
      <c r="BI174" s="205">
        <f t="shared" si="28"/>
        <v>0</v>
      </c>
      <c r="BJ174" s="14" t="s">
        <v>137</v>
      </c>
      <c r="BK174" s="205">
        <f t="shared" si="29"/>
        <v>0</v>
      </c>
      <c r="BL174" s="14" t="s">
        <v>136</v>
      </c>
      <c r="BM174" s="204" t="s">
        <v>301</v>
      </c>
    </row>
    <row r="175" spans="1:65" s="2" customFormat="1" ht="16.5" customHeight="1">
      <c r="A175" s="31"/>
      <c r="B175" s="32"/>
      <c r="C175" s="206" t="s">
        <v>220</v>
      </c>
      <c r="D175" s="206" t="s">
        <v>188</v>
      </c>
      <c r="E175" s="207" t="s">
        <v>334</v>
      </c>
      <c r="F175" s="208" t="s">
        <v>335</v>
      </c>
      <c r="G175" s="209" t="s">
        <v>211</v>
      </c>
      <c r="H175" s="210">
        <v>109.08</v>
      </c>
      <c r="I175" s="211"/>
      <c r="J175" s="212">
        <f t="shared" si="20"/>
        <v>0</v>
      </c>
      <c r="K175" s="213"/>
      <c r="L175" s="214"/>
      <c r="M175" s="215" t="s">
        <v>1</v>
      </c>
      <c r="N175" s="216" t="s">
        <v>38</v>
      </c>
      <c r="O175" s="72"/>
      <c r="P175" s="202">
        <f t="shared" si="21"/>
        <v>0</v>
      </c>
      <c r="Q175" s="202">
        <v>8.5000000000000006E-2</v>
      </c>
      <c r="R175" s="202">
        <f t="shared" si="22"/>
        <v>9.2718000000000007</v>
      </c>
      <c r="S175" s="202">
        <v>0</v>
      </c>
      <c r="T175" s="203">
        <f t="shared" si="2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04" t="s">
        <v>147</v>
      </c>
      <c r="AT175" s="204" t="s">
        <v>188</v>
      </c>
      <c r="AU175" s="204" t="s">
        <v>137</v>
      </c>
      <c r="AY175" s="14" t="s">
        <v>130</v>
      </c>
      <c r="BE175" s="205">
        <f t="shared" si="24"/>
        <v>0</v>
      </c>
      <c r="BF175" s="205">
        <f t="shared" si="25"/>
        <v>0</v>
      </c>
      <c r="BG175" s="205">
        <f t="shared" si="26"/>
        <v>0</v>
      </c>
      <c r="BH175" s="205">
        <f t="shared" si="27"/>
        <v>0</v>
      </c>
      <c r="BI175" s="205">
        <f t="shared" si="28"/>
        <v>0</v>
      </c>
      <c r="BJ175" s="14" t="s">
        <v>137</v>
      </c>
      <c r="BK175" s="205">
        <f t="shared" si="29"/>
        <v>0</v>
      </c>
      <c r="BL175" s="14" t="s">
        <v>136</v>
      </c>
      <c r="BM175" s="204" t="s">
        <v>304</v>
      </c>
    </row>
    <row r="176" spans="1:65" s="2" customFormat="1" ht="37.9" customHeight="1">
      <c r="A176" s="31"/>
      <c r="B176" s="32"/>
      <c r="C176" s="192" t="s">
        <v>305</v>
      </c>
      <c r="D176" s="192" t="s">
        <v>132</v>
      </c>
      <c r="E176" s="193" t="s">
        <v>337</v>
      </c>
      <c r="F176" s="194" t="s">
        <v>338</v>
      </c>
      <c r="G176" s="195" t="s">
        <v>143</v>
      </c>
      <c r="H176" s="196">
        <v>20</v>
      </c>
      <c r="I176" s="197"/>
      <c r="J176" s="198">
        <f t="shared" si="20"/>
        <v>0</v>
      </c>
      <c r="K176" s="199"/>
      <c r="L176" s="36"/>
      <c r="M176" s="200" t="s">
        <v>1</v>
      </c>
      <c r="N176" s="201" t="s">
        <v>38</v>
      </c>
      <c r="O176" s="72"/>
      <c r="P176" s="202">
        <f t="shared" si="21"/>
        <v>0</v>
      </c>
      <c r="Q176" s="202">
        <v>9.8530000000000006E-2</v>
      </c>
      <c r="R176" s="202">
        <f t="shared" si="22"/>
        <v>1.9706000000000001</v>
      </c>
      <c r="S176" s="202">
        <v>0</v>
      </c>
      <c r="T176" s="203">
        <f t="shared" si="2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04" t="s">
        <v>136</v>
      </c>
      <c r="AT176" s="204" t="s">
        <v>132</v>
      </c>
      <c r="AU176" s="204" t="s">
        <v>137</v>
      </c>
      <c r="AY176" s="14" t="s">
        <v>130</v>
      </c>
      <c r="BE176" s="205">
        <f t="shared" si="24"/>
        <v>0</v>
      </c>
      <c r="BF176" s="205">
        <f t="shared" si="25"/>
        <v>0</v>
      </c>
      <c r="BG176" s="205">
        <f t="shared" si="26"/>
        <v>0</v>
      </c>
      <c r="BH176" s="205">
        <f t="shared" si="27"/>
        <v>0</v>
      </c>
      <c r="BI176" s="205">
        <f t="shared" si="28"/>
        <v>0</v>
      </c>
      <c r="BJ176" s="14" t="s">
        <v>137</v>
      </c>
      <c r="BK176" s="205">
        <f t="shared" si="29"/>
        <v>0</v>
      </c>
      <c r="BL176" s="14" t="s">
        <v>136</v>
      </c>
      <c r="BM176" s="204" t="s">
        <v>308</v>
      </c>
    </row>
    <row r="177" spans="1:65" s="2" customFormat="1" ht="16.5" customHeight="1">
      <c r="A177" s="31"/>
      <c r="B177" s="32"/>
      <c r="C177" s="206" t="s">
        <v>224</v>
      </c>
      <c r="D177" s="206" t="s">
        <v>188</v>
      </c>
      <c r="E177" s="207" t="s">
        <v>341</v>
      </c>
      <c r="F177" s="208" t="s">
        <v>342</v>
      </c>
      <c r="G177" s="209" t="s">
        <v>211</v>
      </c>
      <c r="H177" s="210">
        <v>20.2</v>
      </c>
      <c r="I177" s="211"/>
      <c r="J177" s="212">
        <f t="shared" si="20"/>
        <v>0</v>
      </c>
      <c r="K177" s="213"/>
      <c r="L177" s="214"/>
      <c r="M177" s="215" t="s">
        <v>1</v>
      </c>
      <c r="N177" s="216" t="s">
        <v>38</v>
      </c>
      <c r="O177" s="72"/>
      <c r="P177" s="202">
        <f t="shared" si="21"/>
        <v>0</v>
      </c>
      <c r="Q177" s="202">
        <v>2.35E-2</v>
      </c>
      <c r="R177" s="202">
        <f t="shared" si="22"/>
        <v>0.47470000000000001</v>
      </c>
      <c r="S177" s="202">
        <v>0</v>
      </c>
      <c r="T177" s="203">
        <f t="shared" si="2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04" t="s">
        <v>147</v>
      </c>
      <c r="AT177" s="204" t="s">
        <v>188</v>
      </c>
      <c r="AU177" s="204" t="s">
        <v>137</v>
      </c>
      <c r="AY177" s="14" t="s">
        <v>130</v>
      </c>
      <c r="BE177" s="205">
        <f t="shared" si="24"/>
        <v>0</v>
      </c>
      <c r="BF177" s="205">
        <f t="shared" si="25"/>
        <v>0</v>
      </c>
      <c r="BG177" s="205">
        <f t="shared" si="26"/>
        <v>0</v>
      </c>
      <c r="BH177" s="205">
        <f t="shared" si="27"/>
        <v>0</v>
      </c>
      <c r="BI177" s="205">
        <f t="shared" si="28"/>
        <v>0</v>
      </c>
      <c r="BJ177" s="14" t="s">
        <v>137</v>
      </c>
      <c r="BK177" s="205">
        <f t="shared" si="29"/>
        <v>0</v>
      </c>
      <c r="BL177" s="14" t="s">
        <v>136</v>
      </c>
      <c r="BM177" s="204" t="s">
        <v>311</v>
      </c>
    </row>
    <row r="178" spans="1:65" s="2" customFormat="1" ht="33" customHeight="1">
      <c r="A178" s="31"/>
      <c r="B178" s="32"/>
      <c r="C178" s="192" t="s">
        <v>312</v>
      </c>
      <c r="D178" s="192" t="s">
        <v>132</v>
      </c>
      <c r="E178" s="193" t="s">
        <v>355</v>
      </c>
      <c r="F178" s="194" t="s">
        <v>356</v>
      </c>
      <c r="G178" s="195" t="s">
        <v>135</v>
      </c>
      <c r="H178" s="196">
        <v>3660</v>
      </c>
      <c r="I178" s="197"/>
      <c r="J178" s="198">
        <f t="shared" si="20"/>
        <v>0</v>
      </c>
      <c r="K178" s="199"/>
      <c r="L178" s="36"/>
      <c r="M178" s="200" t="s">
        <v>1</v>
      </c>
      <c r="N178" s="201" t="s">
        <v>38</v>
      </c>
      <c r="O178" s="72"/>
      <c r="P178" s="202">
        <f t="shared" si="21"/>
        <v>0</v>
      </c>
      <c r="Q178" s="202">
        <v>0</v>
      </c>
      <c r="R178" s="202">
        <f t="shared" si="22"/>
        <v>0</v>
      </c>
      <c r="S178" s="202">
        <v>0</v>
      </c>
      <c r="T178" s="203">
        <f t="shared" si="2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04" t="s">
        <v>136</v>
      </c>
      <c r="AT178" s="204" t="s">
        <v>132</v>
      </c>
      <c r="AU178" s="204" t="s">
        <v>137</v>
      </c>
      <c r="AY178" s="14" t="s">
        <v>130</v>
      </c>
      <c r="BE178" s="205">
        <f t="shared" si="24"/>
        <v>0</v>
      </c>
      <c r="BF178" s="205">
        <f t="shared" si="25"/>
        <v>0</v>
      </c>
      <c r="BG178" s="205">
        <f t="shared" si="26"/>
        <v>0</v>
      </c>
      <c r="BH178" s="205">
        <f t="shared" si="27"/>
        <v>0</v>
      </c>
      <c r="BI178" s="205">
        <f t="shared" si="28"/>
        <v>0</v>
      </c>
      <c r="BJ178" s="14" t="s">
        <v>137</v>
      </c>
      <c r="BK178" s="205">
        <f t="shared" si="29"/>
        <v>0</v>
      </c>
      <c r="BL178" s="14" t="s">
        <v>136</v>
      </c>
      <c r="BM178" s="204" t="s">
        <v>315</v>
      </c>
    </row>
    <row r="179" spans="1:65" s="2" customFormat="1" ht="37.9" customHeight="1">
      <c r="A179" s="31"/>
      <c r="B179" s="32"/>
      <c r="C179" s="192" t="s">
        <v>228</v>
      </c>
      <c r="D179" s="192" t="s">
        <v>132</v>
      </c>
      <c r="E179" s="193" t="s">
        <v>490</v>
      </c>
      <c r="F179" s="194" t="s">
        <v>491</v>
      </c>
      <c r="G179" s="195" t="s">
        <v>211</v>
      </c>
      <c r="H179" s="196">
        <v>72</v>
      </c>
      <c r="I179" s="197"/>
      <c r="J179" s="198">
        <f t="shared" si="20"/>
        <v>0</v>
      </c>
      <c r="K179" s="199"/>
      <c r="L179" s="36"/>
      <c r="M179" s="200" t="s">
        <v>1</v>
      </c>
      <c r="N179" s="201" t="s">
        <v>38</v>
      </c>
      <c r="O179" s="72"/>
      <c r="P179" s="202">
        <f t="shared" si="21"/>
        <v>0</v>
      </c>
      <c r="Q179" s="202">
        <v>1E-4</v>
      </c>
      <c r="R179" s="202">
        <f t="shared" si="22"/>
        <v>7.2000000000000007E-3</v>
      </c>
      <c r="S179" s="202">
        <v>0</v>
      </c>
      <c r="T179" s="203">
        <f t="shared" si="2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04" t="s">
        <v>136</v>
      </c>
      <c r="AT179" s="204" t="s">
        <v>132</v>
      </c>
      <c r="AU179" s="204" t="s">
        <v>137</v>
      </c>
      <c r="AY179" s="14" t="s">
        <v>130</v>
      </c>
      <c r="BE179" s="205">
        <f t="shared" si="24"/>
        <v>0</v>
      </c>
      <c r="BF179" s="205">
        <f t="shared" si="25"/>
        <v>0</v>
      </c>
      <c r="BG179" s="205">
        <f t="shared" si="26"/>
        <v>0</v>
      </c>
      <c r="BH179" s="205">
        <f t="shared" si="27"/>
        <v>0</v>
      </c>
      <c r="BI179" s="205">
        <f t="shared" si="28"/>
        <v>0</v>
      </c>
      <c r="BJ179" s="14" t="s">
        <v>137</v>
      </c>
      <c r="BK179" s="205">
        <f t="shared" si="29"/>
        <v>0</v>
      </c>
      <c r="BL179" s="14" t="s">
        <v>136</v>
      </c>
      <c r="BM179" s="204" t="s">
        <v>318</v>
      </c>
    </row>
    <row r="180" spans="1:65" s="2" customFormat="1" ht="24.2" customHeight="1">
      <c r="A180" s="31"/>
      <c r="B180" s="32"/>
      <c r="C180" s="192" t="s">
        <v>319</v>
      </c>
      <c r="D180" s="192" t="s">
        <v>132</v>
      </c>
      <c r="E180" s="193" t="s">
        <v>365</v>
      </c>
      <c r="F180" s="194" t="s">
        <v>366</v>
      </c>
      <c r="G180" s="195" t="s">
        <v>179</v>
      </c>
      <c r="H180" s="196">
        <v>535.84</v>
      </c>
      <c r="I180" s="197"/>
      <c r="J180" s="198">
        <f t="shared" si="20"/>
        <v>0</v>
      </c>
      <c r="K180" s="199"/>
      <c r="L180" s="36"/>
      <c r="M180" s="200" t="s">
        <v>1</v>
      </c>
      <c r="N180" s="201" t="s">
        <v>38</v>
      </c>
      <c r="O180" s="72"/>
      <c r="P180" s="202">
        <f t="shared" si="21"/>
        <v>0</v>
      </c>
      <c r="Q180" s="202">
        <v>0</v>
      </c>
      <c r="R180" s="202">
        <f t="shared" si="22"/>
        <v>0</v>
      </c>
      <c r="S180" s="202">
        <v>0</v>
      </c>
      <c r="T180" s="203">
        <f t="shared" si="2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04" t="s">
        <v>136</v>
      </c>
      <c r="AT180" s="204" t="s">
        <v>132</v>
      </c>
      <c r="AU180" s="204" t="s">
        <v>137</v>
      </c>
      <c r="AY180" s="14" t="s">
        <v>130</v>
      </c>
      <c r="BE180" s="205">
        <f t="shared" si="24"/>
        <v>0</v>
      </c>
      <c r="BF180" s="205">
        <f t="shared" si="25"/>
        <v>0</v>
      </c>
      <c r="BG180" s="205">
        <f t="shared" si="26"/>
        <v>0</v>
      </c>
      <c r="BH180" s="205">
        <f t="shared" si="27"/>
        <v>0</v>
      </c>
      <c r="BI180" s="205">
        <f t="shared" si="28"/>
        <v>0</v>
      </c>
      <c r="BJ180" s="14" t="s">
        <v>137</v>
      </c>
      <c r="BK180" s="205">
        <f t="shared" si="29"/>
        <v>0</v>
      </c>
      <c r="BL180" s="14" t="s">
        <v>136</v>
      </c>
      <c r="BM180" s="204" t="s">
        <v>322</v>
      </c>
    </row>
    <row r="181" spans="1:65" s="2" customFormat="1" ht="24.2" customHeight="1">
      <c r="A181" s="31"/>
      <c r="B181" s="32"/>
      <c r="C181" s="192" t="s">
        <v>231</v>
      </c>
      <c r="D181" s="192" t="s">
        <v>132</v>
      </c>
      <c r="E181" s="193" t="s">
        <v>369</v>
      </c>
      <c r="F181" s="194" t="s">
        <v>370</v>
      </c>
      <c r="G181" s="195" t="s">
        <v>179</v>
      </c>
      <c r="H181" s="196">
        <v>10180.959999999999</v>
      </c>
      <c r="I181" s="197"/>
      <c r="J181" s="198">
        <f t="shared" si="20"/>
        <v>0</v>
      </c>
      <c r="K181" s="199"/>
      <c r="L181" s="36"/>
      <c r="M181" s="200" t="s">
        <v>1</v>
      </c>
      <c r="N181" s="201" t="s">
        <v>38</v>
      </c>
      <c r="O181" s="72"/>
      <c r="P181" s="202">
        <f t="shared" si="21"/>
        <v>0</v>
      </c>
      <c r="Q181" s="202">
        <v>0</v>
      </c>
      <c r="R181" s="202">
        <f t="shared" si="22"/>
        <v>0</v>
      </c>
      <c r="S181" s="202">
        <v>0</v>
      </c>
      <c r="T181" s="203">
        <f t="shared" si="2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04" t="s">
        <v>136</v>
      </c>
      <c r="AT181" s="204" t="s">
        <v>132</v>
      </c>
      <c r="AU181" s="204" t="s">
        <v>137</v>
      </c>
      <c r="AY181" s="14" t="s">
        <v>130</v>
      </c>
      <c r="BE181" s="205">
        <f t="shared" si="24"/>
        <v>0</v>
      </c>
      <c r="BF181" s="205">
        <f t="shared" si="25"/>
        <v>0</v>
      </c>
      <c r="BG181" s="205">
        <f t="shared" si="26"/>
        <v>0</v>
      </c>
      <c r="BH181" s="205">
        <f t="shared" si="27"/>
        <v>0</v>
      </c>
      <c r="BI181" s="205">
        <f t="shared" si="28"/>
        <v>0</v>
      </c>
      <c r="BJ181" s="14" t="s">
        <v>137</v>
      </c>
      <c r="BK181" s="205">
        <f t="shared" si="29"/>
        <v>0</v>
      </c>
      <c r="BL181" s="14" t="s">
        <v>136</v>
      </c>
      <c r="BM181" s="204" t="s">
        <v>325</v>
      </c>
    </row>
    <row r="182" spans="1:65" s="2" customFormat="1" ht="24.2" customHeight="1">
      <c r="A182" s="31"/>
      <c r="B182" s="32"/>
      <c r="C182" s="192" t="s">
        <v>326</v>
      </c>
      <c r="D182" s="192" t="s">
        <v>132</v>
      </c>
      <c r="E182" s="193" t="s">
        <v>379</v>
      </c>
      <c r="F182" s="194" t="s">
        <v>380</v>
      </c>
      <c r="G182" s="195" t="s">
        <v>179</v>
      </c>
      <c r="H182" s="196">
        <v>50.44</v>
      </c>
      <c r="I182" s="197"/>
      <c r="J182" s="198">
        <f t="shared" si="20"/>
        <v>0</v>
      </c>
      <c r="K182" s="199"/>
      <c r="L182" s="36"/>
      <c r="M182" s="200" t="s">
        <v>1</v>
      </c>
      <c r="N182" s="201" t="s">
        <v>38</v>
      </c>
      <c r="O182" s="72"/>
      <c r="P182" s="202">
        <f t="shared" si="21"/>
        <v>0</v>
      </c>
      <c r="Q182" s="202">
        <v>0</v>
      </c>
      <c r="R182" s="202">
        <f t="shared" si="22"/>
        <v>0</v>
      </c>
      <c r="S182" s="202">
        <v>0</v>
      </c>
      <c r="T182" s="203">
        <f t="shared" si="2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204" t="s">
        <v>136</v>
      </c>
      <c r="AT182" s="204" t="s">
        <v>132</v>
      </c>
      <c r="AU182" s="204" t="s">
        <v>137</v>
      </c>
      <c r="AY182" s="14" t="s">
        <v>130</v>
      </c>
      <c r="BE182" s="205">
        <f t="shared" si="24"/>
        <v>0</v>
      </c>
      <c r="BF182" s="205">
        <f t="shared" si="25"/>
        <v>0</v>
      </c>
      <c r="BG182" s="205">
        <f t="shared" si="26"/>
        <v>0</v>
      </c>
      <c r="BH182" s="205">
        <f t="shared" si="27"/>
        <v>0</v>
      </c>
      <c r="BI182" s="205">
        <f t="shared" si="28"/>
        <v>0</v>
      </c>
      <c r="BJ182" s="14" t="s">
        <v>137</v>
      </c>
      <c r="BK182" s="205">
        <f t="shared" si="29"/>
        <v>0</v>
      </c>
      <c r="BL182" s="14" t="s">
        <v>136</v>
      </c>
      <c r="BM182" s="204" t="s">
        <v>329</v>
      </c>
    </row>
    <row r="183" spans="1:65" s="2" customFormat="1" ht="24.2" customHeight="1">
      <c r="A183" s="31"/>
      <c r="B183" s="32"/>
      <c r="C183" s="192" t="s">
        <v>235</v>
      </c>
      <c r="D183" s="192" t="s">
        <v>132</v>
      </c>
      <c r="E183" s="193" t="s">
        <v>383</v>
      </c>
      <c r="F183" s="194" t="s">
        <v>384</v>
      </c>
      <c r="G183" s="195" t="s">
        <v>179</v>
      </c>
      <c r="H183" s="196">
        <v>20.58</v>
      </c>
      <c r="I183" s="197"/>
      <c r="J183" s="198">
        <f t="shared" si="20"/>
        <v>0</v>
      </c>
      <c r="K183" s="199"/>
      <c r="L183" s="36"/>
      <c r="M183" s="200" t="s">
        <v>1</v>
      </c>
      <c r="N183" s="201" t="s">
        <v>38</v>
      </c>
      <c r="O183" s="72"/>
      <c r="P183" s="202">
        <f t="shared" si="21"/>
        <v>0</v>
      </c>
      <c r="Q183" s="202">
        <v>0</v>
      </c>
      <c r="R183" s="202">
        <f t="shared" si="22"/>
        <v>0</v>
      </c>
      <c r="S183" s="202">
        <v>0</v>
      </c>
      <c r="T183" s="203">
        <f t="shared" si="2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04" t="s">
        <v>136</v>
      </c>
      <c r="AT183" s="204" t="s">
        <v>132</v>
      </c>
      <c r="AU183" s="204" t="s">
        <v>137</v>
      </c>
      <c r="AY183" s="14" t="s">
        <v>130</v>
      </c>
      <c r="BE183" s="205">
        <f t="shared" si="24"/>
        <v>0</v>
      </c>
      <c r="BF183" s="205">
        <f t="shared" si="25"/>
        <v>0</v>
      </c>
      <c r="BG183" s="205">
        <f t="shared" si="26"/>
        <v>0</v>
      </c>
      <c r="BH183" s="205">
        <f t="shared" si="27"/>
        <v>0</v>
      </c>
      <c r="BI183" s="205">
        <f t="shared" si="28"/>
        <v>0</v>
      </c>
      <c r="BJ183" s="14" t="s">
        <v>137</v>
      </c>
      <c r="BK183" s="205">
        <f t="shared" si="29"/>
        <v>0</v>
      </c>
      <c r="BL183" s="14" t="s">
        <v>136</v>
      </c>
      <c r="BM183" s="204" t="s">
        <v>332</v>
      </c>
    </row>
    <row r="184" spans="1:65" s="12" customFormat="1" ht="22.9" customHeight="1">
      <c r="B184" s="176"/>
      <c r="C184" s="177"/>
      <c r="D184" s="178" t="s">
        <v>71</v>
      </c>
      <c r="E184" s="190" t="s">
        <v>386</v>
      </c>
      <c r="F184" s="190" t="s">
        <v>387</v>
      </c>
      <c r="G184" s="177"/>
      <c r="H184" s="177"/>
      <c r="I184" s="180"/>
      <c r="J184" s="191">
        <f>BK184</f>
        <v>0</v>
      </c>
      <c r="K184" s="177"/>
      <c r="L184" s="182"/>
      <c r="M184" s="183"/>
      <c r="N184" s="184"/>
      <c r="O184" s="184"/>
      <c r="P184" s="185">
        <f>P185</f>
        <v>0</v>
      </c>
      <c r="Q184" s="184"/>
      <c r="R184" s="185">
        <f>R185</f>
        <v>0</v>
      </c>
      <c r="S184" s="184"/>
      <c r="T184" s="186">
        <f>T185</f>
        <v>0</v>
      </c>
      <c r="AR184" s="187" t="s">
        <v>80</v>
      </c>
      <c r="AT184" s="188" t="s">
        <v>71</v>
      </c>
      <c r="AU184" s="188" t="s">
        <v>80</v>
      </c>
      <c r="AY184" s="187" t="s">
        <v>130</v>
      </c>
      <c r="BK184" s="189">
        <f>BK185</f>
        <v>0</v>
      </c>
    </row>
    <row r="185" spans="1:65" s="2" customFormat="1" ht="33" customHeight="1">
      <c r="A185" s="31"/>
      <c r="B185" s="32"/>
      <c r="C185" s="192" t="s">
        <v>333</v>
      </c>
      <c r="D185" s="192" t="s">
        <v>132</v>
      </c>
      <c r="E185" s="193" t="s">
        <v>388</v>
      </c>
      <c r="F185" s="194" t="s">
        <v>389</v>
      </c>
      <c r="G185" s="195" t="s">
        <v>179</v>
      </c>
      <c r="H185" s="196">
        <v>631.85</v>
      </c>
      <c r="I185" s="197"/>
      <c r="J185" s="198">
        <f>ROUND(I185*H185,2)</f>
        <v>0</v>
      </c>
      <c r="K185" s="199"/>
      <c r="L185" s="36"/>
      <c r="M185" s="217" t="s">
        <v>1</v>
      </c>
      <c r="N185" s="218" t="s">
        <v>38</v>
      </c>
      <c r="O185" s="219"/>
      <c r="P185" s="220">
        <f>O185*H185</f>
        <v>0</v>
      </c>
      <c r="Q185" s="220">
        <v>0</v>
      </c>
      <c r="R185" s="220">
        <f>Q185*H185</f>
        <v>0</v>
      </c>
      <c r="S185" s="220">
        <v>0</v>
      </c>
      <c r="T185" s="221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04" t="s">
        <v>136</v>
      </c>
      <c r="AT185" s="204" t="s">
        <v>132</v>
      </c>
      <c r="AU185" s="204" t="s">
        <v>137</v>
      </c>
      <c r="AY185" s="14" t="s">
        <v>130</v>
      </c>
      <c r="BE185" s="205">
        <f>IF(N185="základná",J185,0)</f>
        <v>0</v>
      </c>
      <c r="BF185" s="205">
        <f>IF(N185="znížená",J185,0)</f>
        <v>0</v>
      </c>
      <c r="BG185" s="205">
        <f>IF(N185="zákl. prenesená",J185,0)</f>
        <v>0</v>
      </c>
      <c r="BH185" s="205">
        <f>IF(N185="zníž. prenesená",J185,0)</f>
        <v>0</v>
      </c>
      <c r="BI185" s="205">
        <f>IF(N185="nulová",J185,0)</f>
        <v>0</v>
      </c>
      <c r="BJ185" s="14" t="s">
        <v>137</v>
      </c>
      <c r="BK185" s="205">
        <f>ROUND(I185*H185,2)</f>
        <v>0</v>
      </c>
      <c r="BL185" s="14" t="s">
        <v>136</v>
      </c>
      <c r="BM185" s="204" t="s">
        <v>336</v>
      </c>
    </row>
    <row r="186" spans="1:65" s="2" customFormat="1" ht="6.95" customHeight="1">
      <c r="A186" s="31"/>
      <c r="B186" s="55"/>
      <c r="C186" s="56"/>
      <c r="D186" s="56"/>
      <c r="E186" s="56"/>
      <c r="F186" s="56"/>
      <c r="G186" s="56"/>
      <c r="H186" s="56"/>
      <c r="I186" s="56"/>
      <c r="J186" s="56"/>
      <c r="K186" s="56"/>
      <c r="L186" s="36"/>
      <c r="M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</row>
  </sheetData>
  <sheetProtection algorithmName="SHA-512" hashValue="xyHwKGya2/pBQ4NRPO+nNjWU4PfzwdLAvD7KWoxpCEs1hz91Cl0e4ckpRZWGiwvAxVPQKms0n863xhBbnnE7wg==" saltValue="yUDkVw7VAoiv46Tb2xeqxh5MXkS8MPsneIaGhOzV5giUAckrpg/FXMJYzx4eLNlRuPNgZVU8b979krAj7pJvPQ==" spinCount="100000" sheet="1" objects="1" scenarios="1" formatColumns="0" formatRows="0" autoFilter="0"/>
  <autoFilter ref="C122:K185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93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72</v>
      </c>
    </row>
    <row r="4" spans="1:46" s="1" customFormat="1" ht="24.95" customHeight="1">
      <c r="B4" s="17"/>
      <c r="D4" s="111" t="s">
        <v>94</v>
      </c>
      <c r="L4" s="17"/>
      <c r="M4" s="112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15</v>
      </c>
      <c r="L6" s="17"/>
    </row>
    <row r="7" spans="1:46" s="1" customFormat="1" ht="26.25" customHeight="1">
      <c r="B7" s="17"/>
      <c r="E7" s="266" t="str">
        <f>'Rekapitulácia stavby'!K6</f>
        <v>AKČNÝ PLÁN PRE ZLEPŠENIE PODMIENOK CYKL. INFRAŠTR. POMOCOU ORGANIZAČNYCH OPATRENÍ (rozpočet)</v>
      </c>
      <c r="F7" s="267"/>
      <c r="G7" s="267"/>
      <c r="H7" s="267"/>
      <c r="L7" s="17"/>
    </row>
    <row r="8" spans="1:46" s="2" customFormat="1" ht="12" customHeight="1">
      <c r="A8" s="31"/>
      <c r="B8" s="36"/>
      <c r="C8" s="31"/>
      <c r="D8" s="113" t="s">
        <v>95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8" t="s">
        <v>492</v>
      </c>
      <c r="F9" s="269"/>
      <c r="G9" s="269"/>
      <c r="H9" s="269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3" t="s">
        <v>17</v>
      </c>
      <c r="E11" s="31"/>
      <c r="F11" s="114" t="s">
        <v>1</v>
      </c>
      <c r="G11" s="31"/>
      <c r="H11" s="31"/>
      <c r="I11" s="113" t="s">
        <v>18</v>
      </c>
      <c r="J11" s="114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3" t="s">
        <v>19</v>
      </c>
      <c r="E12" s="31"/>
      <c r="F12" s="114" t="s">
        <v>20</v>
      </c>
      <c r="G12" s="31"/>
      <c r="H12" s="31"/>
      <c r="I12" s="113" t="s">
        <v>21</v>
      </c>
      <c r="J12" s="115" t="str">
        <f>'Rekapitulácia stavby'!AN8</f>
        <v>23. 9. 2022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3" t="s">
        <v>23</v>
      </c>
      <c r="E14" s="31"/>
      <c r="F14" s="31"/>
      <c r="G14" s="31"/>
      <c r="H14" s="31"/>
      <c r="I14" s="113" t="s">
        <v>24</v>
      </c>
      <c r="J14" s="114" t="str">
        <f>IF('Rekapitulácia stavby'!AN10="","",'Rekapitulácia stavby'!AN10)</f>
        <v/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4" t="str">
        <f>IF('Rekapitulácia stavby'!E11="","",'Rekapitulácia stavby'!E11)</f>
        <v xml:space="preserve"> </v>
      </c>
      <c r="F15" s="31"/>
      <c r="G15" s="31"/>
      <c r="H15" s="31"/>
      <c r="I15" s="113" t="s">
        <v>25</v>
      </c>
      <c r="J15" s="114" t="str">
        <f>IF('Rekapitulácia stavby'!AN11="","",'Rekapitulácia stavby'!AN11)</f>
        <v/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3" t="s">
        <v>26</v>
      </c>
      <c r="E17" s="31"/>
      <c r="F17" s="31"/>
      <c r="G17" s="31"/>
      <c r="H17" s="31"/>
      <c r="I17" s="113" t="s">
        <v>24</v>
      </c>
      <c r="J17" s="27" t="str">
        <f>'Rekapitulácia stavby'!AN13</f>
        <v>Vyplň údaj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70" t="str">
        <f>'Rekapitulácia stavby'!E14</f>
        <v>Vyplň údaj</v>
      </c>
      <c r="F18" s="271"/>
      <c r="G18" s="271"/>
      <c r="H18" s="271"/>
      <c r="I18" s="113" t="s">
        <v>25</v>
      </c>
      <c r="J18" s="27" t="str">
        <f>'Rekapitulácia stavby'!AN14</f>
        <v>Vyplň údaj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3" t="s">
        <v>28</v>
      </c>
      <c r="E20" s="31"/>
      <c r="F20" s="31"/>
      <c r="G20" s="31"/>
      <c r="H20" s="31"/>
      <c r="I20" s="113" t="s">
        <v>24</v>
      </c>
      <c r="J20" s="114" t="str">
        <f>IF('Rekapitulácia stavby'!AN16="","",'Rekapitulácia stavby'!AN16)</f>
        <v/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4" t="str">
        <f>IF('Rekapitulácia stavby'!E17="","",'Rekapitulácia stavby'!E17)</f>
        <v xml:space="preserve"> </v>
      </c>
      <c r="F21" s="31"/>
      <c r="G21" s="31"/>
      <c r="H21" s="31"/>
      <c r="I21" s="113" t="s">
        <v>25</v>
      </c>
      <c r="J21" s="114" t="str">
        <f>IF('Rekapitulácia stavby'!AN17="","",'Rekapitulácia stavby'!AN17)</f>
        <v/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3" t="s">
        <v>30</v>
      </c>
      <c r="E23" s="31"/>
      <c r="F23" s="31"/>
      <c r="G23" s="31"/>
      <c r="H23" s="31"/>
      <c r="I23" s="113" t="s">
        <v>24</v>
      </c>
      <c r="J23" s="114" t="str">
        <f>IF('Rekapitulácia stavby'!AN19="","",'Rekapitulácia stavby'!AN19)</f>
        <v/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4" t="str">
        <f>IF('Rekapitulácia stavby'!E20="","",'Rekapitulácia stavby'!E20)</f>
        <v xml:space="preserve"> </v>
      </c>
      <c r="F24" s="31"/>
      <c r="G24" s="31"/>
      <c r="H24" s="31"/>
      <c r="I24" s="113" t="s">
        <v>25</v>
      </c>
      <c r="J24" s="114" t="str">
        <f>IF('Rekapitulácia stavby'!AN20="","",'Rekapitulácia stavby'!AN20)</f>
        <v/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3" t="s">
        <v>31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6"/>
      <c r="B27" s="117"/>
      <c r="C27" s="116"/>
      <c r="D27" s="116"/>
      <c r="E27" s="272" t="s">
        <v>1</v>
      </c>
      <c r="F27" s="272"/>
      <c r="G27" s="272"/>
      <c r="H27" s="272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9"/>
      <c r="E29" s="119"/>
      <c r="F29" s="119"/>
      <c r="G29" s="119"/>
      <c r="H29" s="119"/>
      <c r="I29" s="119"/>
      <c r="J29" s="119"/>
      <c r="K29" s="119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0" t="s">
        <v>32</v>
      </c>
      <c r="E30" s="31"/>
      <c r="F30" s="31"/>
      <c r="G30" s="31"/>
      <c r="H30" s="31"/>
      <c r="I30" s="31"/>
      <c r="J30" s="121">
        <f>ROUND(J121, 2)</f>
        <v>0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9"/>
      <c r="E31" s="119"/>
      <c r="F31" s="119"/>
      <c r="G31" s="119"/>
      <c r="H31" s="119"/>
      <c r="I31" s="119"/>
      <c r="J31" s="119"/>
      <c r="K31" s="119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2" t="s">
        <v>34</v>
      </c>
      <c r="G32" s="31"/>
      <c r="H32" s="31"/>
      <c r="I32" s="122" t="s">
        <v>33</v>
      </c>
      <c r="J32" s="122" t="s">
        <v>35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3" t="s">
        <v>36</v>
      </c>
      <c r="E33" s="124" t="s">
        <v>37</v>
      </c>
      <c r="F33" s="125">
        <f>ROUND((SUM(BE121:BE145)),  2)</f>
        <v>0</v>
      </c>
      <c r="G33" s="126"/>
      <c r="H33" s="126"/>
      <c r="I33" s="127">
        <v>0.2</v>
      </c>
      <c r="J33" s="125">
        <f>ROUND(((SUM(BE121:BE145))*I33),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4" t="s">
        <v>38</v>
      </c>
      <c r="F34" s="125">
        <f>ROUND((SUM(BF121:BF145)),  2)</f>
        <v>0</v>
      </c>
      <c r="G34" s="126"/>
      <c r="H34" s="126"/>
      <c r="I34" s="127">
        <v>0.2</v>
      </c>
      <c r="J34" s="125">
        <f>ROUND(((SUM(BF121:BF145))*I34), 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3" t="s">
        <v>39</v>
      </c>
      <c r="F35" s="128">
        <f>ROUND((SUM(BG121:BG145)),  2)</f>
        <v>0</v>
      </c>
      <c r="G35" s="31"/>
      <c r="H35" s="31"/>
      <c r="I35" s="129">
        <v>0.2</v>
      </c>
      <c r="J35" s="128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3" t="s">
        <v>40</v>
      </c>
      <c r="F36" s="128">
        <f>ROUND((SUM(BH121:BH145)),  2)</f>
        <v>0</v>
      </c>
      <c r="G36" s="31"/>
      <c r="H36" s="31"/>
      <c r="I36" s="129">
        <v>0.2</v>
      </c>
      <c r="J36" s="128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4" t="s">
        <v>41</v>
      </c>
      <c r="F37" s="125">
        <f>ROUND((SUM(BI121:BI145)),  2)</f>
        <v>0</v>
      </c>
      <c r="G37" s="126"/>
      <c r="H37" s="126"/>
      <c r="I37" s="127">
        <v>0</v>
      </c>
      <c r="J37" s="125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0"/>
      <c r="D39" s="131" t="s">
        <v>42</v>
      </c>
      <c r="E39" s="132"/>
      <c r="F39" s="132"/>
      <c r="G39" s="133" t="s">
        <v>43</v>
      </c>
      <c r="H39" s="134" t="s">
        <v>44</v>
      </c>
      <c r="I39" s="132"/>
      <c r="J39" s="135">
        <f>SUM(J30:J37)</f>
        <v>0</v>
      </c>
      <c r="K39" s="136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52"/>
      <c r="D50" s="137" t="s">
        <v>45</v>
      </c>
      <c r="E50" s="138"/>
      <c r="F50" s="138"/>
      <c r="G50" s="137" t="s">
        <v>46</v>
      </c>
      <c r="H50" s="138"/>
      <c r="I50" s="138"/>
      <c r="J50" s="138"/>
      <c r="K50" s="138"/>
      <c r="L50" s="5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9" t="s">
        <v>47</v>
      </c>
      <c r="E61" s="140"/>
      <c r="F61" s="141" t="s">
        <v>48</v>
      </c>
      <c r="G61" s="139" t="s">
        <v>47</v>
      </c>
      <c r="H61" s="140"/>
      <c r="I61" s="140"/>
      <c r="J61" s="142" t="s">
        <v>48</v>
      </c>
      <c r="K61" s="140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7" t="s">
        <v>49</v>
      </c>
      <c r="E65" s="143"/>
      <c r="F65" s="143"/>
      <c r="G65" s="137" t="s">
        <v>50</v>
      </c>
      <c r="H65" s="143"/>
      <c r="I65" s="143"/>
      <c r="J65" s="143"/>
      <c r="K65" s="143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9" t="s">
        <v>47</v>
      </c>
      <c r="E76" s="140"/>
      <c r="F76" s="141" t="s">
        <v>48</v>
      </c>
      <c r="G76" s="139" t="s">
        <v>47</v>
      </c>
      <c r="H76" s="140"/>
      <c r="I76" s="140"/>
      <c r="J76" s="142" t="s">
        <v>48</v>
      </c>
      <c r="K76" s="140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4"/>
      <c r="C77" s="145"/>
      <c r="D77" s="145"/>
      <c r="E77" s="145"/>
      <c r="F77" s="145"/>
      <c r="G77" s="145"/>
      <c r="H77" s="145"/>
      <c r="I77" s="145"/>
      <c r="J77" s="145"/>
      <c r="K77" s="145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46"/>
      <c r="C81" s="147"/>
      <c r="D81" s="147"/>
      <c r="E81" s="147"/>
      <c r="F81" s="147"/>
      <c r="G81" s="147"/>
      <c r="H81" s="147"/>
      <c r="I81" s="147"/>
      <c r="J81" s="147"/>
      <c r="K81" s="147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97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273" t="str">
        <f>E7</f>
        <v>AKČNÝ PLÁN PRE ZLEPŠENIE PODMIENOK CYKL. INFRAŠTR. POMOCOU ORGANIZAČNYCH OPATRENÍ (rozpočet)</v>
      </c>
      <c r="F85" s="274"/>
      <c r="G85" s="274"/>
      <c r="H85" s="274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95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2" t="str">
        <f>E9</f>
        <v>05 - SO 05 Automaticke sč...</v>
      </c>
      <c r="F87" s="275"/>
      <c r="G87" s="275"/>
      <c r="H87" s="275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7" t="str">
        <f>IF(J12="","",J12)</f>
        <v>23. 9. 2022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28</v>
      </c>
      <c r="J91" s="29" t="str">
        <f>E21</f>
        <v xml:space="preserve"> 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30</v>
      </c>
      <c r="J92" s="29" t="str">
        <f>E24</f>
        <v xml:space="preserve"> 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8" t="s">
        <v>98</v>
      </c>
      <c r="D94" s="149"/>
      <c r="E94" s="149"/>
      <c r="F94" s="149"/>
      <c r="G94" s="149"/>
      <c r="H94" s="149"/>
      <c r="I94" s="149"/>
      <c r="J94" s="150" t="s">
        <v>99</v>
      </c>
      <c r="K94" s="149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1" t="s">
        <v>100</v>
      </c>
      <c r="D96" s="33"/>
      <c r="E96" s="33"/>
      <c r="F96" s="33"/>
      <c r="G96" s="33"/>
      <c r="H96" s="33"/>
      <c r="I96" s="33"/>
      <c r="J96" s="85">
        <f>J121</f>
        <v>0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101</v>
      </c>
    </row>
    <row r="97" spans="1:31" s="9" customFormat="1" ht="24.95" customHeight="1">
      <c r="B97" s="152"/>
      <c r="C97" s="153"/>
      <c r="D97" s="154" t="s">
        <v>102</v>
      </c>
      <c r="E97" s="155"/>
      <c r="F97" s="155"/>
      <c r="G97" s="155"/>
      <c r="H97" s="155"/>
      <c r="I97" s="155"/>
      <c r="J97" s="156">
        <f>J122</f>
        <v>0</v>
      </c>
      <c r="K97" s="153"/>
      <c r="L97" s="157"/>
    </row>
    <row r="98" spans="1:31" s="10" customFormat="1" ht="19.899999999999999" customHeight="1">
      <c r="B98" s="158"/>
      <c r="C98" s="159"/>
      <c r="D98" s="160" t="s">
        <v>103</v>
      </c>
      <c r="E98" s="161"/>
      <c r="F98" s="161"/>
      <c r="G98" s="161"/>
      <c r="H98" s="161"/>
      <c r="I98" s="161"/>
      <c r="J98" s="162">
        <f>J123</f>
        <v>0</v>
      </c>
      <c r="K98" s="159"/>
      <c r="L98" s="163"/>
    </row>
    <row r="99" spans="1:31" s="10" customFormat="1" ht="19.899999999999999" customHeight="1">
      <c r="B99" s="158"/>
      <c r="C99" s="159"/>
      <c r="D99" s="160" t="s">
        <v>107</v>
      </c>
      <c r="E99" s="161"/>
      <c r="F99" s="161"/>
      <c r="G99" s="161"/>
      <c r="H99" s="161"/>
      <c r="I99" s="161"/>
      <c r="J99" s="162">
        <f>J132</f>
        <v>0</v>
      </c>
      <c r="K99" s="159"/>
      <c r="L99" s="163"/>
    </row>
    <row r="100" spans="1:31" s="10" customFormat="1" ht="19.899999999999999" customHeight="1">
      <c r="B100" s="158"/>
      <c r="C100" s="159"/>
      <c r="D100" s="160" t="s">
        <v>109</v>
      </c>
      <c r="E100" s="161"/>
      <c r="F100" s="161"/>
      <c r="G100" s="161"/>
      <c r="H100" s="161"/>
      <c r="I100" s="161"/>
      <c r="J100" s="162">
        <f>J138</f>
        <v>0</v>
      </c>
      <c r="K100" s="159"/>
      <c r="L100" s="163"/>
    </row>
    <row r="101" spans="1:31" s="10" customFormat="1" ht="19.899999999999999" customHeight="1">
      <c r="B101" s="158"/>
      <c r="C101" s="159"/>
      <c r="D101" s="160" t="s">
        <v>110</v>
      </c>
      <c r="E101" s="161"/>
      <c r="F101" s="161"/>
      <c r="G101" s="161"/>
      <c r="H101" s="161"/>
      <c r="I101" s="161"/>
      <c r="J101" s="162">
        <f>J144</f>
        <v>0</v>
      </c>
      <c r="K101" s="159"/>
      <c r="L101" s="163"/>
    </row>
    <row r="102" spans="1:31" s="2" customFormat="1" ht="21.75" customHeight="1">
      <c r="A102" s="31"/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52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s="2" customFormat="1" ht="6.95" customHeight="1">
      <c r="A103" s="31"/>
      <c r="B103" s="55"/>
      <c r="C103" s="56"/>
      <c r="D103" s="56"/>
      <c r="E103" s="56"/>
      <c r="F103" s="56"/>
      <c r="G103" s="56"/>
      <c r="H103" s="56"/>
      <c r="I103" s="56"/>
      <c r="J103" s="56"/>
      <c r="K103" s="56"/>
      <c r="L103" s="52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7" spans="1:31" s="2" customFormat="1" ht="6.95" customHeight="1">
      <c r="A107" s="31"/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2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24.95" customHeight="1">
      <c r="A108" s="31"/>
      <c r="B108" s="32"/>
      <c r="C108" s="20" t="s">
        <v>116</v>
      </c>
      <c r="D108" s="33"/>
      <c r="E108" s="33"/>
      <c r="F108" s="33"/>
      <c r="G108" s="33"/>
      <c r="H108" s="33"/>
      <c r="I108" s="33"/>
      <c r="J108" s="33"/>
      <c r="K108" s="33"/>
      <c r="L108" s="52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5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2" customHeight="1">
      <c r="A110" s="31"/>
      <c r="B110" s="32"/>
      <c r="C110" s="26" t="s">
        <v>15</v>
      </c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26.25" customHeight="1">
      <c r="A111" s="31"/>
      <c r="B111" s="32"/>
      <c r="C111" s="33"/>
      <c r="D111" s="33"/>
      <c r="E111" s="273" t="str">
        <f>E7</f>
        <v>AKČNÝ PLÁN PRE ZLEPŠENIE PODMIENOK CYKL. INFRAŠTR. POMOCOU ORGANIZAČNYCH OPATRENÍ (rozpočet)</v>
      </c>
      <c r="F111" s="274"/>
      <c r="G111" s="274"/>
      <c r="H111" s="274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95</v>
      </c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3"/>
      <c r="D113" s="33"/>
      <c r="E113" s="222" t="str">
        <f>E9</f>
        <v>05 - SO 05 Automaticke sč...</v>
      </c>
      <c r="F113" s="275"/>
      <c r="G113" s="275"/>
      <c r="H113" s="275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5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19</v>
      </c>
      <c r="D115" s="33"/>
      <c r="E115" s="33"/>
      <c r="F115" s="24" t="str">
        <f>F12</f>
        <v xml:space="preserve"> </v>
      </c>
      <c r="G115" s="33"/>
      <c r="H115" s="33"/>
      <c r="I115" s="26" t="s">
        <v>21</v>
      </c>
      <c r="J115" s="67" t="str">
        <f>IF(J12="","",J12)</f>
        <v>23. 9. 2022</v>
      </c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2" customHeight="1">
      <c r="A117" s="31"/>
      <c r="B117" s="32"/>
      <c r="C117" s="26" t="s">
        <v>23</v>
      </c>
      <c r="D117" s="33"/>
      <c r="E117" s="33"/>
      <c r="F117" s="24" t="str">
        <f>E15</f>
        <v xml:space="preserve"> </v>
      </c>
      <c r="G117" s="33"/>
      <c r="H117" s="33"/>
      <c r="I117" s="26" t="s">
        <v>28</v>
      </c>
      <c r="J117" s="29" t="str">
        <f>E21</f>
        <v xml:space="preserve"> </v>
      </c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6" t="s">
        <v>26</v>
      </c>
      <c r="D118" s="33"/>
      <c r="E118" s="33"/>
      <c r="F118" s="24" t="str">
        <f>IF(E18="","",E18)</f>
        <v>Vyplň údaj</v>
      </c>
      <c r="G118" s="33"/>
      <c r="H118" s="33"/>
      <c r="I118" s="26" t="s">
        <v>30</v>
      </c>
      <c r="J118" s="29" t="str">
        <f>E24</f>
        <v xml:space="preserve"> </v>
      </c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0.3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11" customFormat="1" ht="29.25" customHeight="1">
      <c r="A120" s="164"/>
      <c r="B120" s="165"/>
      <c r="C120" s="166" t="s">
        <v>117</v>
      </c>
      <c r="D120" s="167" t="s">
        <v>57</v>
      </c>
      <c r="E120" s="167" t="s">
        <v>53</v>
      </c>
      <c r="F120" s="167" t="s">
        <v>54</v>
      </c>
      <c r="G120" s="167" t="s">
        <v>118</v>
      </c>
      <c r="H120" s="167" t="s">
        <v>119</v>
      </c>
      <c r="I120" s="167" t="s">
        <v>120</v>
      </c>
      <c r="J120" s="168" t="s">
        <v>99</v>
      </c>
      <c r="K120" s="169" t="s">
        <v>121</v>
      </c>
      <c r="L120" s="170"/>
      <c r="M120" s="76" t="s">
        <v>1</v>
      </c>
      <c r="N120" s="77" t="s">
        <v>36</v>
      </c>
      <c r="O120" s="77" t="s">
        <v>122</v>
      </c>
      <c r="P120" s="77" t="s">
        <v>123</v>
      </c>
      <c r="Q120" s="77" t="s">
        <v>124</v>
      </c>
      <c r="R120" s="77" t="s">
        <v>125</v>
      </c>
      <c r="S120" s="77" t="s">
        <v>126</v>
      </c>
      <c r="T120" s="78" t="s">
        <v>127</v>
      </c>
      <c r="U120" s="164"/>
      <c r="V120" s="164"/>
      <c r="W120" s="164"/>
      <c r="X120" s="164"/>
      <c r="Y120" s="164"/>
      <c r="Z120" s="164"/>
      <c r="AA120" s="164"/>
      <c r="AB120" s="164"/>
      <c r="AC120" s="164"/>
      <c r="AD120" s="164"/>
      <c r="AE120" s="164"/>
    </row>
    <row r="121" spans="1:65" s="2" customFormat="1" ht="22.9" customHeight="1">
      <c r="A121" s="31"/>
      <c r="B121" s="32"/>
      <c r="C121" s="83" t="s">
        <v>100</v>
      </c>
      <c r="D121" s="33"/>
      <c r="E121" s="33"/>
      <c r="F121" s="33"/>
      <c r="G121" s="33"/>
      <c r="H121" s="33"/>
      <c r="I121" s="33"/>
      <c r="J121" s="171">
        <f>BK121</f>
        <v>0</v>
      </c>
      <c r="K121" s="33"/>
      <c r="L121" s="36"/>
      <c r="M121" s="79"/>
      <c r="N121" s="172"/>
      <c r="O121" s="80"/>
      <c r="P121" s="173">
        <f>P122</f>
        <v>0</v>
      </c>
      <c r="Q121" s="80"/>
      <c r="R121" s="173">
        <f>R122</f>
        <v>36.555750000000003</v>
      </c>
      <c r="S121" s="80"/>
      <c r="T121" s="174">
        <f>T122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T121" s="14" t="s">
        <v>71</v>
      </c>
      <c r="AU121" s="14" t="s">
        <v>101</v>
      </c>
      <c r="BK121" s="175">
        <f>BK122</f>
        <v>0</v>
      </c>
    </row>
    <row r="122" spans="1:65" s="12" customFormat="1" ht="25.9" customHeight="1">
      <c r="B122" s="176"/>
      <c r="C122" s="177"/>
      <c r="D122" s="178" t="s">
        <v>71</v>
      </c>
      <c r="E122" s="179" t="s">
        <v>128</v>
      </c>
      <c r="F122" s="179" t="s">
        <v>129</v>
      </c>
      <c r="G122" s="177"/>
      <c r="H122" s="177"/>
      <c r="I122" s="180"/>
      <c r="J122" s="181">
        <f>BK122</f>
        <v>0</v>
      </c>
      <c r="K122" s="177"/>
      <c r="L122" s="182"/>
      <c r="M122" s="183"/>
      <c r="N122" s="184"/>
      <c r="O122" s="184"/>
      <c r="P122" s="185">
        <f>P123+P132+P138+P144</f>
        <v>0</v>
      </c>
      <c r="Q122" s="184"/>
      <c r="R122" s="185">
        <f>R123+R132+R138+R144</f>
        <v>36.555750000000003</v>
      </c>
      <c r="S122" s="184"/>
      <c r="T122" s="186">
        <f>T123+T132+T138+T144</f>
        <v>0</v>
      </c>
      <c r="AR122" s="187" t="s">
        <v>80</v>
      </c>
      <c r="AT122" s="188" t="s">
        <v>71</v>
      </c>
      <c r="AU122" s="188" t="s">
        <v>72</v>
      </c>
      <c r="AY122" s="187" t="s">
        <v>130</v>
      </c>
      <c r="BK122" s="189">
        <f>BK123+BK132+BK138+BK144</f>
        <v>0</v>
      </c>
    </row>
    <row r="123" spans="1:65" s="12" customFormat="1" ht="22.9" customHeight="1">
      <c r="B123" s="176"/>
      <c r="C123" s="177"/>
      <c r="D123" s="178" t="s">
        <v>71</v>
      </c>
      <c r="E123" s="190" t="s">
        <v>80</v>
      </c>
      <c r="F123" s="190" t="s">
        <v>131</v>
      </c>
      <c r="G123" s="177"/>
      <c r="H123" s="177"/>
      <c r="I123" s="180"/>
      <c r="J123" s="191">
        <f>BK123</f>
        <v>0</v>
      </c>
      <c r="K123" s="177"/>
      <c r="L123" s="182"/>
      <c r="M123" s="183"/>
      <c r="N123" s="184"/>
      <c r="O123" s="184"/>
      <c r="P123" s="185">
        <f>SUM(P124:P131)</f>
        <v>0</v>
      </c>
      <c r="Q123" s="184"/>
      <c r="R123" s="185">
        <f>SUM(R124:R131)</f>
        <v>0</v>
      </c>
      <c r="S123" s="184"/>
      <c r="T123" s="186">
        <f>SUM(T124:T131)</f>
        <v>0</v>
      </c>
      <c r="AR123" s="187" t="s">
        <v>80</v>
      </c>
      <c r="AT123" s="188" t="s">
        <v>71</v>
      </c>
      <c r="AU123" s="188" t="s">
        <v>80</v>
      </c>
      <c r="AY123" s="187" t="s">
        <v>130</v>
      </c>
      <c r="BK123" s="189">
        <f>SUM(BK124:BK131)</f>
        <v>0</v>
      </c>
    </row>
    <row r="124" spans="1:65" s="2" customFormat="1" ht="24.2" customHeight="1">
      <c r="A124" s="31"/>
      <c r="B124" s="32"/>
      <c r="C124" s="192" t="s">
        <v>80</v>
      </c>
      <c r="D124" s="192" t="s">
        <v>132</v>
      </c>
      <c r="E124" s="193" t="s">
        <v>493</v>
      </c>
      <c r="F124" s="194" t="s">
        <v>494</v>
      </c>
      <c r="G124" s="195" t="s">
        <v>151</v>
      </c>
      <c r="H124" s="196">
        <v>48</v>
      </c>
      <c r="I124" s="197"/>
      <c r="J124" s="198">
        <f t="shared" ref="J124:J131" si="0">ROUND(I124*H124,2)</f>
        <v>0</v>
      </c>
      <c r="K124" s="199"/>
      <c r="L124" s="36"/>
      <c r="M124" s="200" t="s">
        <v>1</v>
      </c>
      <c r="N124" s="201" t="s">
        <v>38</v>
      </c>
      <c r="O124" s="72"/>
      <c r="P124" s="202">
        <f t="shared" ref="P124:P131" si="1">O124*H124</f>
        <v>0</v>
      </c>
      <c r="Q124" s="202">
        <v>0</v>
      </c>
      <c r="R124" s="202">
        <f t="shared" ref="R124:R131" si="2">Q124*H124</f>
        <v>0</v>
      </c>
      <c r="S124" s="202">
        <v>0</v>
      </c>
      <c r="T124" s="203">
        <f t="shared" ref="T124:T131" si="3"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204" t="s">
        <v>136</v>
      </c>
      <c r="AT124" s="204" t="s">
        <v>132</v>
      </c>
      <c r="AU124" s="204" t="s">
        <v>137</v>
      </c>
      <c r="AY124" s="14" t="s">
        <v>130</v>
      </c>
      <c r="BE124" s="205">
        <f t="shared" ref="BE124:BE131" si="4">IF(N124="základná",J124,0)</f>
        <v>0</v>
      </c>
      <c r="BF124" s="205">
        <f t="shared" ref="BF124:BF131" si="5">IF(N124="znížená",J124,0)</f>
        <v>0</v>
      </c>
      <c r="BG124" s="205">
        <f t="shared" ref="BG124:BG131" si="6">IF(N124="zákl. prenesená",J124,0)</f>
        <v>0</v>
      </c>
      <c r="BH124" s="205">
        <f t="shared" ref="BH124:BH131" si="7">IF(N124="zníž. prenesená",J124,0)</f>
        <v>0</v>
      </c>
      <c r="BI124" s="205">
        <f t="shared" ref="BI124:BI131" si="8">IF(N124="nulová",J124,0)</f>
        <v>0</v>
      </c>
      <c r="BJ124" s="14" t="s">
        <v>137</v>
      </c>
      <c r="BK124" s="205">
        <f t="shared" ref="BK124:BK131" si="9">ROUND(I124*H124,2)</f>
        <v>0</v>
      </c>
      <c r="BL124" s="14" t="s">
        <v>136</v>
      </c>
      <c r="BM124" s="204" t="s">
        <v>137</v>
      </c>
    </row>
    <row r="125" spans="1:65" s="2" customFormat="1" ht="24.2" customHeight="1">
      <c r="A125" s="31"/>
      <c r="B125" s="32"/>
      <c r="C125" s="192" t="s">
        <v>137</v>
      </c>
      <c r="D125" s="192" t="s">
        <v>132</v>
      </c>
      <c r="E125" s="193" t="s">
        <v>153</v>
      </c>
      <c r="F125" s="194" t="s">
        <v>154</v>
      </c>
      <c r="G125" s="195" t="s">
        <v>151</v>
      </c>
      <c r="H125" s="196">
        <v>14.4</v>
      </c>
      <c r="I125" s="197"/>
      <c r="J125" s="198">
        <f t="shared" si="0"/>
        <v>0</v>
      </c>
      <c r="K125" s="199"/>
      <c r="L125" s="36"/>
      <c r="M125" s="200" t="s">
        <v>1</v>
      </c>
      <c r="N125" s="201" t="s">
        <v>38</v>
      </c>
      <c r="O125" s="72"/>
      <c r="P125" s="202">
        <f t="shared" si="1"/>
        <v>0</v>
      </c>
      <c r="Q125" s="202">
        <v>0</v>
      </c>
      <c r="R125" s="202">
        <f t="shared" si="2"/>
        <v>0</v>
      </c>
      <c r="S125" s="202">
        <v>0</v>
      </c>
      <c r="T125" s="203">
        <f t="shared" si="3"/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04" t="s">
        <v>136</v>
      </c>
      <c r="AT125" s="204" t="s">
        <v>132</v>
      </c>
      <c r="AU125" s="204" t="s">
        <v>137</v>
      </c>
      <c r="AY125" s="14" t="s">
        <v>130</v>
      </c>
      <c r="BE125" s="205">
        <f t="shared" si="4"/>
        <v>0</v>
      </c>
      <c r="BF125" s="205">
        <f t="shared" si="5"/>
        <v>0</v>
      </c>
      <c r="BG125" s="205">
        <f t="shared" si="6"/>
        <v>0</v>
      </c>
      <c r="BH125" s="205">
        <f t="shared" si="7"/>
        <v>0</v>
      </c>
      <c r="BI125" s="205">
        <f t="shared" si="8"/>
        <v>0</v>
      </c>
      <c r="BJ125" s="14" t="s">
        <v>137</v>
      </c>
      <c r="BK125" s="205">
        <f t="shared" si="9"/>
        <v>0</v>
      </c>
      <c r="BL125" s="14" t="s">
        <v>136</v>
      </c>
      <c r="BM125" s="204" t="s">
        <v>136</v>
      </c>
    </row>
    <row r="126" spans="1:65" s="2" customFormat="1" ht="33" customHeight="1">
      <c r="A126" s="31"/>
      <c r="B126" s="32"/>
      <c r="C126" s="192" t="s">
        <v>140</v>
      </c>
      <c r="D126" s="192" t="s">
        <v>132</v>
      </c>
      <c r="E126" s="193" t="s">
        <v>495</v>
      </c>
      <c r="F126" s="194" t="s">
        <v>496</v>
      </c>
      <c r="G126" s="195" t="s">
        <v>151</v>
      </c>
      <c r="H126" s="196">
        <v>28</v>
      </c>
      <c r="I126" s="197"/>
      <c r="J126" s="198">
        <f t="shared" si="0"/>
        <v>0</v>
      </c>
      <c r="K126" s="199"/>
      <c r="L126" s="36"/>
      <c r="M126" s="200" t="s">
        <v>1</v>
      </c>
      <c r="N126" s="201" t="s">
        <v>38</v>
      </c>
      <c r="O126" s="72"/>
      <c r="P126" s="202">
        <f t="shared" si="1"/>
        <v>0</v>
      </c>
      <c r="Q126" s="202">
        <v>0</v>
      </c>
      <c r="R126" s="202">
        <f t="shared" si="2"/>
        <v>0</v>
      </c>
      <c r="S126" s="202">
        <v>0</v>
      </c>
      <c r="T126" s="203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04" t="s">
        <v>136</v>
      </c>
      <c r="AT126" s="204" t="s">
        <v>132</v>
      </c>
      <c r="AU126" s="204" t="s">
        <v>137</v>
      </c>
      <c r="AY126" s="14" t="s">
        <v>130</v>
      </c>
      <c r="BE126" s="205">
        <f t="shared" si="4"/>
        <v>0</v>
      </c>
      <c r="BF126" s="205">
        <f t="shared" si="5"/>
        <v>0</v>
      </c>
      <c r="BG126" s="205">
        <f t="shared" si="6"/>
        <v>0</v>
      </c>
      <c r="BH126" s="205">
        <f t="shared" si="7"/>
        <v>0</v>
      </c>
      <c r="BI126" s="205">
        <f t="shared" si="8"/>
        <v>0</v>
      </c>
      <c r="BJ126" s="14" t="s">
        <v>137</v>
      </c>
      <c r="BK126" s="205">
        <f t="shared" si="9"/>
        <v>0</v>
      </c>
      <c r="BL126" s="14" t="s">
        <v>136</v>
      </c>
      <c r="BM126" s="204" t="s">
        <v>144</v>
      </c>
    </row>
    <row r="127" spans="1:65" s="2" customFormat="1" ht="37.9" customHeight="1">
      <c r="A127" s="31"/>
      <c r="B127" s="32"/>
      <c r="C127" s="192" t="s">
        <v>136</v>
      </c>
      <c r="D127" s="192" t="s">
        <v>132</v>
      </c>
      <c r="E127" s="193" t="s">
        <v>497</v>
      </c>
      <c r="F127" s="194" t="s">
        <v>498</v>
      </c>
      <c r="G127" s="195" t="s">
        <v>151</v>
      </c>
      <c r="H127" s="196">
        <v>56</v>
      </c>
      <c r="I127" s="197"/>
      <c r="J127" s="198">
        <f t="shared" si="0"/>
        <v>0</v>
      </c>
      <c r="K127" s="199"/>
      <c r="L127" s="36"/>
      <c r="M127" s="200" t="s">
        <v>1</v>
      </c>
      <c r="N127" s="201" t="s">
        <v>38</v>
      </c>
      <c r="O127" s="72"/>
      <c r="P127" s="202">
        <f t="shared" si="1"/>
        <v>0</v>
      </c>
      <c r="Q127" s="202">
        <v>0</v>
      </c>
      <c r="R127" s="202">
        <f t="shared" si="2"/>
        <v>0</v>
      </c>
      <c r="S127" s="202">
        <v>0</v>
      </c>
      <c r="T127" s="203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04" t="s">
        <v>136</v>
      </c>
      <c r="AT127" s="204" t="s">
        <v>132</v>
      </c>
      <c r="AU127" s="204" t="s">
        <v>137</v>
      </c>
      <c r="AY127" s="14" t="s">
        <v>130</v>
      </c>
      <c r="BE127" s="205">
        <f t="shared" si="4"/>
        <v>0</v>
      </c>
      <c r="BF127" s="205">
        <f t="shared" si="5"/>
        <v>0</v>
      </c>
      <c r="BG127" s="205">
        <f t="shared" si="6"/>
        <v>0</v>
      </c>
      <c r="BH127" s="205">
        <f t="shared" si="7"/>
        <v>0</v>
      </c>
      <c r="BI127" s="205">
        <f t="shared" si="8"/>
        <v>0</v>
      </c>
      <c r="BJ127" s="14" t="s">
        <v>137</v>
      </c>
      <c r="BK127" s="205">
        <f t="shared" si="9"/>
        <v>0</v>
      </c>
      <c r="BL127" s="14" t="s">
        <v>136</v>
      </c>
      <c r="BM127" s="204" t="s">
        <v>147</v>
      </c>
    </row>
    <row r="128" spans="1:65" s="2" customFormat="1" ht="24.2" customHeight="1">
      <c r="A128" s="31"/>
      <c r="B128" s="32"/>
      <c r="C128" s="192" t="s">
        <v>148</v>
      </c>
      <c r="D128" s="192" t="s">
        <v>132</v>
      </c>
      <c r="E128" s="193" t="s">
        <v>170</v>
      </c>
      <c r="F128" s="194" t="s">
        <v>171</v>
      </c>
      <c r="G128" s="195" t="s">
        <v>151</v>
      </c>
      <c r="H128" s="196">
        <v>20</v>
      </c>
      <c r="I128" s="197"/>
      <c r="J128" s="198">
        <f t="shared" si="0"/>
        <v>0</v>
      </c>
      <c r="K128" s="199"/>
      <c r="L128" s="36"/>
      <c r="M128" s="200" t="s">
        <v>1</v>
      </c>
      <c r="N128" s="201" t="s">
        <v>38</v>
      </c>
      <c r="O128" s="72"/>
      <c r="P128" s="202">
        <f t="shared" si="1"/>
        <v>0</v>
      </c>
      <c r="Q128" s="202">
        <v>0</v>
      </c>
      <c r="R128" s="202">
        <f t="shared" si="2"/>
        <v>0</v>
      </c>
      <c r="S128" s="202">
        <v>0</v>
      </c>
      <c r="T128" s="203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04" t="s">
        <v>136</v>
      </c>
      <c r="AT128" s="204" t="s">
        <v>132</v>
      </c>
      <c r="AU128" s="204" t="s">
        <v>137</v>
      </c>
      <c r="AY128" s="14" t="s">
        <v>130</v>
      </c>
      <c r="BE128" s="205">
        <f t="shared" si="4"/>
        <v>0</v>
      </c>
      <c r="BF128" s="205">
        <f t="shared" si="5"/>
        <v>0</v>
      </c>
      <c r="BG128" s="205">
        <f t="shared" si="6"/>
        <v>0</v>
      </c>
      <c r="BH128" s="205">
        <f t="shared" si="7"/>
        <v>0</v>
      </c>
      <c r="BI128" s="205">
        <f t="shared" si="8"/>
        <v>0</v>
      </c>
      <c r="BJ128" s="14" t="s">
        <v>137</v>
      </c>
      <c r="BK128" s="205">
        <f t="shared" si="9"/>
        <v>0</v>
      </c>
      <c r="BL128" s="14" t="s">
        <v>136</v>
      </c>
      <c r="BM128" s="204" t="s">
        <v>152</v>
      </c>
    </row>
    <row r="129" spans="1:65" s="2" customFormat="1" ht="21.75" customHeight="1">
      <c r="A129" s="31"/>
      <c r="B129" s="32"/>
      <c r="C129" s="192" t="s">
        <v>144</v>
      </c>
      <c r="D129" s="192" t="s">
        <v>132</v>
      </c>
      <c r="E129" s="193" t="s">
        <v>173</v>
      </c>
      <c r="F129" s="194" t="s">
        <v>174</v>
      </c>
      <c r="G129" s="195" t="s">
        <v>151</v>
      </c>
      <c r="H129" s="196">
        <v>28</v>
      </c>
      <c r="I129" s="197"/>
      <c r="J129" s="198">
        <f t="shared" si="0"/>
        <v>0</v>
      </c>
      <c r="K129" s="199"/>
      <c r="L129" s="36"/>
      <c r="M129" s="200" t="s">
        <v>1</v>
      </c>
      <c r="N129" s="201" t="s">
        <v>38</v>
      </c>
      <c r="O129" s="72"/>
      <c r="P129" s="202">
        <f t="shared" si="1"/>
        <v>0</v>
      </c>
      <c r="Q129" s="202">
        <v>0</v>
      </c>
      <c r="R129" s="202">
        <f t="shared" si="2"/>
        <v>0</v>
      </c>
      <c r="S129" s="202">
        <v>0</v>
      </c>
      <c r="T129" s="203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4" t="s">
        <v>136</v>
      </c>
      <c r="AT129" s="204" t="s">
        <v>132</v>
      </c>
      <c r="AU129" s="204" t="s">
        <v>137</v>
      </c>
      <c r="AY129" s="14" t="s">
        <v>130</v>
      </c>
      <c r="BE129" s="205">
        <f t="shared" si="4"/>
        <v>0</v>
      </c>
      <c r="BF129" s="205">
        <f t="shared" si="5"/>
        <v>0</v>
      </c>
      <c r="BG129" s="205">
        <f t="shared" si="6"/>
        <v>0</v>
      </c>
      <c r="BH129" s="205">
        <f t="shared" si="7"/>
        <v>0</v>
      </c>
      <c r="BI129" s="205">
        <f t="shared" si="8"/>
        <v>0</v>
      </c>
      <c r="BJ129" s="14" t="s">
        <v>137</v>
      </c>
      <c r="BK129" s="205">
        <f t="shared" si="9"/>
        <v>0</v>
      </c>
      <c r="BL129" s="14" t="s">
        <v>136</v>
      </c>
      <c r="BM129" s="204" t="s">
        <v>155</v>
      </c>
    </row>
    <row r="130" spans="1:65" s="2" customFormat="1" ht="24.2" customHeight="1">
      <c r="A130" s="31"/>
      <c r="B130" s="32"/>
      <c r="C130" s="192" t="s">
        <v>156</v>
      </c>
      <c r="D130" s="192" t="s">
        <v>132</v>
      </c>
      <c r="E130" s="193" t="s">
        <v>177</v>
      </c>
      <c r="F130" s="194" t="s">
        <v>178</v>
      </c>
      <c r="G130" s="195" t="s">
        <v>179</v>
      </c>
      <c r="H130" s="196">
        <v>42</v>
      </c>
      <c r="I130" s="197"/>
      <c r="J130" s="198">
        <f t="shared" si="0"/>
        <v>0</v>
      </c>
      <c r="K130" s="199"/>
      <c r="L130" s="36"/>
      <c r="M130" s="200" t="s">
        <v>1</v>
      </c>
      <c r="N130" s="201" t="s">
        <v>38</v>
      </c>
      <c r="O130" s="72"/>
      <c r="P130" s="202">
        <f t="shared" si="1"/>
        <v>0</v>
      </c>
      <c r="Q130" s="202">
        <v>0</v>
      </c>
      <c r="R130" s="202">
        <f t="shared" si="2"/>
        <v>0</v>
      </c>
      <c r="S130" s="202">
        <v>0</v>
      </c>
      <c r="T130" s="203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04" t="s">
        <v>136</v>
      </c>
      <c r="AT130" s="204" t="s">
        <v>132</v>
      </c>
      <c r="AU130" s="204" t="s">
        <v>137</v>
      </c>
      <c r="AY130" s="14" t="s">
        <v>130</v>
      </c>
      <c r="BE130" s="205">
        <f t="shared" si="4"/>
        <v>0</v>
      </c>
      <c r="BF130" s="205">
        <f t="shared" si="5"/>
        <v>0</v>
      </c>
      <c r="BG130" s="205">
        <f t="shared" si="6"/>
        <v>0</v>
      </c>
      <c r="BH130" s="205">
        <f t="shared" si="7"/>
        <v>0</v>
      </c>
      <c r="BI130" s="205">
        <f t="shared" si="8"/>
        <v>0</v>
      </c>
      <c r="BJ130" s="14" t="s">
        <v>137</v>
      </c>
      <c r="BK130" s="205">
        <f t="shared" si="9"/>
        <v>0</v>
      </c>
      <c r="BL130" s="14" t="s">
        <v>136</v>
      </c>
      <c r="BM130" s="204" t="s">
        <v>159</v>
      </c>
    </row>
    <row r="131" spans="1:65" s="2" customFormat="1" ht="21.75" customHeight="1">
      <c r="A131" s="31"/>
      <c r="B131" s="32"/>
      <c r="C131" s="192" t="s">
        <v>147</v>
      </c>
      <c r="D131" s="192" t="s">
        <v>132</v>
      </c>
      <c r="E131" s="193" t="s">
        <v>193</v>
      </c>
      <c r="F131" s="194" t="s">
        <v>194</v>
      </c>
      <c r="G131" s="195" t="s">
        <v>135</v>
      </c>
      <c r="H131" s="196">
        <v>105.6</v>
      </c>
      <c r="I131" s="197"/>
      <c r="J131" s="198">
        <f t="shared" si="0"/>
        <v>0</v>
      </c>
      <c r="K131" s="199"/>
      <c r="L131" s="36"/>
      <c r="M131" s="200" t="s">
        <v>1</v>
      </c>
      <c r="N131" s="201" t="s">
        <v>38</v>
      </c>
      <c r="O131" s="72"/>
      <c r="P131" s="202">
        <f t="shared" si="1"/>
        <v>0</v>
      </c>
      <c r="Q131" s="202">
        <v>0</v>
      </c>
      <c r="R131" s="202">
        <f t="shared" si="2"/>
        <v>0</v>
      </c>
      <c r="S131" s="202">
        <v>0</v>
      </c>
      <c r="T131" s="203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4" t="s">
        <v>136</v>
      </c>
      <c r="AT131" s="204" t="s">
        <v>132</v>
      </c>
      <c r="AU131" s="204" t="s">
        <v>137</v>
      </c>
      <c r="AY131" s="14" t="s">
        <v>130</v>
      </c>
      <c r="BE131" s="205">
        <f t="shared" si="4"/>
        <v>0</v>
      </c>
      <c r="BF131" s="205">
        <f t="shared" si="5"/>
        <v>0</v>
      </c>
      <c r="BG131" s="205">
        <f t="shared" si="6"/>
        <v>0</v>
      </c>
      <c r="BH131" s="205">
        <f t="shared" si="7"/>
        <v>0</v>
      </c>
      <c r="BI131" s="205">
        <f t="shared" si="8"/>
        <v>0</v>
      </c>
      <c r="BJ131" s="14" t="s">
        <v>137</v>
      </c>
      <c r="BK131" s="205">
        <f t="shared" si="9"/>
        <v>0</v>
      </c>
      <c r="BL131" s="14" t="s">
        <v>136</v>
      </c>
      <c r="BM131" s="204" t="s">
        <v>162</v>
      </c>
    </row>
    <row r="132" spans="1:65" s="12" customFormat="1" ht="22.9" customHeight="1">
      <c r="B132" s="176"/>
      <c r="C132" s="177"/>
      <c r="D132" s="178" t="s">
        <v>71</v>
      </c>
      <c r="E132" s="190" t="s">
        <v>148</v>
      </c>
      <c r="F132" s="190" t="s">
        <v>221</v>
      </c>
      <c r="G132" s="177"/>
      <c r="H132" s="177"/>
      <c r="I132" s="180"/>
      <c r="J132" s="191">
        <f>BK132</f>
        <v>0</v>
      </c>
      <c r="K132" s="177"/>
      <c r="L132" s="182"/>
      <c r="M132" s="183"/>
      <c r="N132" s="184"/>
      <c r="O132" s="184"/>
      <c r="P132" s="185">
        <f>SUM(P133:P137)</f>
        <v>0</v>
      </c>
      <c r="Q132" s="184"/>
      <c r="R132" s="185">
        <f>SUM(R133:R137)</f>
        <v>23.012160000000002</v>
      </c>
      <c r="S132" s="184"/>
      <c r="T132" s="186">
        <f>SUM(T133:T137)</f>
        <v>0</v>
      </c>
      <c r="AR132" s="187" t="s">
        <v>80</v>
      </c>
      <c r="AT132" s="188" t="s">
        <v>71</v>
      </c>
      <c r="AU132" s="188" t="s">
        <v>80</v>
      </c>
      <c r="AY132" s="187" t="s">
        <v>130</v>
      </c>
      <c r="BK132" s="189">
        <f>SUM(BK133:BK137)</f>
        <v>0</v>
      </c>
    </row>
    <row r="133" spans="1:65" s="2" customFormat="1" ht="24.2" customHeight="1">
      <c r="A133" s="31"/>
      <c r="B133" s="32"/>
      <c r="C133" s="192" t="s">
        <v>163</v>
      </c>
      <c r="D133" s="192" t="s">
        <v>132</v>
      </c>
      <c r="E133" s="193" t="s">
        <v>226</v>
      </c>
      <c r="F133" s="194" t="s">
        <v>227</v>
      </c>
      <c r="G133" s="195" t="s">
        <v>135</v>
      </c>
      <c r="H133" s="196">
        <v>100.8</v>
      </c>
      <c r="I133" s="197"/>
      <c r="J133" s="198">
        <f>ROUND(I133*H133,2)</f>
        <v>0</v>
      </c>
      <c r="K133" s="199"/>
      <c r="L133" s="36"/>
      <c r="M133" s="200" t="s">
        <v>1</v>
      </c>
      <c r="N133" s="201" t="s">
        <v>38</v>
      </c>
      <c r="O133" s="72"/>
      <c r="P133" s="202">
        <f>O133*H133</f>
        <v>0</v>
      </c>
      <c r="Q133" s="202">
        <v>0</v>
      </c>
      <c r="R133" s="202">
        <f>Q133*H133</f>
        <v>0</v>
      </c>
      <c r="S133" s="202">
        <v>0</v>
      </c>
      <c r="T133" s="203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4" t="s">
        <v>136</v>
      </c>
      <c r="AT133" s="204" t="s">
        <v>132</v>
      </c>
      <c r="AU133" s="204" t="s">
        <v>137</v>
      </c>
      <c r="AY133" s="14" t="s">
        <v>130</v>
      </c>
      <c r="BE133" s="205">
        <f>IF(N133="základná",J133,0)</f>
        <v>0</v>
      </c>
      <c r="BF133" s="205">
        <f>IF(N133="znížená",J133,0)</f>
        <v>0</v>
      </c>
      <c r="BG133" s="205">
        <f>IF(N133="zákl. prenesená",J133,0)</f>
        <v>0</v>
      </c>
      <c r="BH133" s="205">
        <f>IF(N133="zníž. prenesená",J133,0)</f>
        <v>0</v>
      </c>
      <c r="BI133" s="205">
        <f>IF(N133="nulová",J133,0)</f>
        <v>0</v>
      </c>
      <c r="BJ133" s="14" t="s">
        <v>137</v>
      </c>
      <c r="BK133" s="205">
        <f>ROUND(I133*H133,2)</f>
        <v>0</v>
      </c>
      <c r="BL133" s="14" t="s">
        <v>136</v>
      </c>
      <c r="BM133" s="204" t="s">
        <v>166</v>
      </c>
    </row>
    <row r="134" spans="1:65" s="2" customFormat="1" ht="33" customHeight="1">
      <c r="A134" s="31"/>
      <c r="B134" s="32"/>
      <c r="C134" s="192" t="s">
        <v>152</v>
      </c>
      <c r="D134" s="192" t="s">
        <v>132</v>
      </c>
      <c r="E134" s="193" t="s">
        <v>229</v>
      </c>
      <c r="F134" s="194" t="s">
        <v>230</v>
      </c>
      <c r="G134" s="195" t="s">
        <v>135</v>
      </c>
      <c r="H134" s="196">
        <v>96</v>
      </c>
      <c r="I134" s="197"/>
      <c r="J134" s="198">
        <f>ROUND(I134*H134,2)</f>
        <v>0</v>
      </c>
      <c r="K134" s="199"/>
      <c r="L134" s="36"/>
      <c r="M134" s="200" t="s">
        <v>1</v>
      </c>
      <c r="N134" s="201" t="s">
        <v>38</v>
      </c>
      <c r="O134" s="72"/>
      <c r="P134" s="202">
        <f>O134*H134</f>
        <v>0</v>
      </c>
      <c r="Q134" s="202">
        <v>5.8100000000000001E-3</v>
      </c>
      <c r="R134" s="202">
        <f>Q134*H134</f>
        <v>0.55776000000000003</v>
      </c>
      <c r="S134" s="202">
        <v>0</v>
      </c>
      <c r="T134" s="203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4" t="s">
        <v>136</v>
      </c>
      <c r="AT134" s="204" t="s">
        <v>132</v>
      </c>
      <c r="AU134" s="204" t="s">
        <v>137</v>
      </c>
      <c r="AY134" s="14" t="s">
        <v>130</v>
      </c>
      <c r="BE134" s="205">
        <f>IF(N134="základná",J134,0)</f>
        <v>0</v>
      </c>
      <c r="BF134" s="205">
        <f>IF(N134="znížená",J134,0)</f>
        <v>0</v>
      </c>
      <c r="BG134" s="205">
        <f>IF(N134="zákl. prenesená",J134,0)</f>
        <v>0</v>
      </c>
      <c r="BH134" s="205">
        <f>IF(N134="zníž. prenesená",J134,0)</f>
        <v>0</v>
      </c>
      <c r="BI134" s="205">
        <f>IF(N134="nulová",J134,0)</f>
        <v>0</v>
      </c>
      <c r="BJ134" s="14" t="s">
        <v>137</v>
      </c>
      <c r="BK134" s="205">
        <f>ROUND(I134*H134,2)</f>
        <v>0</v>
      </c>
      <c r="BL134" s="14" t="s">
        <v>136</v>
      </c>
      <c r="BM134" s="204" t="s">
        <v>7</v>
      </c>
    </row>
    <row r="135" spans="1:65" s="2" customFormat="1" ht="33" customHeight="1">
      <c r="A135" s="31"/>
      <c r="B135" s="32"/>
      <c r="C135" s="192" t="s">
        <v>169</v>
      </c>
      <c r="D135" s="192" t="s">
        <v>132</v>
      </c>
      <c r="E135" s="193" t="s">
        <v>233</v>
      </c>
      <c r="F135" s="194" t="s">
        <v>234</v>
      </c>
      <c r="G135" s="195" t="s">
        <v>135</v>
      </c>
      <c r="H135" s="196">
        <v>96</v>
      </c>
      <c r="I135" s="197"/>
      <c r="J135" s="198">
        <f>ROUND(I135*H135,2)</f>
        <v>0</v>
      </c>
      <c r="K135" s="199"/>
      <c r="L135" s="36"/>
      <c r="M135" s="200" t="s">
        <v>1</v>
      </c>
      <c r="N135" s="201" t="s">
        <v>38</v>
      </c>
      <c r="O135" s="72"/>
      <c r="P135" s="202">
        <f>O135*H135</f>
        <v>0</v>
      </c>
      <c r="Q135" s="202">
        <v>5.1000000000000004E-4</v>
      </c>
      <c r="R135" s="202">
        <f>Q135*H135</f>
        <v>4.8960000000000004E-2</v>
      </c>
      <c r="S135" s="202">
        <v>0</v>
      </c>
      <c r="T135" s="203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4" t="s">
        <v>136</v>
      </c>
      <c r="AT135" s="204" t="s">
        <v>132</v>
      </c>
      <c r="AU135" s="204" t="s">
        <v>137</v>
      </c>
      <c r="AY135" s="14" t="s">
        <v>130</v>
      </c>
      <c r="BE135" s="205">
        <f>IF(N135="základná",J135,0)</f>
        <v>0</v>
      </c>
      <c r="BF135" s="205">
        <f>IF(N135="znížená",J135,0)</f>
        <v>0</v>
      </c>
      <c r="BG135" s="205">
        <f>IF(N135="zákl. prenesená",J135,0)</f>
        <v>0</v>
      </c>
      <c r="BH135" s="205">
        <f>IF(N135="zníž. prenesená",J135,0)</f>
        <v>0</v>
      </c>
      <c r="BI135" s="205">
        <f>IF(N135="nulová",J135,0)</f>
        <v>0</v>
      </c>
      <c r="BJ135" s="14" t="s">
        <v>137</v>
      </c>
      <c r="BK135" s="205">
        <f>ROUND(I135*H135,2)</f>
        <v>0</v>
      </c>
      <c r="BL135" s="14" t="s">
        <v>136</v>
      </c>
      <c r="BM135" s="204" t="s">
        <v>172</v>
      </c>
    </row>
    <row r="136" spans="1:65" s="2" customFormat="1" ht="33" customHeight="1">
      <c r="A136" s="31"/>
      <c r="B136" s="32"/>
      <c r="C136" s="192" t="s">
        <v>155</v>
      </c>
      <c r="D136" s="192" t="s">
        <v>132</v>
      </c>
      <c r="E136" s="193" t="s">
        <v>236</v>
      </c>
      <c r="F136" s="194" t="s">
        <v>237</v>
      </c>
      <c r="G136" s="195" t="s">
        <v>135</v>
      </c>
      <c r="H136" s="196">
        <v>96</v>
      </c>
      <c r="I136" s="197"/>
      <c r="J136" s="198">
        <f>ROUND(I136*H136,2)</f>
        <v>0</v>
      </c>
      <c r="K136" s="199"/>
      <c r="L136" s="36"/>
      <c r="M136" s="200" t="s">
        <v>1</v>
      </c>
      <c r="N136" s="201" t="s">
        <v>38</v>
      </c>
      <c r="O136" s="72"/>
      <c r="P136" s="202">
        <f>O136*H136</f>
        <v>0</v>
      </c>
      <c r="Q136" s="202">
        <v>0.10373</v>
      </c>
      <c r="R136" s="202">
        <f>Q136*H136</f>
        <v>9.9580800000000007</v>
      </c>
      <c r="S136" s="202">
        <v>0</v>
      </c>
      <c r="T136" s="203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4" t="s">
        <v>136</v>
      </c>
      <c r="AT136" s="204" t="s">
        <v>132</v>
      </c>
      <c r="AU136" s="204" t="s">
        <v>137</v>
      </c>
      <c r="AY136" s="14" t="s">
        <v>130</v>
      </c>
      <c r="BE136" s="205">
        <f>IF(N136="základná",J136,0)</f>
        <v>0</v>
      </c>
      <c r="BF136" s="205">
        <f>IF(N136="znížená",J136,0)</f>
        <v>0</v>
      </c>
      <c r="BG136" s="205">
        <f>IF(N136="zákl. prenesená",J136,0)</f>
        <v>0</v>
      </c>
      <c r="BH136" s="205">
        <f>IF(N136="zníž. prenesená",J136,0)</f>
        <v>0</v>
      </c>
      <c r="BI136" s="205">
        <f>IF(N136="nulová",J136,0)</f>
        <v>0</v>
      </c>
      <c r="BJ136" s="14" t="s">
        <v>137</v>
      </c>
      <c r="BK136" s="205">
        <f>ROUND(I136*H136,2)</f>
        <v>0</v>
      </c>
      <c r="BL136" s="14" t="s">
        <v>136</v>
      </c>
      <c r="BM136" s="204" t="s">
        <v>175</v>
      </c>
    </row>
    <row r="137" spans="1:65" s="2" customFormat="1" ht="37.9" customHeight="1">
      <c r="A137" s="31"/>
      <c r="B137" s="32"/>
      <c r="C137" s="192" t="s">
        <v>176</v>
      </c>
      <c r="D137" s="192" t="s">
        <v>132</v>
      </c>
      <c r="E137" s="193" t="s">
        <v>465</v>
      </c>
      <c r="F137" s="194" t="s">
        <v>466</v>
      </c>
      <c r="G137" s="195" t="s">
        <v>135</v>
      </c>
      <c r="H137" s="196">
        <v>96</v>
      </c>
      <c r="I137" s="197"/>
      <c r="J137" s="198">
        <f>ROUND(I137*H137,2)</f>
        <v>0</v>
      </c>
      <c r="K137" s="199"/>
      <c r="L137" s="36"/>
      <c r="M137" s="200" t="s">
        <v>1</v>
      </c>
      <c r="N137" s="201" t="s">
        <v>38</v>
      </c>
      <c r="O137" s="72"/>
      <c r="P137" s="202">
        <f>O137*H137</f>
        <v>0</v>
      </c>
      <c r="Q137" s="202">
        <v>0.12966</v>
      </c>
      <c r="R137" s="202">
        <f>Q137*H137</f>
        <v>12.44736</v>
      </c>
      <c r="S137" s="202">
        <v>0</v>
      </c>
      <c r="T137" s="203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4" t="s">
        <v>136</v>
      </c>
      <c r="AT137" s="204" t="s">
        <v>132</v>
      </c>
      <c r="AU137" s="204" t="s">
        <v>137</v>
      </c>
      <c r="AY137" s="14" t="s">
        <v>130</v>
      </c>
      <c r="BE137" s="205">
        <f>IF(N137="základná",J137,0)</f>
        <v>0</v>
      </c>
      <c r="BF137" s="205">
        <f>IF(N137="znížená",J137,0)</f>
        <v>0</v>
      </c>
      <c r="BG137" s="205">
        <f>IF(N137="zákl. prenesená",J137,0)</f>
        <v>0</v>
      </c>
      <c r="BH137" s="205">
        <f>IF(N137="zníž. prenesená",J137,0)</f>
        <v>0</v>
      </c>
      <c r="BI137" s="205">
        <f>IF(N137="nulová",J137,0)</f>
        <v>0</v>
      </c>
      <c r="BJ137" s="14" t="s">
        <v>137</v>
      </c>
      <c r="BK137" s="205">
        <f>ROUND(I137*H137,2)</f>
        <v>0</v>
      </c>
      <c r="BL137" s="14" t="s">
        <v>136</v>
      </c>
      <c r="BM137" s="204" t="s">
        <v>180</v>
      </c>
    </row>
    <row r="138" spans="1:65" s="12" customFormat="1" ht="22.9" customHeight="1">
      <c r="B138" s="176"/>
      <c r="C138" s="177"/>
      <c r="D138" s="178" t="s">
        <v>71</v>
      </c>
      <c r="E138" s="190" t="s">
        <v>163</v>
      </c>
      <c r="F138" s="190" t="s">
        <v>261</v>
      </c>
      <c r="G138" s="177"/>
      <c r="H138" s="177"/>
      <c r="I138" s="180"/>
      <c r="J138" s="191">
        <f>BK138</f>
        <v>0</v>
      </c>
      <c r="K138" s="177"/>
      <c r="L138" s="182"/>
      <c r="M138" s="183"/>
      <c r="N138" s="184"/>
      <c r="O138" s="184"/>
      <c r="P138" s="185">
        <f>SUM(P139:P143)</f>
        <v>0</v>
      </c>
      <c r="Q138" s="184"/>
      <c r="R138" s="185">
        <f>SUM(R139:R143)</f>
        <v>13.543590000000002</v>
      </c>
      <c r="S138" s="184"/>
      <c r="T138" s="186">
        <f>SUM(T139:T143)</f>
        <v>0</v>
      </c>
      <c r="AR138" s="187" t="s">
        <v>80</v>
      </c>
      <c r="AT138" s="188" t="s">
        <v>71</v>
      </c>
      <c r="AU138" s="188" t="s">
        <v>80</v>
      </c>
      <c r="AY138" s="187" t="s">
        <v>130</v>
      </c>
      <c r="BK138" s="189">
        <f>SUM(BK139:BK143)</f>
        <v>0</v>
      </c>
    </row>
    <row r="139" spans="1:65" s="2" customFormat="1" ht="16.5" customHeight="1">
      <c r="A139" s="31"/>
      <c r="B139" s="32"/>
      <c r="C139" s="192" t="s">
        <v>159</v>
      </c>
      <c r="D139" s="192" t="s">
        <v>132</v>
      </c>
      <c r="E139" s="193" t="s">
        <v>499</v>
      </c>
      <c r="F139" s="194" t="s">
        <v>500</v>
      </c>
      <c r="G139" s="195" t="s">
        <v>211</v>
      </c>
      <c r="H139" s="196">
        <v>4</v>
      </c>
      <c r="I139" s="197"/>
      <c r="J139" s="198">
        <f>ROUND(I139*H139,2)</f>
        <v>0</v>
      </c>
      <c r="K139" s="199"/>
      <c r="L139" s="36"/>
      <c r="M139" s="200" t="s">
        <v>1</v>
      </c>
      <c r="N139" s="201" t="s">
        <v>38</v>
      </c>
      <c r="O139" s="72"/>
      <c r="P139" s="202">
        <f>O139*H139</f>
        <v>0</v>
      </c>
      <c r="Q139" s="202">
        <v>0</v>
      </c>
      <c r="R139" s="202">
        <f>Q139*H139</f>
        <v>0</v>
      </c>
      <c r="S139" s="202">
        <v>0</v>
      </c>
      <c r="T139" s="203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4" t="s">
        <v>136</v>
      </c>
      <c r="AT139" s="204" t="s">
        <v>132</v>
      </c>
      <c r="AU139" s="204" t="s">
        <v>137</v>
      </c>
      <c r="AY139" s="14" t="s">
        <v>130</v>
      </c>
      <c r="BE139" s="205">
        <f>IF(N139="základná",J139,0)</f>
        <v>0</v>
      </c>
      <c r="BF139" s="205">
        <f>IF(N139="znížená",J139,0)</f>
        <v>0</v>
      </c>
      <c r="BG139" s="205">
        <f>IF(N139="zákl. prenesená",J139,0)</f>
        <v>0</v>
      </c>
      <c r="BH139" s="205">
        <f>IF(N139="zníž. prenesená",J139,0)</f>
        <v>0</v>
      </c>
      <c r="BI139" s="205">
        <f>IF(N139="nulová",J139,0)</f>
        <v>0</v>
      </c>
      <c r="BJ139" s="14" t="s">
        <v>137</v>
      </c>
      <c r="BK139" s="205">
        <f>ROUND(I139*H139,2)</f>
        <v>0</v>
      </c>
      <c r="BL139" s="14" t="s">
        <v>136</v>
      </c>
      <c r="BM139" s="204" t="s">
        <v>183</v>
      </c>
    </row>
    <row r="140" spans="1:65" s="2" customFormat="1" ht="37.9" customHeight="1">
      <c r="A140" s="31"/>
      <c r="B140" s="32"/>
      <c r="C140" s="192" t="s">
        <v>184</v>
      </c>
      <c r="D140" s="192" t="s">
        <v>132</v>
      </c>
      <c r="E140" s="193" t="s">
        <v>337</v>
      </c>
      <c r="F140" s="194" t="s">
        <v>338</v>
      </c>
      <c r="G140" s="195" t="s">
        <v>143</v>
      </c>
      <c r="H140" s="196">
        <v>106</v>
      </c>
      <c r="I140" s="197"/>
      <c r="J140" s="198">
        <f>ROUND(I140*H140,2)</f>
        <v>0</v>
      </c>
      <c r="K140" s="199"/>
      <c r="L140" s="36"/>
      <c r="M140" s="200" t="s">
        <v>1</v>
      </c>
      <c r="N140" s="201" t="s">
        <v>38</v>
      </c>
      <c r="O140" s="72"/>
      <c r="P140" s="202">
        <f>O140*H140</f>
        <v>0</v>
      </c>
      <c r="Q140" s="202">
        <v>9.8530000000000006E-2</v>
      </c>
      <c r="R140" s="202">
        <f>Q140*H140</f>
        <v>10.444180000000001</v>
      </c>
      <c r="S140" s="202">
        <v>0</v>
      </c>
      <c r="T140" s="203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4" t="s">
        <v>136</v>
      </c>
      <c r="AT140" s="204" t="s">
        <v>132</v>
      </c>
      <c r="AU140" s="204" t="s">
        <v>137</v>
      </c>
      <c r="AY140" s="14" t="s">
        <v>130</v>
      </c>
      <c r="BE140" s="205">
        <f>IF(N140="základná",J140,0)</f>
        <v>0</v>
      </c>
      <c r="BF140" s="205">
        <f>IF(N140="znížená",J140,0)</f>
        <v>0</v>
      </c>
      <c r="BG140" s="205">
        <f>IF(N140="zákl. prenesená",J140,0)</f>
        <v>0</v>
      </c>
      <c r="BH140" s="205">
        <f>IF(N140="zníž. prenesená",J140,0)</f>
        <v>0</v>
      </c>
      <c r="BI140" s="205">
        <f>IF(N140="nulová",J140,0)</f>
        <v>0</v>
      </c>
      <c r="BJ140" s="14" t="s">
        <v>137</v>
      </c>
      <c r="BK140" s="205">
        <f>ROUND(I140*H140,2)</f>
        <v>0</v>
      </c>
      <c r="BL140" s="14" t="s">
        <v>136</v>
      </c>
      <c r="BM140" s="204" t="s">
        <v>187</v>
      </c>
    </row>
    <row r="141" spans="1:65" s="2" customFormat="1" ht="16.5" customHeight="1">
      <c r="A141" s="31"/>
      <c r="B141" s="32"/>
      <c r="C141" s="206" t="s">
        <v>162</v>
      </c>
      <c r="D141" s="206" t="s">
        <v>188</v>
      </c>
      <c r="E141" s="207" t="s">
        <v>341</v>
      </c>
      <c r="F141" s="208" t="s">
        <v>342</v>
      </c>
      <c r="G141" s="209" t="s">
        <v>211</v>
      </c>
      <c r="H141" s="210">
        <v>107.06</v>
      </c>
      <c r="I141" s="211"/>
      <c r="J141" s="212">
        <f>ROUND(I141*H141,2)</f>
        <v>0</v>
      </c>
      <c r="K141" s="213"/>
      <c r="L141" s="214"/>
      <c r="M141" s="215" t="s">
        <v>1</v>
      </c>
      <c r="N141" s="216" t="s">
        <v>38</v>
      </c>
      <c r="O141" s="72"/>
      <c r="P141" s="202">
        <f>O141*H141</f>
        <v>0</v>
      </c>
      <c r="Q141" s="202">
        <v>2.35E-2</v>
      </c>
      <c r="R141" s="202">
        <f>Q141*H141</f>
        <v>2.5159099999999999</v>
      </c>
      <c r="S141" s="202">
        <v>0</v>
      </c>
      <c r="T141" s="203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4" t="s">
        <v>147</v>
      </c>
      <c r="AT141" s="204" t="s">
        <v>188</v>
      </c>
      <c r="AU141" s="204" t="s">
        <v>137</v>
      </c>
      <c r="AY141" s="14" t="s">
        <v>130</v>
      </c>
      <c r="BE141" s="205">
        <f>IF(N141="základná",J141,0)</f>
        <v>0</v>
      </c>
      <c r="BF141" s="205">
        <f>IF(N141="znížená",J141,0)</f>
        <v>0</v>
      </c>
      <c r="BG141" s="205">
        <f>IF(N141="zákl. prenesená",J141,0)</f>
        <v>0</v>
      </c>
      <c r="BH141" s="205">
        <f>IF(N141="zníž. prenesená",J141,0)</f>
        <v>0</v>
      </c>
      <c r="BI141" s="205">
        <f>IF(N141="nulová",J141,0)</f>
        <v>0</v>
      </c>
      <c r="BJ141" s="14" t="s">
        <v>137</v>
      </c>
      <c r="BK141" s="205">
        <f>ROUND(I141*H141,2)</f>
        <v>0</v>
      </c>
      <c r="BL141" s="14" t="s">
        <v>136</v>
      </c>
      <c r="BM141" s="204" t="s">
        <v>191</v>
      </c>
    </row>
    <row r="142" spans="1:65" s="2" customFormat="1" ht="16.5" customHeight="1">
      <c r="A142" s="31"/>
      <c r="B142" s="32"/>
      <c r="C142" s="192" t="s">
        <v>192</v>
      </c>
      <c r="D142" s="192" t="s">
        <v>132</v>
      </c>
      <c r="E142" s="193" t="s">
        <v>501</v>
      </c>
      <c r="F142" s="194" t="s">
        <v>502</v>
      </c>
      <c r="G142" s="195" t="s">
        <v>211</v>
      </c>
      <c r="H142" s="196">
        <v>50</v>
      </c>
      <c r="I142" s="197"/>
      <c r="J142" s="198">
        <f>ROUND(I142*H142,2)</f>
        <v>0</v>
      </c>
      <c r="K142" s="199"/>
      <c r="L142" s="36"/>
      <c r="M142" s="200" t="s">
        <v>1</v>
      </c>
      <c r="N142" s="201" t="s">
        <v>38</v>
      </c>
      <c r="O142" s="72"/>
      <c r="P142" s="202">
        <f>O142*H142</f>
        <v>0</v>
      </c>
      <c r="Q142" s="202">
        <v>6.7000000000000002E-4</v>
      </c>
      <c r="R142" s="202">
        <f>Q142*H142</f>
        <v>3.3500000000000002E-2</v>
      </c>
      <c r="S142" s="202">
        <v>0</v>
      </c>
      <c r="T142" s="203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4" t="s">
        <v>136</v>
      </c>
      <c r="AT142" s="204" t="s">
        <v>132</v>
      </c>
      <c r="AU142" s="204" t="s">
        <v>137</v>
      </c>
      <c r="AY142" s="14" t="s">
        <v>130</v>
      </c>
      <c r="BE142" s="205">
        <f>IF(N142="základná",J142,0)</f>
        <v>0</v>
      </c>
      <c r="BF142" s="205">
        <f>IF(N142="znížená",J142,0)</f>
        <v>0</v>
      </c>
      <c r="BG142" s="205">
        <f>IF(N142="zákl. prenesená",J142,0)</f>
        <v>0</v>
      </c>
      <c r="BH142" s="205">
        <f>IF(N142="zníž. prenesená",J142,0)</f>
        <v>0</v>
      </c>
      <c r="BI142" s="205">
        <f>IF(N142="nulová",J142,0)</f>
        <v>0</v>
      </c>
      <c r="BJ142" s="14" t="s">
        <v>137</v>
      </c>
      <c r="BK142" s="205">
        <f>ROUND(I142*H142,2)</f>
        <v>0</v>
      </c>
      <c r="BL142" s="14" t="s">
        <v>136</v>
      </c>
      <c r="BM142" s="204" t="s">
        <v>195</v>
      </c>
    </row>
    <row r="143" spans="1:65" s="2" customFormat="1" ht="37.9" customHeight="1">
      <c r="A143" s="31"/>
      <c r="B143" s="32"/>
      <c r="C143" s="206" t="s">
        <v>166</v>
      </c>
      <c r="D143" s="206" t="s">
        <v>188</v>
      </c>
      <c r="E143" s="207" t="s">
        <v>503</v>
      </c>
      <c r="F143" s="208" t="s">
        <v>504</v>
      </c>
      <c r="G143" s="209" t="s">
        <v>211</v>
      </c>
      <c r="H143" s="210">
        <v>50</v>
      </c>
      <c r="I143" s="211"/>
      <c r="J143" s="212">
        <f>ROUND(I143*H143,2)</f>
        <v>0</v>
      </c>
      <c r="K143" s="213"/>
      <c r="L143" s="214"/>
      <c r="M143" s="215" t="s">
        <v>1</v>
      </c>
      <c r="N143" s="216" t="s">
        <v>38</v>
      </c>
      <c r="O143" s="72"/>
      <c r="P143" s="202">
        <f>O143*H143</f>
        <v>0</v>
      </c>
      <c r="Q143" s="202">
        <v>1.0999999999999999E-2</v>
      </c>
      <c r="R143" s="202">
        <f>Q143*H143</f>
        <v>0.54999999999999993</v>
      </c>
      <c r="S143" s="202">
        <v>0</v>
      </c>
      <c r="T143" s="203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4" t="s">
        <v>147</v>
      </c>
      <c r="AT143" s="204" t="s">
        <v>188</v>
      </c>
      <c r="AU143" s="204" t="s">
        <v>137</v>
      </c>
      <c r="AY143" s="14" t="s">
        <v>130</v>
      </c>
      <c r="BE143" s="205">
        <f>IF(N143="základná",J143,0)</f>
        <v>0</v>
      </c>
      <c r="BF143" s="205">
        <f>IF(N143="znížená",J143,0)</f>
        <v>0</v>
      </c>
      <c r="BG143" s="205">
        <f>IF(N143="zákl. prenesená",J143,0)</f>
        <v>0</v>
      </c>
      <c r="BH143" s="205">
        <f>IF(N143="zníž. prenesená",J143,0)</f>
        <v>0</v>
      </c>
      <c r="BI143" s="205">
        <f>IF(N143="nulová",J143,0)</f>
        <v>0</v>
      </c>
      <c r="BJ143" s="14" t="s">
        <v>137</v>
      </c>
      <c r="BK143" s="205">
        <f>ROUND(I143*H143,2)</f>
        <v>0</v>
      </c>
      <c r="BL143" s="14" t="s">
        <v>136</v>
      </c>
      <c r="BM143" s="204" t="s">
        <v>199</v>
      </c>
    </row>
    <row r="144" spans="1:65" s="12" customFormat="1" ht="22.9" customHeight="1">
      <c r="B144" s="176"/>
      <c r="C144" s="177"/>
      <c r="D144" s="178" t="s">
        <v>71</v>
      </c>
      <c r="E144" s="190" t="s">
        <v>386</v>
      </c>
      <c r="F144" s="190" t="s">
        <v>387</v>
      </c>
      <c r="G144" s="177"/>
      <c r="H144" s="177"/>
      <c r="I144" s="180"/>
      <c r="J144" s="191">
        <f>BK144</f>
        <v>0</v>
      </c>
      <c r="K144" s="177"/>
      <c r="L144" s="182"/>
      <c r="M144" s="183"/>
      <c r="N144" s="184"/>
      <c r="O144" s="184"/>
      <c r="P144" s="185">
        <f>P145</f>
        <v>0</v>
      </c>
      <c r="Q144" s="184"/>
      <c r="R144" s="185">
        <f>R145</f>
        <v>0</v>
      </c>
      <c r="S144" s="184"/>
      <c r="T144" s="186">
        <f>T145</f>
        <v>0</v>
      </c>
      <c r="AR144" s="187" t="s">
        <v>80</v>
      </c>
      <c r="AT144" s="188" t="s">
        <v>71</v>
      </c>
      <c r="AU144" s="188" t="s">
        <v>80</v>
      </c>
      <c r="AY144" s="187" t="s">
        <v>130</v>
      </c>
      <c r="BK144" s="189">
        <f>BK145</f>
        <v>0</v>
      </c>
    </row>
    <row r="145" spans="1:65" s="2" customFormat="1" ht="33" customHeight="1">
      <c r="A145" s="31"/>
      <c r="B145" s="32"/>
      <c r="C145" s="192" t="s">
        <v>200</v>
      </c>
      <c r="D145" s="192" t="s">
        <v>132</v>
      </c>
      <c r="E145" s="193" t="s">
        <v>388</v>
      </c>
      <c r="F145" s="194" t="s">
        <v>389</v>
      </c>
      <c r="G145" s="195" t="s">
        <v>179</v>
      </c>
      <c r="H145" s="196">
        <v>84.896000000000001</v>
      </c>
      <c r="I145" s="197"/>
      <c r="J145" s="198">
        <f>ROUND(I145*H145,2)</f>
        <v>0</v>
      </c>
      <c r="K145" s="199"/>
      <c r="L145" s="36"/>
      <c r="M145" s="217" t="s">
        <v>1</v>
      </c>
      <c r="N145" s="218" t="s">
        <v>38</v>
      </c>
      <c r="O145" s="219"/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4" t="s">
        <v>136</v>
      </c>
      <c r="AT145" s="204" t="s">
        <v>132</v>
      </c>
      <c r="AU145" s="204" t="s">
        <v>137</v>
      </c>
      <c r="AY145" s="14" t="s">
        <v>130</v>
      </c>
      <c r="BE145" s="205">
        <f>IF(N145="základná",J145,0)</f>
        <v>0</v>
      </c>
      <c r="BF145" s="205">
        <f>IF(N145="znížená",J145,0)</f>
        <v>0</v>
      </c>
      <c r="BG145" s="205">
        <f>IF(N145="zákl. prenesená",J145,0)</f>
        <v>0</v>
      </c>
      <c r="BH145" s="205">
        <f>IF(N145="zníž. prenesená",J145,0)</f>
        <v>0</v>
      </c>
      <c r="BI145" s="205">
        <f>IF(N145="nulová",J145,0)</f>
        <v>0</v>
      </c>
      <c r="BJ145" s="14" t="s">
        <v>137</v>
      </c>
      <c r="BK145" s="205">
        <f>ROUND(I145*H145,2)</f>
        <v>0</v>
      </c>
      <c r="BL145" s="14" t="s">
        <v>136</v>
      </c>
      <c r="BM145" s="204" t="s">
        <v>203</v>
      </c>
    </row>
    <row r="146" spans="1:65" s="2" customFormat="1" ht="6.95" customHeight="1">
      <c r="A146" s="31"/>
      <c r="B146" s="55"/>
      <c r="C146" s="56"/>
      <c r="D146" s="56"/>
      <c r="E146" s="56"/>
      <c r="F146" s="56"/>
      <c r="G146" s="56"/>
      <c r="H146" s="56"/>
      <c r="I146" s="56"/>
      <c r="J146" s="56"/>
      <c r="K146" s="56"/>
      <c r="L146" s="36"/>
      <c r="M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</row>
  </sheetData>
  <sheetProtection algorithmName="SHA-512" hashValue="hleo0gUD28Vvx3XQTyGuPt6vjtQzDwA72VjQV42JI3JdDJpg4hKz+Bc1ErdwA3vBPDKI3S4nY24MS1QnE0aQPw==" saltValue="42I+94fu1J7rM5a6Vjlb//cWHLfGqbeoEL/3bPYauUnteKY+dJBRcz+jcPq7WvbBeHUfi/S1cMw22qFuuFxjOQ==" spinCount="100000" sheet="1" objects="1" scenarios="1" formatColumns="0" formatRows="0" autoFilter="0"/>
  <autoFilter ref="C120:K145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01 - SO 01 ul. Prostejovs...</vt:lpstr>
      <vt:lpstr>02 - SO 02 ul.Volgogradsk...</vt:lpstr>
      <vt:lpstr>03 - SO 03 ul. Levočská -...</vt:lpstr>
      <vt:lpstr>04 - SO 04 ul. 17. Novemb...</vt:lpstr>
      <vt:lpstr>05 - SO 05 Automaticke sč...</vt:lpstr>
      <vt:lpstr>'01 - SO 01 ul. Prostejovs...'!Názvy_tlače</vt:lpstr>
      <vt:lpstr>'02 - SO 02 ul.Volgogradsk...'!Názvy_tlače</vt:lpstr>
      <vt:lpstr>'03 - SO 03 ul. Levočská -...'!Názvy_tlače</vt:lpstr>
      <vt:lpstr>'04 - SO 04 ul. 17. Novemb...'!Názvy_tlače</vt:lpstr>
      <vt:lpstr>'05 - SO 05 Automaticke sč...'!Názvy_tlače</vt:lpstr>
      <vt:lpstr>'Rekapitulácia stavby'!Názvy_tlače</vt:lpstr>
      <vt:lpstr>'01 - SO 01 ul. Prostejovs...'!Oblasť_tlače</vt:lpstr>
      <vt:lpstr>'02 - SO 02 ul.Volgogradsk...'!Oblasť_tlače</vt:lpstr>
      <vt:lpstr>'03 - SO 03 ul. Levočská -...'!Oblasť_tlače</vt:lpstr>
      <vt:lpstr>'04 - SO 04 ul. 17. Novemb...'!Oblasť_tlače</vt:lpstr>
      <vt:lpstr>'05 - SO 05 Automaticke sč...'!Oblasť_tlače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Miroslav Petra</dc:creator>
  <cp:lastModifiedBy>MadzikM</cp:lastModifiedBy>
  <dcterms:created xsi:type="dcterms:W3CDTF">2022-12-16T13:07:41Z</dcterms:created>
  <dcterms:modified xsi:type="dcterms:W3CDTF">2022-12-19T08:41:45Z</dcterms:modified>
</cp:coreProperties>
</file>