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0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philnovak/Documents/Výzvy OPKZP/Kompostarne/Kompostáreň BN nový projekt/Nová žiadosť na 56ku/Implementácia Kompostareň BN/Nove VO stavba/"/>
    </mc:Choice>
  </mc:AlternateContent>
  <xr:revisionPtr revIDLastSave="0" documentId="13_ncr:1_{CA327265-BD15-004C-A116-E359116D0917}" xr6:coauthVersionLast="47" xr6:coauthVersionMax="47" xr10:uidLastSave="{00000000-0000-0000-0000-000000000000}"/>
  <bookViews>
    <workbookView xWindow="14580" yWindow="1860" windowWidth="28800" windowHeight="16080" activeTab="1" xr2:uid="{00000000-000D-0000-FFFF-FFFF00000000}"/>
  </bookViews>
  <sheets>
    <sheet name="Krycí list rozpočtu" sheetId="1" r:id="rId1"/>
    <sheet name="Rozpočet" sheetId="2" r:id="rId2"/>
  </sheets>
  <definedNames>
    <definedName name="_xlnm.Print_Area" localSheetId="0">'Krycí list rozpočtu'!$A$1:$R$38</definedName>
    <definedName name="_xlnm.Print_Area" localSheetId="1">Rozpočet!$A$1:$H$205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49" i="2" l="1"/>
  <c r="G14" i="2"/>
  <c r="K162" i="2"/>
  <c r="H14" i="2"/>
  <c r="H161" i="2"/>
  <c r="H160" i="2" s="1"/>
  <c r="G161" i="2"/>
  <c r="G160" i="2" s="1"/>
  <c r="H121" i="2"/>
  <c r="H114" i="2"/>
  <c r="G111" i="2"/>
  <c r="H99" i="2"/>
  <c r="H65" i="2"/>
  <c r="H50" i="2"/>
  <c r="H45" i="2"/>
  <c r="H55" i="2"/>
  <c r="H169" i="2"/>
  <c r="H168" i="2" s="1"/>
  <c r="H167" i="2"/>
  <c r="H164" i="2"/>
  <c r="G164" i="2"/>
  <c r="H150" i="2"/>
  <c r="H141" i="2"/>
  <c r="H120" i="2"/>
  <c r="H34" i="2"/>
  <c r="G34" i="2"/>
  <c r="H140" i="2" l="1"/>
  <c r="G169" i="2"/>
  <c r="G168" i="2" s="1"/>
  <c r="G99" i="2"/>
  <c r="G141" i="2"/>
  <c r="G150" i="2"/>
  <c r="H13" i="2"/>
  <c r="G163" i="2"/>
  <c r="H113" i="2"/>
  <c r="G50" i="2"/>
  <c r="G45" i="2"/>
  <c r="H163" i="2"/>
  <c r="G65" i="2"/>
  <c r="G114" i="2"/>
  <c r="G121" i="2"/>
  <c r="G140" i="2" l="1"/>
  <c r="I162" i="2"/>
  <c r="H204" i="2"/>
  <c r="G13" i="2"/>
  <c r="E22" i="1" s="1"/>
  <c r="J162" i="2"/>
  <c r="G113" i="2"/>
  <c r="E24" i="1" s="1"/>
  <c r="E26" i="1" l="1"/>
  <c r="E28" i="1" s="1"/>
  <c r="R31" i="1" s="1"/>
  <c r="R32" i="1" s="1"/>
  <c r="G204" i="2"/>
  <c r="R34" i="1" l="1"/>
</calcChain>
</file>

<file path=xl/sharedStrings.xml><?xml version="1.0" encoding="utf-8"?>
<sst xmlns="http://schemas.openxmlformats.org/spreadsheetml/2006/main" count="747" uniqueCount="564">
  <si>
    <t>KRYCÍ LIST ROZPOČTU</t>
  </si>
  <si>
    <t>Názov stavby</t>
  </si>
  <si>
    <t>Bánovce nad Bebravou</t>
  </si>
  <si>
    <t>JKSO</t>
  </si>
  <si>
    <t>Názov objektu</t>
  </si>
  <si>
    <t>EČO</t>
  </si>
  <si>
    <t xml:space="preserve">   </t>
  </si>
  <si>
    <t>Miesto</t>
  </si>
  <si>
    <t>IČO</t>
  </si>
  <si>
    <t>IČ DPH</t>
  </si>
  <si>
    <t>Objednávateľ</t>
  </si>
  <si>
    <t>Projektant</t>
  </si>
  <si>
    <t>Zhotoviteľ</t>
  </si>
  <si>
    <t xml:space="preserve">    </t>
  </si>
  <si>
    <t>Spracoval</t>
  </si>
  <si>
    <t>Rozpočet číslo</t>
  </si>
  <si>
    <t>Dňa</t>
  </si>
  <si>
    <t>CPV</t>
  </si>
  <si>
    <t>CPA</t>
  </si>
  <si>
    <t xml:space="preserve">                Merné a účelové jednotky</t>
  </si>
  <si>
    <t xml:space="preserve">            Počet</t>
  </si>
  <si>
    <t xml:space="preserve">    Náklady / 1 m.j.</t>
  </si>
  <si>
    <t xml:space="preserve">             Počet</t>
  </si>
  <si>
    <t xml:space="preserve">     Náklady / 1 m.j.</t>
  </si>
  <si>
    <t xml:space="preserve">                Počet</t>
  </si>
  <si>
    <t xml:space="preserve">        Náklady / 1 m.j.</t>
  </si>
  <si>
    <t xml:space="preserve">                Rozpočtové náklady v</t>
  </si>
  <si>
    <t>EUR</t>
  </si>
  <si>
    <t>A</t>
  </si>
  <si>
    <t>Základné rozp. náklady</t>
  </si>
  <si>
    <t>B</t>
  </si>
  <si>
    <t>Doplnkové náklady</t>
  </si>
  <si>
    <t>C</t>
  </si>
  <si>
    <t>Vedľajšie rozpočtové náklady</t>
  </si>
  <si>
    <t>1</t>
  </si>
  <si>
    <t>HSV</t>
  </si>
  <si>
    <t>Dodávky</t>
  </si>
  <si>
    <t>8</t>
  </si>
  <si>
    <t>Práca nadčas</t>
  </si>
  <si>
    <t>13</t>
  </si>
  <si>
    <t xml:space="preserve">GZS   </t>
  </si>
  <si>
    <t>2</t>
  </si>
  <si>
    <t>Montáž</t>
  </si>
  <si>
    <t>9</t>
  </si>
  <si>
    <t>Bez pevnej podl.</t>
  </si>
  <si>
    <t>14</t>
  </si>
  <si>
    <t xml:space="preserve">Projektové práce   </t>
  </si>
  <si>
    <t>3</t>
  </si>
  <si>
    <t>PSV</t>
  </si>
  <si>
    <t>10</t>
  </si>
  <si>
    <t>Kultúrna pamiatka</t>
  </si>
  <si>
    <t>15</t>
  </si>
  <si>
    <t xml:space="preserve">Sťažené podmienky   </t>
  </si>
  <si>
    <t>4</t>
  </si>
  <si>
    <t>11</t>
  </si>
  <si>
    <t>16</t>
  </si>
  <si>
    <t xml:space="preserve">Vplyv prostredia   </t>
  </si>
  <si>
    <t>5</t>
  </si>
  <si>
    <t>"M"</t>
  </si>
  <si>
    <t>17</t>
  </si>
  <si>
    <t xml:space="preserve">Iné VRN   </t>
  </si>
  <si>
    <t>6</t>
  </si>
  <si>
    <t>18</t>
  </si>
  <si>
    <t>VRN z rozpočtu</t>
  </si>
  <si>
    <t>7</t>
  </si>
  <si>
    <t>ZRN (r. 1-6)</t>
  </si>
  <si>
    <t>12</t>
  </si>
  <si>
    <t>DN (r. 8-11)</t>
  </si>
  <si>
    <t>19</t>
  </si>
  <si>
    <t>VRN (r. 13-18)</t>
  </si>
  <si>
    <t>20</t>
  </si>
  <si>
    <t>HZS</t>
  </si>
  <si>
    <t>21</t>
  </si>
  <si>
    <t>Kompl. činnosť</t>
  </si>
  <si>
    <t>22</t>
  </si>
  <si>
    <t>Ostatné náklady</t>
  </si>
  <si>
    <t>D</t>
  </si>
  <si>
    <t>Celkové náklady</t>
  </si>
  <si>
    <t>23</t>
  </si>
  <si>
    <t>Súčet 7, 12, 19-22</t>
  </si>
  <si>
    <t>Dátum a podpis</t>
  </si>
  <si>
    <t>Pečiatka</t>
  </si>
  <si>
    <t>24</t>
  </si>
  <si>
    <t>DPH</t>
  </si>
  <si>
    <t>% z</t>
  </si>
  <si>
    <t>25</t>
  </si>
  <si>
    <t>Cena s DPH (r. 23-24)</t>
  </si>
  <si>
    <t>E</t>
  </si>
  <si>
    <t>Prípočty a odpočty</t>
  </si>
  <si>
    <t>26</t>
  </si>
  <si>
    <t>Dodávky zadávateľa</t>
  </si>
  <si>
    <t>27</t>
  </si>
  <si>
    <t>Kĺzavá doložka</t>
  </si>
  <si>
    <t>28</t>
  </si>
  <si>
    <t>Zvýhodnenie + -</t>
  </si>
  <si>
    <t xml:space="preserve">ROZPOČET  </t>
  </si>
  <si>
    <t>Stavba:   Bánovce nad Bebravou</t>
  </si>
  <si>
    <t xml:space="preserve">Zhotoviteľ:    </t>
  </si>
  <si>
    <t>Miesto:  Bánovce nad Bebravou</t>
  </si>
  <si>
    <t>Č.</t>
  </si>
  <si>
    <t>Kód položky</t>
  </si>
  <si>
    <t>Popis</t>
  </si>
  <si>
    <t>MJ</t>
  </si>
  <si>
    <t>Množstvo celkom</t>
  </si>
  <si>
    <t>Cena jednotková</t>
  </si>
  <si>
    <t>Cena celkom</t>
  </si>
  <si>
    <t>Hmotnosť celkom</t>
  </si>
  <si>
    <t xml:space="preserve">PRÁCE A DODÁVKY HSV   </t>
  </si>
  <si>
    <t xml:space="preserve">ZEMNE PRÁCE   </t>
  </si>
  <si>
    <t>m3</t>
  </si>
  <si>
    <t>132201109.S</t>
  </si>
  <si>
    <t xml:space="preserve">Vodorovné premiestnenie výkopku po spevnenej ceste z horniny tr.1-4, do 100 m3 na vzdialenosť do 2500 m   </t>
  </si>
  <si>
    <t>171201101.S</t>
  </si>
  <si>
    <t xml:space="preserve">Uloženie sypaniny do násypov s rozprestretím sypaniny vo vrstvách a s hrubým urovnaním nezhutnených   </t>
  </si>
  <si>
    <t xml:space="preserve">ZÁKLADY   </t>
  </si>
  <si>
    <t>kus</t>
  </si>
  <si>
    <t>m2</t>
  </si>
  <si>
    <t>t</t>
  </si>
  <si>
    <t>274313711.S</t>
  </si>
  <si>
    <t>289971211.S</t>
  </si>
  <si>
    <t>ks</t>
  </si>
  <si>
    <t xml:space="preserve">ZVISLÉ A KOMPLETNÉ KONŠTRUKCIE   </t>
  </si>
  <si>
    <t xml:space="preserve">KOMUNIKÁCIE   </t>
  </si>
  <si>
    <t xml:space="preserve">RÚROVÉ VEDENIA   </t>
  </si>
  <si>
    <t>871371101.S</t>
  </si>
  <si>
    <t>m</t>
  </si>
  <si>
    <t>976027331R</t>
  </si>
  <si>
    <t xml:space="preserve">Demontáž panelov cestných hr. 210 mm   </t>
  </si>
  <si>
    <t xml:space="preserve">PRÁCE A DODÁVKY PSV   </t>
  </si>
  <si>
    <t>762</t>
  </si>
  <si>
    <t xml:space="preserve">Konštrukcie tesárske   </t>
  </si>
  <si>
    <t>767</t>
  </si>
  <si>
    <t xml:space="preserve">Konštrukcie doplnk. kovové stavebné   </t>
  </si>
  <si>
    <t>767914130.S</t>
  </si>
  <si>
    <t xml:space="preserve">Montáž oplotenia rámového, na oceľové stĺpiky, vo výške nad 1,5 do 2,0 m   </t>
  </si>
  <si>
    <t>553510022200.S</t>
  </si>
  <si>
    <t xml:space="preserve">Oplotenie - sekcionálne, výplň pletivo   </t>
  </si>
  <si>
    <t>kg</t>
  </si>
  <si>
    <t xml:space="preserve">PRÁCE A DODÁVKY M   </t>
  </si>
  <si>
    <t>M33</t>
  </si>
  <si>
    <t xml:space="preserve">162 Montáž dopr., sklad. zariadení a váh   </t>
  </si>
  <si>
    <t xml:space="preserve">OSTATNÉ   </t>
  </si>
  <si>
    <t>I7831-2</t>
  </si>
  <si>
    <t xml:space="preserve">Nátery oceľových konštr. syntetické   </t>
  </si>
  <si>
    <t xml:space="preserve">Práce a dodávky PSV   </t>
  </si>
  <si>
    <t>722</t>
  </si>
  <si>
    <t xml:space="preserve">Zdravotechnika - vnútorný vodovod   </t>
  </si>
  <si>
    <t>722250180.S</t>
  </si>
  <si>
    <t xml:space="preserve">Montáž hasiaceho prístroja na stenu   </t>
  </si>
  <si>
    <t>449170000900.S</t>
  </si>
  <si>
    <t xml:space="preserve">Prenosný hasiaci prístroj práškový P6Če 6 kg, 21A   </t>
  </si>
  <si>
    <t>764</t>
  </si>
  <si>
    <t xml:space="preserve">Konštrukcie klampiarske   </t>
  </si>
  <si>
    <t>M</t>
  </si>
  <si>
    <t xml:space="preserve">Práce a dodávky M   </t>
  </si>
  <si>
    <t>21-M</t>
  </si>
  <si>
    <t xml:space="preserve">Elektromontáže   </t>
  </si>
  <si>
    <t>341110000700.S</t>
  </si>
  <si>
    <t xml:space="preserve">jednokrídlové dvere, nepriehľadné dvere, vnútorná V x Š 1550x510, počet radov 10, rozstup 150 mm, počet modulov v rade 24, krytie IP54, materiál : oceľ-plech, požiarna odolnosť EI30S   </t>
  </si>
  <si>
    <t>348370003206.S</t>
  </si>
  <si>
    <t xml:space="preserve">Celkom   </t>
  </si>
  <si>
    <t>113106241.S</t>
  </si>
  <si>
    <t>Rozoberanie vozovky a plochy z panelov so škárami zaliatymi asfaltovou alebo cementovou maltou,  -0,40800t</t>
  </si>
  <si>
    <t>113107225.S</t>
  </si>
  <si>
    <t>Odstránenie krytu v ploche nad 200 m2 z kameniva hrubého drveného, hr. 400 do 500 mm,  -0,72000t</t>
  </si>
  <si>
    <t>122201103.S</t>
  </si>
  <si>
    <t>Odkopávka a prekopávka nezapažená v hornine 3, nad 1000 do 10000 m3</t>
  </si>
  <si>
    <t>122201109.S</t>
  </si>
  <si>
    <t>Odkopávky a prekopávky nezapažené. Príplatok k cenám za lepivosť horniny 3</t>
  </si>
  <si>
    <t>131201102.S</t>
  </si>
  <si>
    <t>Výkop nezapaženej jamy v hornine 3, nad 100 do 1000 m3</t>
  </si>
  <si>
    <t>131201109.S</t>
  </si>
  <si>
    <t>Hĺbenie nezapažených jám a zárezov. Príplatok za lepivosť horniny 3</t>
  </si>
  <si>
    <t>132201101.S</t>
  </si>
  <si>
    <t>Výkop ryhy do šírky 600 mm v horn.3 do 100 m3</t>
  </si>
  <si>
    <t>Príplatok k cene za lepivosť pri hĺbení rýh šírky do 600 mm zapažených i nezapažených s urovnaním dna v hornine 3</t>
  </si>
  <si>
    <t>132201202.S</t>
  </si>
  <si>
    <t>Výkop ryhy šírky 600-2000mm horn.3 od 100 do 1000 m3</t>
  </si>
  <si>
    <t>132201209.S</t>
  </si>
  <si>
    <t>Príplatok k cenám za lepivosť pri hĺbení rýh š. nad 600 do 2 000 mm zapaž. i nezapažených, s urovnaním dna v hornine 3</t>
  </si>
  <si>
    <t>162301161.S</t>
  </si>
  <si>
    <t>162501162.S</t>
  </si>
  <si>
    <t>Vodorovné premiestnenie výkopku po nespevnenej ceste z horniny tr.1-4, nad 1000 do 10000 m3 na vzdialenosť do 3000 m</t>
  </si>
  <si>
    <t>162501163.S</t>
  </si>
  <si>
    <t>Vodorovné premiestnenie výkopku po nespevnenej ceste z horniny tr.1-4, nad 1000 do 10000 m3, príplatok k cene za každých ďalšich a začatých 1000 m</t>
  </si>
  <si>
    <t>167101102.S</t>
  </si>
  <si>
    <t>Nakladanie neuľahnutého výkopku z hornín tr.1-4 nad 100 do 1000 m3</t>
  </si>
  <si>
    <t xml:space="preserve">Poznámka k položke:_x000D_
Uloženie bez poplatku za skládky na pozemkoch objednávateľa.   </t>
  </si>
  <si>
    <t>174101002.S</t>
  </si>
  <si>
    <t>Zásyp sypaninou so zhutnením jám, šachiet, rýh, zárezov alebo okolo objektov nad 100 do 1000 m3</t>
  </si>
  <si>
    <t>175101101.S</t>
  </si>
  <si>
    <t>Obsyp potrubia sypaninou z vhodných hornín 1 až 4 bez prehodenia sypaniny</t>
  </si>
  <si>
    <t>583410000700.S</t>
  </si>
  <si>
    <t>Kamenivo drvené drobné frakcia 0-2 mm</t>
  </si>
  <si>
    <t>242811161.S</t>
  </si>
  <si>
    <t>Zapustenie zárubnice z rúr oceľových zváraných, hĺbky do 50m, priemeru do 229mm</t>
  </si>
  <si>
    <t>141110012800.S</t>
  </si>
  <si>
    <t>Rúra oceľová bezšvová hladká kruhová d 133 mm, hr. steny 8,0 mm, ozn. 11 353.0.</t>
  </si>
  <si>
    <t>Betón základových pásov, prostý tr. C 25/30</t>
  </si>
  <si>
    <t>275313611.S</t>
  </si>
  <si>
    <t>Betón základových pätiek, prostý tr. C 16/20</t>
  </si>
  <si>
    <t>275351215.S</t>
  </si>
  <si>
    <t>Debnenie stien základových pätiek, zhotovenie-dielce</t>
  </si>
  <si>
    <t>275351216.S</t>
  </si>
  <si>
    <t>Debnenie stien základovýcb pätiek, odstránenie-dielce</t>
  </si>
  <si>
    <t>3a</t>
  </si>
  <si>
    <t>3b</t>
  </si>
  <si>
    <t>3c</t>
  </si>
  <si>
    <t>1a</t>
  </si>
  <si>
    <t>2a</t>
  </si>
  <si>
    <t>1b</t>
  </si>
  <si>
    <t>1c</t>
  </si>
  <si>
    <t>4b</t>
  </si>
  <si>
    <t>4c</t>
  </si>
  <si>
    <t>4d</t>
  </si>
  <si>
    <t>2b</t>
  </si>
  <si>
    <t>2c</t>
  </si>
  <si>
    <t>2d</t>
  </si>
  <si>
    <t>2e</t>
  </si>
  <si>
    <t>10a</t>
  </si>
  <si>
    <t>5a</t>
  </si>
  <si>
    <t>5b</t>
  </si>
  <si>
    <t>564752113.S</t>
  </si>
  <si>
    <t>Podklad alebo kryt z kameniva hrubého drveného veľ. 0-63 mm (vibr.štrk) po zhut.hr. 175 mm</t>
  </si>
  <si>
    <t>564762111.S</t>
  </si>
  <si>
    <t>Podklad alebo kryt z kameniva hrubého drveného veľ. 0-63 mm (vibr.štrk) po zhut.hr. 200 mm</t>
  </si>
  <si>
    <t>564762115.S</t>
  </si>
  <si>
    <t>Podklad alebo kryt z kameniva hrubého drveného veľ. 0-63 mm (vibr.štrk) po zhut.hr. 240 mm</t>
  </si>
  <si>
    <t>564851111.S</t>
  </si>
  <si>
    <t>Podklad zo štrkodrviny s rozprestretím a zhutnením, po zhutnení hr. 150 mm</t>
  </si>
  <si>
    <t>564861111.S</t>
  </si>
  <si>
    <t>Podklad zo štrkodrviny s rozprestretím a zhutnením, po zhutnení hr. 200 mm</t>
  </si>
  <si>
    <t>573111113.S</t>
  </si>
  <si>
    <t>Postrek asfaltový infiltračný s posypom kamenivom z asfaltu cestného v množstve 1,50 kg/m2</t>
  </si>
  <si>
    <t>573211109.S</t>
  </si>
  <si>
    <t>Postrek asfaltový spojovací bez posypu kamenivom z asfaltu cestného v množstve 0,60 kg/m2</t>
  </si>
  <si>
    <t>577144211.S</t>
  </si>
  <si>
    <t>Asfaltový betón vrstva obrusná AC 11 O v pruhu š. do 3 m z nemodifik. asfaltu tr. I, po zhutnení hr. 50 mm</t>
  </si>
  <si>
    <t>577174351.R</t>
  </si>
  <si>
    <t>Asfaltový betón vrstva obrusná alebo ložná AC 16 v pruhu š. do 3 m z modifik. asfaltu tr. I, po zhutnení hr. 80 mm</t>
  </si>
  <si>
    <t>Zhotovenie vrstvy z geotextílie na upravenom povrchu sklon do 1 : 5 , šírky od 0 do 3 m</t>
  </si>
  <si>
    <t>693110005000.S</t>
  </si>
  <si>
    <t>Geotextília polyesterová netkaná 200 g/m2</t>
  </si>
  <si>
    <t>16a</t>
  </si>
  <si>
    <t>16b</t>
  </si>
  <si>
    <t>341321410.S</t>
  </si>
  <si>
    <t>Betón stien a priečok, železový (bez výstuže) tr. C 25/30</t>
  </si>
  <si>
    <t>341351105.S</t>
  </si>
  <si>
    <t>Debnenie stien a priečok obojstranné zhotovenie-dielce</t>
  </si>
  <si>
    <t>341351106.S</t>
  </si>
  <si>
    <t>Debnenie stien a priečok obojstranné odstránenie-dielce</t>
  </si>
  <si>
    <t>341362021.S</t>
  </si>
  <si>
    <t>Výstuž stien a priečok zo zváraných sietí KARI</t>
  </si>
  <si>
    <t>15a</t>
  </si>
  <si>
    <t>15b</t>
  </si>
  <si>
    <t>15c</t>
  </si>
  <si>
    <t>15d</t>
  </si>
  <si>
    <t>16c</t>
  </si>
  <si>
    <t>16d</t>
  </si>
  <si>
    <t>16e</t>
  </si>
  <si>
    <t>16f</t>
  </si>
  <si>
    <t>16g</t>
  </si>
  <si>
    <t>16h</t>
  </si>
  <si>
    <t>451572111.S</t>
  </si>
  <si>
    <t>Lôžko pod potrubie, stoky a drobné objekty, v otvorenom výkope z kameniva drobného ťaženého 0-4 mm</t>
  </si>
  <si>
    <t>452311161.S</t>
  </si>
  <si>
    <t>Dosky, bloky, sedlá z betónu v otvorenom výkope tr. C 30/37</t>
  </si>
  <si>
    <t>452351101.S</t>
  </si>
  <si>
    <t>Debnenie v otvorenom výkope dosiek, sedlových lôžok a blokov pod potrubie,stoky a drobné objekty</t>
  </si>
  <si>
    <t>452368113.S</t>
  </si>
  <si>
    <t>Výstuž podkladových dosiek, blokov,podvalov v otvorenom výkope,z betonárskej ocele B500 (10505)</t>
  </si>
  <si>
    <t>VODOROVNÉ KONŠTRUKCIE</t>
  </si>
  <si>
    <t>15e</t>
  </si>
  <si>
    <t>15f</t>
  </si>
  <si>
    <t>15g</t>
  </si>
  <si>
    <t>15h</t>
  </si>
  <si>
    <t>871171400.S</t>
  </si>
  <si>
    <t>Potrubie vodovodné z PE 100 SDR11/PN16 zvárané natupo D 32x3,0 mm</t>
  </si>
  <si>
    <t>871275503.S</t>
  </si>
  <si>
    <t>Potrubie kanalizačné PVC-U gravitačné hladké viacvrstvové SN 4 DN 125</t>
  </si>
  <si>
    <t>Poznámka k položke:_x000D_
Pre napojenie nízkoprofilovej podzemnej plastovej nádrže</t>
  </si>
  <si>
    <t>871355509.S</t>
  </si>
  <si>
    <t>Potrubie kanalizačné PVC-U gravitačné hladké viacvrstvové SN 4 DN 200</t>
  </si>
  <si>
    <t>877356006.S</t>
  </si>
  <si>
    <t>Montáž kanalizačného PVC-U kolena DN 200</t>
  </si>
  <si>
    <t>286510004800.S</t>
  </si>
  <si>
    <t>Koleno PVC-U, DN 200x15°, 30°, 45° pre hladký, kanalizačný, gravitačný systém</t>
  </si>
  <si>
    <t>877356030.S</t>
  </si>
  <si>
    <t>Montáž kanalizačnej PVC-U odbočky DN 200</t>
  </si>
  <si>
    <t>286520021900.S</t>
  </si>
  <si>
    <t>Odbočka 87° PVC, DN 200/200 pre hladký, kanalizačný, gravitačný systém</t>
  </si>
  <si>
    <t>891247211.S</t>
  </si>
  <si>
    <t>Montáž vodovodnej armatúry na potrubí, hydrant nadzemný DN 80</t>
  </si>
  <si>
    <t>449160003700.S</t>
  </si>
  <si>
    <t>Nadzemný hydrant nerezový DN 80, krytie potrubia 1 až 1,5 m, výstup 2B, na vodu</t>
  </si>
  <si>
    <t>893301001.S</t>
  </si>
  <si>
    <t>Osadenie vodomernej šachty železobetónovej, hmotnosti do 3 t</t>
  </si>
  <si>
    <t>594300000100.S</t>
  </si>
  <si>
    <t>Vodomerná a armatúrna šachta, objem 1,9 m3, železobetónová</t>
  </si>
  <si>
    <t>893301003.S</t>
  </si>
  <si>
    <t>Osadenie vodomernej šachty železobetónovej, hmotnosti nad 6 do 9 t</t>
  </si>
  <si>
    <t>KLPN35</t>
  </si>
  <si>
    <t>Požiarna nádrž KL PN 35</t>
  </si>
  <si>
    <t>KL AN 33</t>
  </si>
  <si>
    <t>Akumulačná nádrž KL AN 33</t>
  </si>
  <si>
    <t>893810132.R</t>
  </si>
  <si>
    <t>Osadenie sifónovej nádoby s poklopom pre kompostovacie boxy a dozrievacie plochy</t>
  </si>
  <si>
    <t>286610030.R</t>
  </si>
  <si>
    <t>Sifónová nádoba s poklopom pre kompostovacie boxy a dozrievacie plochy ES 1100</t>
  </si>
  <si>
    <t>893810139.R</t>
  </si>
  <si>
    <t>Osadenie nízkoprofilovej podzemnej plastovej nádrže</t>
  </si>
  <si>
    <t>286610048091.R</t>
  </si>
  <si>
    <t>Nízkoprofilová podzemná plastová nádrž - TD 3,2</t>
  </si>
  <si>
    <t>894431161.S</t>
  </si>
  <si>
    <t>Montáž revíznej šachty z PVC, DN 400/200 (DN šachty/DN potr. ved.), tlak 40 t, hĺ. 900 do 1300mm</t>
  </si>
  <si>
    <t>286610001800.S</t>
  </si>
  <si>
    <t>Priebežné dno DN 400, vtok/výtok DN 200, pre PP revízne šachty na PVC hladkú kanalizáciu s predĺžením</t>
  </si>
  <si>
    <t>286610002400.S</t>
  </si>
  <si>
    <t>Zberné dno DN 400, vtok/výtok DN 200, pre PP revízne šachty na PVC hladkú kanalizáciu s predĺžením</t>
  </si>
  <si>
    <t>286610027000.S</t>
  </si>
  <si>
    <t>Predĺženie DN 400, dĺžka 1,5 m, hladka rúra PVC, pre PP revízne šachty</t>
  </si>
  <si>
    <t>286610027600.S</t>
  </si>
  <si>
    <t>Predĺženie teleskopické s poklopom plným, zaťaženie do 40 t, pre PP revízne šachty</t>
  </si>
  <si>
    <t>895941111.S</t>
  </si>
  <si>
    <t>Zriadenie kanalizačného vpustu uličného z betónových dielcov typ UV-50, UVB-50</t>
  </si>
  <si>
    <t>BUP10A</t>
  </si>
  <si>
    <t>Vyrovnávajúci prstenec uličných vpustí v.60mm, betónový diel  DN450</t>
  </si>
  <si>
    <t>TBV-Q 450/555/6d</t>
  </si>
  <si>
    <t>Stredová skuž; výška 555mm, TBV-Q 450/555/6d</t>
  </si>
  <si>
    <t>TBV-Q 450/940/ ZK V</t>
  </si>
  <si>
    <t>Kalové dno; TBV-Q 450/940/ ZK V</t>
  </si>
  <si>
    <t>UA4V</t>
  </si>
  <si>
    <t>Kalový koš - UA4V  pre uličnú vpusť; 500x500 v.600mm</t>
  </si>
  <si>
    <t>899202111.S</t>
  </si>
  <si>
    <t>Osadenie liatinovej mreže vrátane rámu a koša na bahno hmotnosti jednotlivo nad 50 do 100 kg</t>
  </si>
  <si>
    <t>KM12P  D400</t>
  </si>
  <si>
    <t xml:space="preserve">Vtoková mreža - KM12P  D400 v liatino-betónovom ráme; 500/500mm </t>
  </si>
  <si>
    <t>899721131.S</t>
  </si>
  <si>
    <t>Označenie vodovodného potrubia bielou výstražnou fóliou</t>
  </si>
  <si>
    <t>899721132.S</t>
  </si>
  <si>
    <t>Označenie kanalizačného potrubia hnedou výstražnou fóliou</t>
  </si>
  <si>
    <t>916361112.S</t>
  </si>
  <si>
    <t>Osadenie cestného obrubníka betónového ležatého do lôžka z betónu prostého tr. C 16/20 s bočnou oporou</t>
  </si>
  <si>
    <t>592170002400.S</t>
  </si>
  <si>
    <t>Obrubník cestný nábehový, lxšxv 1000x200x150(100) mm</t>
  </si>
  <si>
    <t>916362112.S</t>
  </si>
  <si>
    <t>Osadenie cestného obrubníka betónového stojatého do lôžka z betónu prostého tr. C 16/20 s bočnou oporou</t>
  </si>
  <si>
    <t>592170003800.S</t>
  </si>
  <si>
    <t>Obrubník cestný so skosením, lxšxv 1000x150x250 mm, prírodný</t>
  </si>
  <si>
    <t>918101112.S</t>
  </si>
  <si>
    <t>Lôžko pod obrubníky, krajníky alebo obruby z dlažobných kociek z betónu prostého tr. C 16/20</t>
  </si>
  <si>
    <t>965043441.R</t>
  </si>
  <si>
    <t>Búranie podkladov pod dlažby, liatych dlažieb a mazanín,betón s poterom,teracom hr. nad 150 mm,  plochy nad 4 m2 -2,20000t</t>
  </si>
  <si>
    <t>965049120.S</t>
  </si>
  <si>
    <t>Príplatok za búranie betónovej mazaniny so zváranou sieťou alebo rabicovým pletivom hr. nad 100 mm</t>
  </si>
  <si>
    <t>979081111.S</t>
  </si>
  <si>
    <t>Odvoz sutiny a vybúraných hmôt na skládku do 1 km</t>
  </si>
  <si>
    <t>979081121.S</t>
  </si>
  <si>
    <t>Odvoz sutiny a vybúraných hmôt na skládku za každý ďalší 1 km</t>
  </si>
  <si>
    <t>979089015.R</t>
  </si>
  <si>
    <t>Uloženie stavebného odpadu (cestné panely, odstránené podklady z kameniva a vybúraná betónová plocha) na pozemkoch objednávateľa bez poplatku za uloženie.</t>
  </si>
  <si>
    <t>13a</t>
  </si>
  <si>
    <t>27a</t>
  </si>
  <si>
    <t>27b</t>
  </si>
  <si>
    <t>24a</t>
  </si>
  <si>
    <t>24b</t>
  </si>
  <si>
    <t>24c</t>
  </si>
  <si>
    <t>24d</t>
  </si>
  <si>
    <t>24e</t>
  </si>
  <si>
    <t>24f</t>
  </si>
  <si>
    <t>24g</t>
  </si>
  <si>
    <t>24h</t>
  </si>
  <si>
    <t>24i</t>
  </si>
  <si>
    <t>24j</t>
  </si>
  <si>
    <t>24k</t>
  </si>
  <si>
    <t>24l</t>
  </si>
  <si>
    <t>24m</t>
  </si>
  <si>
    <t>24n</t>
  </si>
  <si>
    <t>24o</t>
  </si>
  <si>
    <t>24p</t>
  </si>
  <si>
    <t>24r</t>
  </si>
  <si>
    <t>17a</t>
  </si>
  <si>
    <t>17b</t>
  </si>
  <si>
    <t>23a</t>
  </si>
  <si>
    <t>22a</t>
  </si>
  <si>
    <t>27c</t>
  </si>
  <si>
    <t>28d</t>
  </si>
  <si>
    <t>35a</t>
  </si>
  <si>
    <t>34a</t>
  </si>
  <si>
    <t>OSTATNÉ KONŠTRUKCIE A PRÁCE-BÚRANIE</t>
  </si>
  <si>
    <t>28a</t>
  </si>
  <si>
    <t>28b</t>
  </si>
  <si>
    <t>28c</t>
  </si>
  <si>
    <t>99</t>
  </si>
  <si>
    <t>998225111.S</t>
  </si>
  <si>
    <t>Presun hmôt pre pozemnú komunikáciu a letisko s krytom asfaltovým akejkoľvek dĺžky objektu</t>
  </si>
  <si>
    <t>PRESUN HMÔT HSV</t>
  </si>
  <si>
    <t>IZOLÁCIE PROTI VODE A VLHKOSTI</t>
  </si>
  <si>
    <t>711471054.S</t>
  </si>
  <si>
    <t>Zhotovenie izolácie proti tlakovej vode PVC fóliou položenou voľne na vodorovnej ploche s naleptaním spoju</t>
  </si>
  <si>
    <t>283220000400.S</t>
  </si>
  <si>
    <t>Hydroizolačná fólia PVC-P, hr. 2 mm, izolácia základov proti zemnej vlhkosti, tlakovej vode, radónu</t>
  </si>
  <si>
    <t>711472054.S</t>
  </si>
  <si>
    <t>Zhotovenie izolácie proti tlakovej vode PVC fóliou položenou voľne na ploche zvislej s naleptaním spoju</t>
  </si>
  <si>
    <t>998711201.S</t>
  </si>
  <si>
    <t>Presun hmôt pre izoláciu proti vode v objektoch výšky do 6 m</t>
  </si>
  <si>
    <t>%</t>
  </si>
  <si>
    <t>724221161.S</t>
  </si>
  <si>
    <t>Montáž domácej automatickej vodárne Q=6m3/h, s expanznou nádobou 50L</t>
  </si>
  <si>
    <t>426610000700.S</t>
  </si>
  <si>
    <t>Samonasávacie zariadenie na rozvod vody s expanznou nádobou Q=6 m3/h, nasávacia výška max 8 m, počet obežných kolies 4</t>
  </si>
  <si>
    <t>998724201.S</t>
  </si>
  <si>
    <t>Presun hmôt pre strojné vybavenie v objektoch výšky do 6 m</t>
  </si>
  <si>
    <t xml:space="preserve">Montáž VZT zariadení a sušiarní   </t>
  </si>
  <si>
    <t>4 línie prevzdušňovacích potrubí v každom boxe - 1m betónový prefabrikát s kónickými triskami p</t>
  </si>
  <si>
    <t>Dúchadlá, Vmax &gt;500 m3/ hod, Celkový rozdiel tlaku &gt; 2900 Pa (hustota 1,2kg/m3 a 20°C), Motor P(W) 1,1 kW</t>
  </si>
  <si>
    <t>Bezdrôtové tepelné sondy s 3 meracími bodmi</t>
  </si>
  <si>
    <t>Hladinový prepínač</t>
  </si>
  <si>
    <t>Ďiaľkový prijímač</t>
  </si>
  <si>
    <t>24R  -.1</t>
  </si>
  <si>
    <t>24R2 -.1</t>
  </si>
  <si>
    <t>24R3 -.1</t>
  </si>
  <si>
    <t>24R4 -.1</t>
  </si>
  <si>
    <t>24R5 -.1</t>
  </si>
  <si>
    <t>56a</t>
  </si>
  <si>
    <t>767658205.R</t>
  </si>
  <si>
    <t>Montáž samonosnej posuvnej brány pre šírku prejazdu 6,0 m</t>
  </si>
  <si>
    <t>553510015.R</t>
  </si>
  <si>
    <t>Posuvná samonosná brána 7000x2000 mm, v bráne zakomponovaná vstupná brána pre personál</t>
  </si>
  <si>
    <t>767911130.S</t>
  </si>
  <si>
    <t>Montáž oplotenia strojového pletiva, s výškou nad 1,6 m</t>
  </si>
  <si>
    <t>313290000500.S</t>
  </si>
  <si>
    <t>Pletivo poplastované pletené štvorhranné, oko 50 mm, drôt d 2,2 mm, vxl 2x25 m, bez napínacieho drôtu</t>
  </si>
  <si>
    <t>bal</t>
  </si>
  <si>
    <t>767912130.S</t>
  </si>
  <si>
    <t>Montáž napínacieho drôtu</t>
  </si>
  <si>
    <t>156140002500.S</t>
  </si>
  <si>
    <t>Drôt napínací pozinkovaný d 3,5 mm, dĺžka 78 m</t>
  </si>
  <si>
    <t>553510009300.S</t>
  </si>
  <si>
    <t>Napinák PVC (biely, zelený) pre napínanie pletiva s napínacím drôtom</t>
  </si>
  <si>
    <t>767914831.R</t>
  </si>
  <si>
    <t>Demontáž oplotenia strojového na oceľové stĺpiky, výšky nad 1 do 2 m,  -0,00900t</t>
  </si>
  <si>
    <t>Poznámka k položke:_x000D_
vr. brány</t>
  </si>
  <si>
    <t>767916560.S</t>
  </si>
  <si>
    <t>Osadenie stĺpika oceľového plotového výšky nad 2 m na oceľovú platňu</t>
  </si>
  <si>
    <t>553510023000.R</t>
  </si>
  <si>
    <t>Stĺpik, d 48 mm, výška 2,2 m, výška pletiva 2 m, poplastovaný s PVC čiapkou, pre pletivo v rolkách</t>
  </si>
  <si>
    <t>553510009830.S</t>
  </si>
  <si>
    <t>Pätka stĺpika 48 mm plotová, pozinkovaná</t>
  </si>
  <si>
    <t>767916590.S</t>
  </si>
  <si>
    <t>Osadenie vzpery oceľovej plotovej na oceľovú platňu</t>
  </si>
  <si>
    <t>553510023300.R</t>
  </si>
  <si>
    <t>Vzpera, d 38 mm, výška 2,2 m, výška pletiva 2 m, poplastovaná, pre pletivo v rolkách</t>
  </si>
  <si>
    <t>553510009840.S</t>
  </si>
  <si>
    <t>Pätka vzpery 38 mm plotová, pozinkovaná</t>
  </si>
  <si>
    <t>998767201.S</t>
  </si>
  <si>
    <t>Presun hmôt pre kovové stavebné doplnkové konštrukcie v objektoch výšky do 6 m</t>
  </si>
  <si>
    <t>44a</t>
  </si>
  <si>
    <t>44b</t>
  </si>
  <si>
    <t>44c</t>
  </si>
  <si>
    <t>41a</t>
  </si>
  <si>
    <t>41c</t>
  </si>
  <si>
    <t>41b</t>
  </si>
  <si>
    <t>41d</t>
  </si>
  <si>
    <t>41e</t>
  </si>
  <si>
    <t>41f</t>
  </si>
  <si>
    <t>OST1</t>
  </si>
  <si>
    <t xml:space="preserve">Kancelársky kontajner vyrobený v súlade s normou ISO 20' vonkajších rozmerov 6058x2438x2800 mm, Kovové dvere uzamikateľné, Podlaha drevoštiepková doska OSB s PVC, Elektrická prípojka 220V a 380V, Okno s plastovou roletou, Okno s plastovou roletou </t>
  </si>
  <si>
    <t>Poznámka k položke:_x000D_
https://sluzby.bazos.sk/inzerat/141206567/kancelarsky-kontajner-20-novy.php</t>
  </si>
  <si>
    <t>OST2</t>
  </si>
  <si>
    <t>Sanitárny kontajner 5', vyrobený v súlade s normou ISO 5', Kovové dvere uzamikateľné, Podlaha hliníková, Elektrický ohrievač vody, Elektrická prípojka 220V a 380V, Elektrika, voda, odpad, toaleta</t>
  </si>
  <si>
    <t>OST3</t>
  </si>
  <si>
    <t>IBC kontajner UN EX nový, Elektrostaticky zaistený plastový IBC kontajner, Rozmer (d×š×v): 120 x 100 x 117 cm</t>
  </si>
  <si>
    <t>VRN</t>
  </si>
  <si>
    <t>Investičné náklady neobsiahnuté v cenách</t>
  </si>
  <si>
    <t>VRN10</t>
  </si>
  <si>
    <t>Inžinierska činnosť</t>
  </si>
  <si>
    <t>001000038</t>
  </si>
  <si>
    <t>Inžinierska činnosť - skúšky a revízie osvetelnia</t>
  </si>
  <si>
    <t>210010090.S</t>
  </si>
  <si>
    <t>Rúrka ohybná elektroinštalačná z HDPE, D 50 uložená voľne</t>
  </si>
  <si>
    <t>345710006220</t>
  </si>
  <si>
    <t>Chránička ohybná dvojplášťová korugovaná UV stabilná KOPOFLEX z HDPE čierna KF 09050 UVFA, D 50 mm, KOPOS</t>
  </si>
  <si>
    <t>210100003.S</t>
  </si>
  <si>
    <t>Ukončenie vodičov v rozvádzač. vrátane zapojenia a vodičovej koncovky do 16 mm2</t>
  </si>
  <si>
    <t>354310012900.S</t>
  </si>
  <si>
    <t>Káblové oko hliníkové lisovacie 16 AL 617055</t>
  </si>
  <si>
    <t>210193098.R</t>
  </si>
  <si>
    <t>Rozvádzače verejného osvetlenia RVO</t>
  </si>
  <si>
    <t>VRX583924</t>
  </si>
  <si>
    <t>Rozvádzač verejného osvetlenia, RVO F403 25A/1 P0 SCH</t>
  </si>
  <si>
    <t>210201810.S</t>
  </si>
  <si>
    <t>Montáž a zapojenie svietidla 1x svetelný zdroj, uličného, LED</t>
  </si>
  <si>
    <t>348370001624.S</t>
  </si>
  <si>
    <t>LED svietidlo uličné 1x240W, IP66, 120 LED, 26400 lm, 4000 K, 727x370x131 mm</t>
  </si>
  <si>
    <t>210201862.S</t>
  </si>
  <si>
    <t>Montáž stožiara oceľového výšky 5 m s prírubou pre uličné svietidlá</t>
  </si>
  <si>
    <t>Stožiar oceľový osvetľovací rúrový so zemným koncom výšky 4,7 m nad zemou, D 76/60 mm, s výzbrojou</t>
  </si>
  <si>
    <t>210204106.S</t>
  </si>
  <si>
    <t>Výložník oceľový dvojramenný - nad hmotn. 70 kg</t>
  </si>
  <si>
    <t>316770001900.S</t>
  </si>
  <si>
    <t>Výložník dvojramenný oceľový zinkový, vyloženie 1,5 m, d 76 mm</t>
  </si>
  <si>
    <t>210204108.S</t>
  </si>
  <si>
    <t>Výložník oceľový trojramenný - nad hmotn. 70 kg</t>
  </si>
  <si>
    <t>316770002500.S</t>
  </si>
  <si>
    <t>Výložník trojramenný oceľový, vyloženie 1,5 m, d 76 mm</t>
  </si>
  <si>
    <t>210204122.S</t>
  </si>
  <si>
    <t>Stožiarová pätka betónová</t>
  </si>
  <si>
    <t>210220001.S</t>
  </si>
  <si>
    <t>Uzemňovacie vedenie na povrchu FeZn drôt zvodový Ø 8-10</t>
  </si>
  <si>
    <t>354410054800.S</t>
  </si>
  <si>
    <t>Drôt bleskozvodový FeZn, d 10 mm</t>
  </si>
  <si>
    <t>210220020.S</t>
  </si>
  <si>
    <t>Uzemňovacie vedenie v zemi FeZn do 120 mm2 vrátane izolácie spojov</t>
  </si>
  <si>
    <t>354410058800.S</t>
  </si>
  <si>
    <t>Pásovina uzemňovacia FeZn 30 x 4 mm</t>
  </si>
  <si>
    <t>210220252.S</t>
  </si>
  <si>
    <t>Svorka FeZn odbočovacia spojovacia SR 01, SR 02 (pásovina do 120 mm2)</t>
  </si>
  <si>
    <t>354410000700.S</t>
  </si>
  <si>
    <t>Svorka FeZn odbočovacia spojovacia označenie SR 02 (M8) s podložkou</t>
  </si>
  <si>
    <t>210220253.S</t>
  </si>
  <si>
    <t>Svorka FeZn uzemňovacia SR03</t>
  </si>
  <si>
    <t>354410001000.S</t>
  </si>
  <si>
    <t>Svorka FeZn uzemňovacia označenie SR 03 B</t>
  </si>
  <si>
    <t>210800186.S</t>
  </si>
  <si>
    <t>Kábel medený uložený v rúrke CYKY 450/750 V 3x1,5</t>
  </si>
  <si>
    <t>Kábel medený CYKY 3x1,5 mm2</t>
  </si>
  <si>
    <t>210901066.S</t>
  </si>
  <si>
    <t>Kábel hliníkový silový, uložený v rúrke AYKY 450/750 V 4x16</t>
  </si>
  <si>
    <t>341110028800.S</t>
  </si>
  <si>
    <t>Kábel hliníkový AYKY 4x16 mm2</t>
  </si>
  <si>
    <t>210950201.S</t>
  </si>
  <si>
    <t>Príplatok na zaťahovanie káblov, váha kábla do 0.75 kg</t>
  </si>
  <si>
    <t>MD</t>
  </si>
  <si>
    <t>Mimostavenisková doprava</t>
  </si>
  <si>
    <t>MV</t>
  </si>
  <si>
    <t>Murárske výpomoci</t>
  </si>
  <si>
    <t>PD</t>
  </si>
  <si>
    <t>Presun dodávok</t>
  </si>
  <si>
    <t>PM</t>
  </si>
  <si>
    <t>Podružný materiál</t>
  </si>
  <si>
    <t>PPV</t>
  </si>
  <si>
    <t>Podiel pridružených výkonov</t>
  </si>
  <si>
    <t>41g</t>
  </si>
  <si>
    <t>41h</t>
  </si>
  <si>
    <t>41i</t>
  </si>
  <si>
    <t>81a</t>
  </si>
  <si>
    <t>Poznámka:</t>
  </si>
  <si>
    <t>Kompostáreň</t>
  </si>
  <si>
    <t>Objekt:   Kompostáreň</t>
  </si>
  <si>
    <t>Objednávateľ:   Mesto Bánovce nad Bebravou</t>
  </si>
  <si>
    <t>Mesto Bánovce n/Bebravou</t>
  </si>
  <si>
    <t xml:space="preserve">Spracoval:   </t>
  </si>
  <si>
    <t xml:space="preserve">Dátum:   </t>
  </si>
  <si>
    <t>17c</t>
  </si>
  <si>
    <t xml:space="preserve">Montáž vodovodného potrubia z odstredivo liateho sklolaminátu, resp.materiálu odolnému voči kyselinám DN 300 mm   </t>
  </si>
  <si>
    <t>871371101.SA</t>
  </si>
  <si>
    <t xml:space="preserve">Dodávka vodovodného potrubia z odstredivo liateho sklolaminátu, resp.materiálu odolnému voči kyselinám DN 300 mm   </t>
  </si>
  <si>
    <t>46a</t>
  </si>
  <si>
    <t>46b</t>
  </si>
  <si>
    <t>24R2 -.1a</t>
  </si>
  <si>
    <t>24R2 -.1b</t>
  </si>
  <si>
    <t xml:space="preserve">Prevádzkové rozvody a zapojenie technológie </t>
  </si>
  <si>
    <t>Riadiaci systém: ovládací panel; senzory; hladinový senzor v nádrži; elektrická inštalácia vrátane kabeláže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</si>
</sst>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,##0;\-#,##0"/>
    <numFmt numFmtId="165" formatCode="#,##0.00;\-#,##0.00"/>
    <numFmt numFmtId="166" formatCode="0.00%;\-0.00%"/>
    <numFmt numFmtId="167" formatCode="#,##0.000;\-#,##0.000"/>
    <numFmt numFmtId="168" formatCode="#,##0.000_);\(#,##0.000\)"/>
    <numFmt numFmtId="169" formatCode="#,##0.000"/>
  </numFmts>
  <fonts count="44">
    <font>
      <sz val="8"/>
      <name val="MS Sans Serif"/>
      <charset val="1"/>
    </font>
    <font>
      <b/>
      <sz val="18"/>
      <color indexed="10"/>
      <name val="Arial CE"/>
      <charset val="110"/>
    </font>
    <font>
      <sz val="8"/>
      <name val="Arial"/>
      <family val="2"/>
    </font>
    <font>
      <b/>
      <sz val="8"/>
      <name val="Arial CE"/>
      <charset val="110"/>
    </font>
    <font>
      <sz val="8"/>
      <name val="Arial CE"/>
      <charset val="110"/>
    </font>
    <font>
      <sz val="7"/>
      <name val="Arial CE"/>
      <charset val="110"/>
    </font>
    <font>
      <b/>
      <sz val="10"/>
      <name val="Arial"/>
      <family val="2"/>
    </font>
    <font>
      <sz val="10"/>
      <name val="Arial CE"/>
      <charset val="110"/>
    </font>
    <font>
      <b/>
      <sz val="12"/>
      <name val="Arial"/>
      <family val="2"/>
    </font>
    <font>
      <b/>
      <sz val="8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b/>
      <sz val="10"/>
      <name val="Arial CE"/>
      <charset val="110"/>
    </font>
    <font>
      <b/>
      <sz val="14"/>
      <name val="Arial CE"/>
      <charset val="238"/>
    </font>
    <font>
      <b/>
      <sz val="9"/>
      <name val="Arial CE"/>
      <charset val="238"/>
    </font>
    <font>
      <sz val="9"/>
      <name val="Arial CE"/>
      <charset val="238"/>
    </font>
    <font>
      <sz val="8"/>
      <name val="Arial CE"/>
      <charset val="238"/>
    </font>
    <font>
      <sz val="7"/>
      <name val="Arial CE"/>
      <charset val="238"/>
    </font>
    <font>
      <sz val="8"/>
      <name val="Arial CYR"/>
      <charset val="238"/>
    </font>
    <font>
      <b/>
      <sz val="11"/>
      <color indexed="18"/>
      <name val="Arial CE"/>
      <charset val="238"/>
    </font>
    <font>
      <b/>
      <sz val="10"/>
      <color indexed="18"/>
      <name val="Arial CE"/>
      <charset val="238"/>
    </font>
    <font>
      <i/>
      <sz val="8"/>
      <color indexed="12"/>
      <name val="Arial CE"/>
      <charset val="238"/>
    </font>
    <font>
      <b/>
      <sz val="11"/>
      <name val="Arial CE"/>
      <charset val="238"/>
    </font>
    <font>
      <b/>
      <sz val="8"/>
      <name val="Arial CYR"/>
      <charset val="238"/>
    </font>
    <font>
      <b/>
      <sz val="8"/>
      <name val="MS Sans Serif"/>
      <charset val="238"/>
    </font>
    <font>
      <sz val="8"/>
      <name val="Arial CE"/>
    </font>
    <font>
      <sz val="8"/>
      <name val="MS Sans Serif"/>
      <charset val="238"/>
    </font>
    <font>
      <sz val="8"/>
      <name val="Arial"/>
      <family val="2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i/>
      <sz val="8"/>
      <color indexed="12"/>
      <name val="Arial"/>
      <family val="2"/>
    </font>
    <font>
      <i/>
      <sz val="8"/>
      <name val="Arial"/>
      <family val="2"/>
    </font>
    <font>
      <sz val="10"/>
      <name val="Arial"/>
      <family val="2"/>
    </font>
    <font>
      <i/>
      <sz val="8"/>
      <color rgb="FF969696"/>
      <name val="Arial"/>
      <family val="2"/>
    </font>
    <font>
      <i/>
      <sz val="8"/>
      <color rgb="FF0000FF"/>
      <name val="Arial"/>
      <family val="2"/>
    </font>
    <font>
      <sz val="8"/>
      <color rgb="FF0432FF"/>
      <name val="Arial CE"/>
      <charset val="238"/>
    </font>
    <font>
      <sz val="8"/>
      <color rgb="FF003366"/>
      <name val="Arial"/>
      <family val="2"/>
      <charset val="238"/>
    </font>
    <font>
      <i/>
      <sz val="8"/>
      <color rgb="FF0000FF"/>
      <name val="Arial CE"/>
      <charset val="238"/>
    </font>
    <font>
      <sz val="8"/>
      <color rgb="FF0432FF"/>
      <name val="Arial"/>
      <family val="2"/>
    </font>
    <font>
      <i/>
      <sz val="7"/>
      <color rgb="FF969696"/>
      <name val="Arial CE"/>
    </font>
    <font>
      <sz val="8"/>
      <color theme="0"/>
      <name val="Arial"/>
      <family val="2"/>
    </font>
    <font>
      <sz val="8"/>
      <color rgb="FF0432FF"/>
      <name val="Arial CE"/>
    </font>
    <font>
      <b/>
      <sz val="9"/>
      <color rgb="FFFF0000"/>
      <name val="MS Sans Serif"/>
      <charset val="238"/>
    </font>
    <font>
      <i/>
      <sz val="8"/>
      <color theme="8" tint="-0.24997711111789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59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/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/>
      <top style="thin">
        <color indexed="8"/>
      </top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/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/>
      <top style="hair">
        <color indexed="8"/>
      </top>
      <bottom style="thin">
        <color indexed="8"/>
      </bottom>
      <diagonal/>
    </border>
    <border>
      <left/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/>
      <top/>
      <bottom style="thin">
        <color indexed="8"/>
      </bottom>
      <diagonal/>
    </border>
    <border>
      <left/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/>
      <top style="thin">
        <color indexed="8"/>
      </top>
      <bottom/>
      <diagonal/>
    </border>
    <border>
      <left/>
      <right style="hair">
        <color indexed="8"/>
      </right>
      <top/>
      <bottom/>
      <diagonal/>
    </border>
    <border>
      <left style="hair">
        <color indexed="8"/>
      </left>
      <right/>
      <top/>
      <bottom/>
      <diagonal/>
    </border>
    <border>
      <left style="thin">
        <color indexed="8"/>
      </left>
      <right/>
      <top/>
      <bottom style="hair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/>
      <right style="hair">
        <color indexed="8"/>
      </right>
      <top/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 applyAlignment="0">
      <alignment vertical="top" wrapText="1"/>
      <protection locked="0"/>
    </xf>
  </cellStyleXfs>
  <cellXfs count="381">
    <xf numFmtId="0" fontId="0" fillId="0" borderId="0" xfId="0" applyAlignment="1">
      <alignment vertical="top"/>
      <protection locked="0"/>
    </xf>
    <xf numFmtId="0" fontId="0" fillId="0" borderId="0" xfId="0" applyAlignment="1">
      <alignment horizontal="left" vertical="top"/>
      <protection locked="0"/>
    </xf>
    <xf numFmtId="0" fontId="0" fillId="0" borderId="1" xfId="0" applyBorder="1" applyAlignment="1" applyProtection="1">
      <alignment horizontal="left"/>
    </xf>
    <xf numFmtId="0" fontId="0" fillId="0" borderId="2" xfId="0" applyBorder="1" applyAlignment="1" applyProtection="1">
      <alignment horizontal="left"/>
    </xf>
    <xf numFmtId="0" fontId="0" fillId="0" borderId="3" xfId="0" applyBorder="1" applyAlignment="1" applyProtection="1">
      <alignment horizontal="left"/>
    </xf>
    <xf numFmtId="0" fontId="0" fillId="0" borderId="4" xfId="0" applyBorder="1" applyAlignment="1" applyProtection="1">
      <alignment horizontal="left"/>
    </xf>
    <xf numFmtId="0" fontId="0" fillId="0" borderId="5" xfId="0" applyBorder="1" applyAlignment="1" applyProtection="1">
      <alignment horizontal="left"/>
    </xf>
    <xf numFmtId="0" fontId="0" fillId="0" borderId="0" xfId="0" applyAlignment="1" applyProtection="1">
      <alignment horizontal="left"/>
    </xf>
    <xf numFmtId="0" fontId="1" fillId="0" borderId="0" xfId="0" applyFont="1" applyAlignment="1" applyProtection="1">
      <alignment horizontal="left"/>
    </xf>
    <xf numFmtId="0" fontId="0" fillId="0" borderId="6" xfId="0" applyBorder="1" applyAlignment="1" applyProtection="1">
      <alignment horizontal="left"/>
    </xf>
    <xf numFmtId="0" fontId="0" fillId="0" borderId="7" xfId="0" applyBorder="1" applyAlignment="1" applyProtection="1">
      <alignment horizontal="left"/>
    </xf>
    <xf numFmtId="0" fontId="0" fillId="0" borderId="8" xfId="0" applyBorder="1" applyAlignment="1" applyProtection="1">
      <alignment horizontal="left"/>
    </xf>
    <xf numFmtId="0" fontId="0" fillId="0" borderId="9" xfId="0" applyBorder="1" applyAlignment="1" applyProtection="1">
      <alignment horizontal="left"/>
    </xf>
    <xf numFmtId="0" fontId="2" fillId="0" borderId="1" xfId="0" applyFont="1" applyBorder="1" applyAlignment="1" applyProtection="1">
      <alignment horizontal="left" vertical="center"/>
    </xf>
    <xf numFmtId="0" fontId="2" fillId="0" borderId="2" xfId="0" applyFont="1" applyBorder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/>
    </xf>
    <xf numFmtId="0" fontId="2" fillId="0" borderId="4" xfId="0" applyFont="1" applyBorder="1" applyAlignment="1" applyProtection="1">
      <alignment horizontal="left" vertical="center"/>
    </xf>
    <xf numFmtId="0" fontId="2" fillId="0" borderId="5" xfId="0" applyFont="1" applyBorder="1" applyAlignment="1" applyProtection="1">
      <alignment horizontal="left" vertical="center"/>
    </xf>
    <xf numFmtId="0" fontId="4" fillId="0" borderId="10" xfId="0" applyFont="1" applyBorder="1" applyAlignment="1" applyProtection="1">
      <alignment horizontal="left" vertical="center"/>
    </xf>
    <xf numFmtId="0" fontId="2" fillId="0" borderId="11" xfId="0" applyFont="1" applyBorder="1" applyAlignment="1" applyProtection="1">
      <alignment horizontal="left" vertical="center"/>
    </xf>
    <xf numFmtId="0" fontId="2" fillId="0" borderId="6" xfId="0" applyFont="1" applyBorder="1" applyAlignment="1" applyProtection="1">
      <alignment horizontal="left" vertical="center"/>
    </xf>
    <xf numFmtId="0" fontId="4" fillId="0" borderId="12" xfId="0" applyFont="1" applyBorder="1" applyAlignment="1" applyProtection="1">
      <alignment horizontal="left" vertical="center"/>
    </xf>
    <xf numFmtId="0" fontId="2" fillId="0" borderId="13" xfId="0" applyFont="1" applyBorder="1" applyAlignment="1" applyProtection="1">
      <alignment horizontal="left" vertical="center"/>
    </xf>
    <xf numFmtId="0" fontId="4" fillId="0" borderId="14" xfId="0" applyFont="1" applyBorder="1" applyAlignment="1" applyProtection="1">
      <alignment horizontal="left" vertical="center"/>
    </xf>
    <xf numFmtId="0" fontId="2" fillId="0" borderId="15" xfId="0" applyFont="1" applyBorder="1" applyAlignment="1" applyProtection="1">
      <alignment horizontal="left" vertical="center"/>
    </xf>
    <xf numFmtId="0" fontId="4" fillId="0" borderId="16" xfId="0" applyFont="1" applyBorder="1" applyAlignment="1" applyProtection="1">
      <alignment horizontal="left" vertical="center"/>
    </xf>
    <xf numFmtId="0" fontId="4" fillId="0" borderId="17" xfId="0" applyFont="1" applyBorder="1" applyAlignment="1" applyProtection="1">
      <alignment horizontal="left" vertical="center"/>
    </xf>
    <xf numFmtId="0" fontId="2" fillId="0" borderId="18" xfId="0" applyFont="1" applyBorder="1" applyAlignment="1" applyProtection="1">
      <alignment horizontal="left" vertical="center"/>
    </xf>
    <xf numFmtId="0" fontId="2" fillId="0" borderId="5" xfId="0" applyFont="1" applyBorder="1" applyAlignment="1" applyProtection="1">
      <alignment horizontal="left" vertical="top"/>
    </xf>
    <xf numFmtId="0" fontId="2" fillId="0" borderId="0" xfId="0" applyFont="1" applyAlignment="1" applyProtection="1">
      <alignment horizontal="left" vertical="top"/>
    </xf>
    <xf numFmtId="0" fontId="4" fillId="0" borderId="16" xfId="0" applyFont="1" applyBorder="1" applyAlignment="1" applyProtection="1">
      <alignment horizontal="left" vertical="center" wrapText="1"/>
    </xf>
    <xf numFmtId="0" fontId="2" fillId="0" borderId="6" xfId="0" applyFont="1" applyBorder="1" applyAlignment="1" applyProtection="1">
      <alignment horizontal="left" vertical="top"/>
    </xf>
    <xf numFmtId="0" fontId="4" fillId="0" borderId="0" xfId="0" applyFont="1" applyAlignment="1" applyProtection="1">
      <alignment horizontal="left" vertical="top"/>
    </xf>
    <xf numFmtId="0" fontId="4" fillId="0" borderId="0" xfId="0" applyFont="1" applyAlignment="1" applyProtection="1">
      <alignment horizontal="left" vertical="center"/>
    </xf>
    <xf numFmtId="0" fontId="2" fillId="0" borderId="10" xfId="0" applyFont="1" applyBorder="1" applyAlignment="1" applyProtection="1">
      <alignment horizontal="left" vertical="center"/>
    </xf>
    <xf numFmtId="0" fontId="2" fillId="0" borderId="0" xfId="0" applyFont="1" applyAlignment="1" applyProtection="1">
      <alignment horizontal="left" wrapText="1"/>
    </xf>
    <xf numFmtId="0" fontId="2" fillId="0" borderId="14" xfId="0" applyFont="1" applyBorder="1" applyAlignment="1" applyProtection="1">
      <alignment horizontal="left" vertical="center"/>
    </xf>
    <xf numFmtId="0" fontId="2" fillId="0" borderId="7" xfId="0" applyFont="1" applyBorder="1" applyAlignment="1" applyProtection="1">
      <alignment horizontal="left" vertical="center"/>
    </xf>
    <xf numFmtId="0" fontId="2" fillId="0" borderId="8" xfId="0" applyFont="1" applyBorder="1" applyAlignment="1" applyProtection="1">
      <alignment horizontal="left" vertical="center"/>
    </xf>
    <xf numFmtId="0" fontId="2" fillId="0" borderId="9" xfId="0" applyFont="1" applyBorder="1" applyAlignment="1" applyProtection="1">
      <alignment horizontal="left" vertical="center"/>
    </xf>
    <xf numFmtId="0" fontId="2" fillId="0" borderId="19" xfId="0" applyFont="1" applyBorder="1" applyAlignment="1" applyProtection="1">
      <alignment horizontal="left" vertical="center"/>
    </xf>
    <xf numFmtId="0" fontId="2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horizontal="left" vertical="center"/>
    </xf>
    <xf numFmtId="0" fontId="2" fillId="0" borderId="21" xfId="0" applyFont="1" applyBorder="1" applyAlignment="1" applyProtection="1">
      <alignment horizontal="left" vertical="center"/>
    </xf>
    <xf numFmtId="0" fontId="2" fillId="0" borderId="22" xfId="0" applyFont="1" applyBorder="1" applyAlignment="1" applyProtection="1">
      <alignment horizontal="left" vertical="center"/>
    </xf>
    <xf numFmtId="0" fontId="2" fillId="0" borderId="23" xfId="0" applyFont="1" applyBorder="1" applyAlignment="1" applyProtection="1">
      <alignment horizontal="left" vertical="center"/>
    </xf>
    <xf numFmtId="0" fontId="2" fillId="0" borderId="24" xfId="0" applyFont="1" applyBorder="1" applyAlignment="1" applyProtection="1">
      <alignment horizontal="left" vertical="center"/>
    </xf>
    <xf numFmtId="0" fontId="2" fillId="0" borderId="25" xfId="0" applyFont="1" applyBorder="1" applyAlignment="1" applyProtection="1">
      <alignment horizontal="left" vertical="center"/>
    </xf>
    <xf numFmtId="0" fontId="2" fillId="0" borderId="26" xfId="0" applyFont="1" applyBorder="1" applyAlignment="1" applyProtection="1">
      <alignment horizontal="left" vertical="center"/>
    </xf>
    <xf numFmtId="0" fontId="2" fillId="0" borderId="27" xfId="0" applyFont="1" applyBorder="1" applyAlignment="1" applyProtection="1">
      <alignment horizontal="left" vertical="center"/>
    </xf>
    <xf numFmtId="164" fontId="0" fillId="0" borderId="28" xfId="0" applyNumberFormat="1" applyBorder="1" applyAlignment="1" applyProtection="1">
      <alignment horizontal="right" vertical="center"/>
    </xf>
    <xf numFmtId="164" fontId="0" fillId="0" borderId="29" xfId="0" applyNumberFormat="1" applyBorder="1" applyAlignment="1" applyProtection="1">
      <alignment horizontal="right" vertical="center"/>
    </xf>
    <xf numFmtId="164" fontId="7" fillId="0" borderId="30" xfId="0" applyNumberFormat="1" applyFont="1" applyBorder="1" applyAlignment="1" applyProtection="1">
      <alignment horizontal="right" vertical="center"/>
    </xf>
    <xf numFmtId="165" fontId="7" fillId="0" borderId="31" xfId="0" applyNumberFormat="1" applyFont="1" applyBorder="1" applyAlignment="1" applyProtection="1">
      <alignment horizontal="right" vertical="center"/>
    </xf>
    <xf numFmtId="164" fontId="0" fillId="0" borderId="30" xfId="0" applyNumberFormat="1" applyBorder="1" applyAlignment="1" applyProtection="1">
      <alignment horizontal="right" vertical="center"/>
    </xf>
    <xf numFmtId="164" fontId="0" fillId="0" borderId="31" xfId="0" applyNumberFormat="1" applyBorder="1" applyAlignment="1" applyProtection="1">
      <alignment horizontal="right" vertical="center"/>
    </xf>
    <xf numFmtId="164" fontId="7" fillId="0" borderId="29" xfId="0" applyNumberFormat="1" applyFont="1" applyBorder="1" applyAlignment="1" applyProtection="1">
      <alignment horizontal="right" vertical="center"/>
    </xf>
    <xf numFmtId="164" fontId="0" fillId="0" borderId="8" xfId="0" applyNumberFormat="1" applyBorder="1" applyAlignment="1" applyProtection="1">
      <alignment horizontal="right" vertical="center"/>
    </xf>
    <xf numFmtId="165" fontId="7" fillId="0" borderId="29" xfId="0" applyNumberFormat="1" applyFont="1" applyBorder="1" applyAlignment="1" applyProtection="1">
      <alignment horizontal="right" vertical="center"/>
    </xf>
    <xf numFmtId="164" fontId="0" fillId="0" borderId="32" xfId="0" applyNumberFormat="1" applyBorder="1" applyAlignment="1" applyProtection="1">
      <alignment horizontal="right" vertical="center"/>
    </xf>
    <xf numFmtId="0" fontId="6" fillId="0" borderId="20" xfId="0" applyFont="1" applyBorder="1" applyAlignment="1" applyProtection="1">
      <alignment horizontal="left" vertical="center" wrapText="1"/>
    </xf>
    <xf numFmtId="0" fontId="8" fillId="0" borderId="22" xfId="0" applyFont="1" applyBorder="1" applyAlignment="1" applyProtection="1">
      <alignment horizontal="left" vertical="center"/>
    </xf>
    <xf numFmtId="0" fontId="8" fillId="0" borderId="24" xfId="0" applyFont="1" applyBorder="1" applyAlignment="1" applyProtection="1">
      <alignment horizontal="left" vertical="center"/>
    </xf>
    <xf numFmtId="0" fontId="6" fillId="0" borderId="25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6" fillId="0" borderId="27" xfId="0" applyFont="1" applyBorder="1" applyAlignment="1" applyProtection="1">
      <alignment horizontal="left" vertical="center"/>
    </xf>
    <xf numFmtId="0" fontId="6" fillId="0" borderId="24" xfId="0" applyFont="1" applyBorder="1" applyAlignment="1" applyProtection="1">
      <alignment horizontal="left" vertical="center"/>
    </xf>
    <xf numFmtId="0" fontId="6" fillId="0" borderId="26" xfId="0" applyFont="1" applyBorder="1" applyAlignment="1" applyProtection="1">
      <alignment horizontal="left" vertical="center"/>
    </xf>
    <xf numFmtId="0" fontId="2" fillId="0" borderId="33" xfId="0" applyFont="1" applyBorder="1" applyAlignment="1" applyProtection="1">
      <alignment horizontal="center" vertical="center"/>
    </xf>
    <xf numFmtId="0" fontId="9" fillId="0" borderId="34" xfId="0" applyFont="1" applyBorder="1" applyAlignment="1" applyProtection="1">
      <alignment horizontal="left" vertical="center"/>
    </xf>
    <xf numFmtId="0" fontId="2" fillId="0" borderId="35" xfId="0" applyFont="1" applyBorder="1" applyAlignment="1" applyProtection="1">
      <alignment horizontal="left" vertical="center"/>
    </xf>
    <xf numFmtId="0" fontId="2" fillId="0" borderId="36" xfId="0" applyFont="1" applyBorder="1" applyAlignment="1" applyProtection="1">
      <alignment horizontal="left" vertical="center"/>
    </xf>
    <xf numFmtId="165" fontId="7" fillId="0" borderId="37" xfId="0" applyNumberFormat="1" applyFont="1" applyBorder="1" applyAlignment="1" applyProtection="1">
      <alignment horizontal="right" vertical="center"/>
    </xf>
    <xf numFmtId="0" fontId="2" fillId="0" borderId="38" xfId="0" applyFont="1" applyBorder="1" applyAlignment="1" applyProtection="1">
      <alignment horizontal="left" vertical="center"/>
    </xf>
    <xf numFmtId="0" fontId="2" fillId="0" borderId="37" xfId="0" applyFont="1" applyBorder="1" applyAlignment="1" applyProtection="1">
      <alignment horizontal="left" vertical="center"/>
    </xf>
    <xf numFmtId="0" fontId="2" fillId="0" borderId="39" xfId="0" applyFont="1" applyBorder="1" applyAlignment="1" applyProtection="1">
      <alignment horizontal="left" vertical="center"/>
    </xf>
    <xf numFmtId="165" fontId="0" fillId="0" borderId="37" xfId="0" applyNumberFormat="1" applyBorder="1" applyAlignment="1" applyProtection="1">
      <alignment horizontal="right" vertical="center"/>
    </xf>
    <xf numFmtId="164" fontId="0" fillId="0" borderId="40" xfId="0" applyNumberFormat="1" applyBorder="1" applyAlignment="1" applyProtection="1">
      <alignment horizontal="right" vertical="center"/>
    </xf>
    <xf numFmtId="0" fontId="4" fillId="0" borderId="37" xfId="0" applyFont="1" applyBorder="1" applyAlignment="1" applyProtection="1">
      <alignment horizontal="left" vertical="center"/>
    </xf>
    <xf numFmtId="0" fontId="2" fillId="0" borderId="40" xfId="0" applyFont="1" applyBorder="1" applyAlignment="1" applyProtection="1">
      <alignment horizontal="left" vertical="center"/>
    </xf>
    <xf numFmtId="166" fontId="4" fillId="0" borderId="36" xfId="0" applyNumberFormat="1" applyFont="1" applyBorder="1" applyAlignment="1" applyProtection="1">
      <alignment horizontal="right" vertical="center"/>
    </xf>
    <xf numFmtId="0" fontId="2" fillId="0" borderId="41" xfId="0" applyFont="1" applyBorder="1" applyAlignment="1" applyProtection="1">
      <alignment horizontal="left" vertical="center"/>
    </xf>
    <xf numFmtId="0" fontId="2" fillId="0" borderId="42" xfId="0" applyFont="1" applyBorder="1" applyAlignment="1" applyProtection="1">
      <alignment horizontal="left" vertical="center"/>
    </xf>
    <xf numFmtId="0" fontId="2" fillId="0" borderId="43" xfId="0" applyFont="1" applyBorder="1" applyAlignment="1" applyProtection="1">
      <alignment horizontal="center" vertical="center"/>
    </xf>
    <xf numFmtId="165" fontId="7" fillId="0" borderId="19" xfId="0" applyNumberFormat="1" applyFont="1" applyBorder="1" applyAlignment="1" applyProtection="1">
      <alignment horizontal="right" vertical="center"/>
    </xf>
    <xf numFmtId="0" fontId="9" fillId="0" borderId="37" xfId="0" applyFont="1" applyBorder="1" applyAlignment="1" applyProtection="1">
      <alignment horizontal="left" vertical="center"/>
    </xf>
    <xf numFmtId="165" fontId="0" fillId="0" borderId="19" xfId="0" applyNumberFormat="1" applyBorder="1" applyAlignment="1" applyProtection="1">
      <alignment horizontal="right" vertical="center"/>
    </xf>
    <xf numFmtId="164" fontId="0" fillId="0" borderId="21" xfId="0" applyNumberFormat="1" applyBorder="1" applyAlignment="1" applyProtection="1">
      <alignment horizontal="right" vertical="center"/>
    </xf>
    <xf numFmtId="0" fontId="2" fillId="0" borderId="44" xfId="0" applyFont="1" applyBorder="1" applyAlignment="1" applyProtection="1">
      <alignment horizontal="center" vertical="center"/>
    </xf>
    <xf numFmtId="0" fontId="2" fillId="0" borderId="31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" fillId="0" borderId="30" xfId="0" applyFont="1" applyBorder="1" applyAlignment="1" applyProtection="1">
      <alignment horizontal="left" vertical="center"/>
    </xf>
    <xf numFmtId="165" fontId="7" fillId="0" borderId="45" xfId="0" applyNumberFormat="1" applyFont="1" applyBorder="1" applyAlignment="1" applyProtection="1">
      <alignment horizontal="right" vertical="center"/>
    </xf>
    <xf numFmtId="165" fontId="7" fillId="0" borderId="20" xfId="0" applyNumberFormat="1" applyFont="1" applyBorder="1" applyAlignment="1" applyProtection="1">
      <alignment horizontal="right" vertical="center"/>
    </xf>
    <xf numFmtId="164" fontId="7" fillId="0" borderId="8" xfId="0" applyNumberFormat="1" applyFont="1" applyBorder="1" applyAlignment="1" applyProtection="1">
      <alignment horizontal="right" vertical="center"/>
    </xf>
    <xf numFmtId="0" fontId="6" fillId="0" borderId="1" xfId="0" applyFont="1" applyBorder="1" applyAlignment="1" applyProtection="1">
      <alignment horizontal="left" vertical="top"/>
    </xf>
    <xf numFmtId="0" fontId="2" fillId="0" borderId="46" xfId="0" applyFont="1" applyBorder="1" applyAlignment="1" applyProtection="1">
      <alignment horizontal="left" vertical="center"/>
    </xf>
    <xf numFmtId="0" fontId="2" fillId="0" borderId="48" xfId="0" applyFont="1" applyBorder="1" applyAlignment="1" applyProtection="1">
      <alignment horizontal="left" vertical="center"/>
    </xf>
    <xf numFmtId="0" fontId="2" fillId="0" borderId="49" xfId="0" applyFont="1" applyBorder="1" applyAlignment="1" applyProtection="1">
      <alignment horizontal="left" vertical="center"/>
    </xf>
    <xf numFmtId="0" fontId="2" fillId="0" borderId="50" xfId="0" applyFont="1" applyBorder="1" applyAlignment="1" applyProtection="1">
      <alignment horizontal="left"/>
    </xf>
    <xf numFmtId="0" fontId="2" fillId="0" borderId="41" xfId="0" applyFont="1" applyBorder="1" applyAlignment="1" applyProtection="1">
      <alignment horizontal="left"/>
    </xf>
    <xf numFmtId="2" fontId="4" fillId="0" borderId="40" xfId="0" applyNumberFormat="1" applyFont="1" applyBorder="1" applyAlignment="1" applyProtection="1">
      <alignment horizontal="right" vertical="center"/>
    </xf>
    <xf numFmtId="0" fontId="4" fillId="0" borderId="26" xfId="0" applyFont="1" applyBorder="1" applyAlignment="1" applyProtection="1">
      <alignment horizontal="left" vertical="center"/>
    </xf>
    <xf numFmtId="165" fontId="4" fillId="0" borderId="40" xfId="0" applyNumberFormat="1" applyFont="1" applyBorder="1" applyAlignment="1" applyProtection="1">
      <alignment horizontal="left" vertical="center"/>
    </xf>
    <xf numFmtId="165" fontId="7" fillId="0" borderId="41" xfId="0" applyNumberFormat="1" applyFont="1" applyBorder="1" applyAlignment="1" applyProtection="1">
      <alignment horizontal="right" vertical="center"/>
    </xf>
    <xf numFmtId="0" fontId="2" fillId="0" borderId="51" xfId="0" applyFont="1" applyBorder="1" applyAlignment="1" applyProtection="1">
      <alignment horizontal="left" vertical="center"/>
    </xf>
    <xf numFmtId="0" fontId="10" fillId="0" borderId="52" xfId="0" applyFont="1" applyBorder="1" applyAlignment="1" applyProtection="1">
      <alignment horizontal="left" vertical="top"/>
    </xf>
    <xf numFmtId="0" fontId="2" fillId="0" borderId="53" xfId="0" applyFont="1" applyBorder="1" applyAlignment="1" applyProtection="1">
      <alignment horizontal="left" vertical="center"/>
    </xf>
    <xf numFmtId="0" fontId="2" fillId="0" borderId="34" xfId="0" applyFont="1" applyBorder="1" applyAlignment="1" applyProtection="1">
      <alignment horizontal="left" vertical="center"/>
    </xf>
    <xf numFmtId="0" fontId="11" fillId="0" borderId="33" xfId="0" applyFont="1" applyBorder="1" applyAlignment="1" applyProtection="1">
      <alignment horizontal="center" vertical="center"/>
    </xf>
    <xf numFmtId="164" fontId="5" fillId="0" borderId="37" xfId="0" applyNumberFormat="1" applyFont="1" applyBorder="1" applyAlignment="1" applyProtection="1">
      <alignment horizontal="right" vertical="center"/>
    </xf>
    <xf numFmtId="0" fontId="11" fillId="0" borderId="39" xfId="0" applyFont="1" applyBorder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/>
    </xf>
    <xf numFmtId="165" fontId="5" fillId="0" borderId="40" xfId="0" applyNumberFormat="1" applyFont="1" applyBorder="1" applyAlignment="1" applyProtection="1">
      <alignment horizontal="right" vertical="center"/>
    </xf>
    <xf numFmtId="165" fontId="5" fillId="0" borderId="37" xfId="0" applyNumberFormat="1" applyFont="1" applyBorder="1" applyAlignment="1" applyProtection="1">
      <alignment horizontal="right" vertical="center"/>
    </xf>
    <xf numFmtId="0" fontId="6" fillId="0" borderId="5" xfId="0" applyFont="1" applyBorder="1" applyAlignment="1" applyProtection="1">
      <alignment horizontal="left" vertical="top"/>
    </xf>
    <xf numFmtId="0" fontId="0" fillId="0" borderId="0" xfId="0" applyAlignment="1" applyProtection="1">
      <alignment horizontal="left" vertical="center"/>
    </xf>
    <xf numFmtId="165" fontId="12" fillId="0" borderId="17" xfId="0" applyNumberFormat="1" applyFont="1" applyBorder="1" applyAlignment="1" applyProtection="1">
      <alignment horizontal="right" vertical="center"/>
    </xf>
    <xf numFmtId="0" fontId="0" fillId="0" borderId="23" xfId="0" applyBorder="1" applyAlignment="1" applyProtection="1">
      <alignment horizontal="left" vertical="center"/>
    </xf>
    <xf numFmtId="0" fontId="6" fillId="0" borderId="52" xfId="0" applyFont="1" applyBorder="1" applyAlignment="1" applyProtection="1">
      <alignment horizontal="left" vertical="top"/>
    </xf>
    <xf numFmtId="0" fontId="11" fillId="0" borderId="34" xfId="0" applyFont="1" applyBorder="1" applyAlignment="1" applyProtection="1">
      <alignment horizontal="left" vertical="center"/>
    </xf>
    <xf numFmtId="0" fontId="11" fillId="0" borderId="49" xfId="0" applyFont="1" applyBorder="1" applyAlignment="1" applyProtection="1">
      <alignment horizontal="left" vertical="center"/>
    </xf>
    <xf numFmtId="0" fontId="2" fillId="0" borderId="7" xfId="0" applyFont="1" applyBorder="1" applyAlignment="1" applyProtection="1">
      <alignment horizontal="left"/>
    </xf>
    <xf numFmtId="0" fontId="2" fillId="0" borderId="54" xfId="0" applyFont="1" applyBorder="1" applyAlignment="1" applyProtection="1">
      <alignment horizontal="left" vertical="center"/>
    </xf>
    <xf numFmtId="0" fontId="2" fillId="0" borderId="45" xfId="0" applyFont="1" applyBorder="1" applyAlignment="1" applyProtection="1">
      <alignment horizontal="left"/>
    </xf>
    <xf numFmtId="0" fontId="2" fillId="0" borderId="55" xfId="0" applyFont="1" applyBorder="1" applyAlignment="1" applyProtection="1">
      <alignment horizontal="left" vertical="center"/>
    </xf>
    <xf numFmtId="0" fontId="2" fillId="0" borderId="32" xfId="0" applyFont="1" applyBorder="1" applyAlignment="1" applyProtection="1">
      <alignment horizontal="left" vertical="center"/>
    </xf>
    <xf numFmtId="0" fontId="15" fillId="0" borderId="0" xfId="0" applyFont="1" applyAlignment="1" applyProtection="1">
      <alignment horizontal="left"/>
    </xf>
    <xf numFmtId="0" fontId="16" fillId="0" borderId="0" xfId="0" applyFont="1" applyAlignment="1" applyProtection="1">
      <alignment horizontal="left"/>
    </xf>
    <xf numFmtId="0" fontId="17" fillId="0" borderId="0" xfId="0" applyFont="1" applyAlignment="1" applyProtection="1">
      <alignment horizontal="left"/>
    </xf>
    <xf numFmtId="0" fontId="16" fillId="0" borderId="0" xfId="0" applyFont="1" applyAlignment="1" applyProtection="1">
      <alignment horizontal="left" vertical="top"/>
    </xf>
    <xf numFmtId="0" fontId="15" fillId="0" borderId="0" xfId="0" applyFont="1" applyAlignment="1" applyProtection="1">
      <alignment horizontal="left" vertical="top"/>
    </xf>
    <xf numFmtId="0" fontId="18" fillId="2" borderId="56" xfId="0" applyFont="1" applyFill="1" applyBorder="1" applyAlignment="1" applyProtection="1">
      <alignment horizontal="center" vertical="center" wrapText="1"/>
    </xf>
    <xf numFmtId="0" fontId="19" fillId="0" borderId="0" xfId="0" applyFont="1" applyAlignment="1">
      <alignment horizontal="left" wrapText="1"/>
      <protection locked="0"/>
    </xf>
    <xf numFmtId="165" fontId="19" fillId="0" borderId="0" xfId="0" applyNumberFormat="1" applyFont="1" applyAlignment="1">
      <alignment horizontal="right"/>
      <protection locked="0"/>
    </xf>
    <xf numFmtId="0" fontId="20" fillId="0" borderId="0" xfId="0" applyFont="1" applyAlignment="1">
      <alignment horizontal="left" wrapText="1"/>
      <protection locked="0"/>
    </xf>
    <xf numFmtId="165" fontId="20" fillId="0" borderId="0" xfId="0" applyNumberFormat="1" applyFont="1" applyAlignment="1">
      <alignment horizontal="right"/>
      <protection locked="0"/>
    </xf>
    <xf numFmtId="0" fontId="15" fillId="0" borderId="0" xfId="0" applyFont="1" applyAlignment="1" applyProtection="1">
      <alignment horizontal="center"/>
    </xf>
    <xf numFmtId="0" fontId="16" fillId="0" borderId="0" xfId="0" applyFont="1" applyAlignment="1" applyProtection="1">
      <alignment horizontal="center"/>
    </xf>
    <xf numFmtId="0" fontId="16" fillId="0" borderId="0" xfId="0" applyFont="1" applyAlignment="1" applyProtection="1">
      <alignment horizontal="center" vertical="top"/>
    </xf>
    <xf numFmtId="0" fontId="15" fillId="0" borderId="0" xfId="0" applyFont="1" applyAlignment="1" applyProtection="1">
      <alignment horizontal="center" vertical="top"/>
    </xf>
    <xf numFmtId="0" fontId="17" fillId="0" borderId="0" xfId="0" applyFont="1" applyAlignment="1" applyProtection="1">
      <alignment horizontal="center"/>
    </xf>
    <xf numFmtId="0" fontId="19" fillId="0" borderId="0" xfId="0" applyFont="1" applyAlignment="1">
      <alignment horizontal="center" wrapText="1"/>
      <protection locked="0"/>
    </xf>
    <xf numFmtId="0" fontId="20" fillId="0" borderId="0" xfId="0" applyFont="1" applyAlignment="1">
      <alignment horizontal="center" wrapText="1"/>
      <protection locked="0"/>
    </xf>
    <xf numFmtId="0" fontId="0" fillId="0" borderId="0" xfId="0" applyAlignment="1">
      <alignment horizontal="center" vertical="top"/>
      <protection locked="0"/>
    </xf>
    <xf numFmtId="0" fontId="0" fillId="0" borderId="0" xfId="0" applyAlignment="1">
      <alignment horizontal="left" vertical="center"/>
      <protection locked="0"/>
    </xf>
    <xf numFmtId="0" fontId="22" fillId="0" borderId="0" xfId="0" applyFont="1" applyAlignment="1">
      <alignment horizontal="left" vertical="center" wrapText="1"/>
      <protection locked="0"/>
    </xf>
    <xf numFmtId="0" fontId="22" fillId="0" borderId="0" xfId="0" applyFont="1" applyAlignment="1">
      <alignment horizontal="center" vertical="center" wrapText="1"/>
      <protection locked="0"/>
    </xf>
    <xf numFmtId="165" fontId="22" fillId="0" borderId="0" xfId="0" applyNumberFormat="1" applyFont="1" applyAlignment="1">
      <alignment horizontal="right" vertical="center"/>
      <protection locked="0"/>
    </xf>
    <xf numFmtId="0" fontId="23" fillId="2" borderId="56" xfId="0" applyFont="1" applyFill="1" applyBorder="1" applyAlignment="1" applyProtection="1">
      <alignment horizontal="center" vertical="center" wrapText="1"/>
    </xf>
    <xf numFmtId="0" fontId="24" fillId="0" borderId="0" xfId="0" applyFont="1" applyAlignment="1">
      <alignment horizontal="left" vertical="top"/>
      <protection locked="0"/>
    </xf>
    <xf numFmtId="168" fontId="19" fillId="0" borderId="0" xfId="0" applyNumberFormat="1" applyFont="1" applyAlignment="1">
      <alignment horizontal="right"/>
      <protection locked="0"/>
    </xf>
    <xf numFmtId="168" fontId="20" fillId="0" borderId="0" xfId="0" applyNumberFormat="1" applyFont="1" applyAlignment="1">
      <alignment horizontal="right"/>
      <protection locked="0"/>
    </xf>
    <xf numFmtId="168" fontId="22" fillId="0" borderId="0" xfId="0" applyNumberFormat="1" applyFont="1" applyAlignment="1">
      <alignment horizontal="right" vertical="center"/>
      <protection locked="0"/>
    </xf>
    <xf numFmtId="167" fontId="16" fillId="0" borderId="0" xfId="0" applyNumberFormat="1" applyFont="1" applyAlignment="1">
      <alignment horizontal="right" vertical="center"/>
      <protection locked="0"/>
    </xf>
    <xf numFmtId="0" fontId="26" fillId="0" borderId="0" xfId="0" applyFont="1" applyAlignment="1">
      <alignment horizontal="left" vertical="top"/>
      <protection locked="0"/>
    </xf>
    <xf numFmtId="0" fontId="26" fillId="0" borderId="0" xfId="0" applyFont="1" applyAlignment="1">
      <alignment horizontal="left" vertical="center"/>
      <protection locked="0"/>
    </xf>
    <xf numFmtId="0" fontId="27" fillId="0" borderId="0" xfId="0" applyFont="1" applyAlignment="1">
      <alignment horizontal="left" vertical="center"/>
      <protection locked="0"/>
    </xf>
    <xf numFmtId="0" fontId="27" fillId="0" borderId="0" xfId="0" applyFont="1" applyAlignment="1" applyProtection="1">
      <alignment vertical="center"/>
    </xf>
    <xf numFmtId="0" fontId="33" fillId="0" borderId="0" xfId="0" applyFont="1" applyAlignment="1" applyProtection="1">
      <alignment vertical="center" wrapText="1"/>
    </xf>
    <xf numFmtId="49" fontId="27" fillId="0" borderId="57" xfId="0" applyNumberFormat="1" applyFont="1" applyBorder="1" applyAlignment="1" applyProtection="1">
      <alignment horizontal="left" vertical="center" wrapText="1"/>
    </xf>
    <xf numFmtId="0" fontId="27" fillId="0" borderId="57" xfId="0" applyFont="1" applyBorder="1" applyAlignment="1" applyProtection="1">
      <alignment horizontal="left" vertical="center" wrapText="1"/>
    </xf>
    <xf numFmtId="0" fontId="27" fillId="0" borderId="57" xfId="0" applyFont="1" applyBorder="1" applyAlignment="1" applyProtection="1">
      <alignment horizontal="center" vertical="center" wrapText="1"/>
    </xf>
    <xf numFmtId="169" fontId="27" fillId="0" borderId="57" xfId="0" applyNumberFormat="1" applyFont="1" applyBorder="1" applyAlignment="1" applyProtection="1">
      <alignment vertical="center"/>
    </xf>
    <xf numFmtId="49" fontId="34" fillId="0" borderId="57" xfId="0" applyNumberFormat="1" applyFont="1" applyBorder="1" applyAlignment="1" applyProtection="1">
      <alignment horizontal="left" vertical="center" wrapText="1"/>
    </xf>
    <xf numFmtId="0" fontId="34" fillId="0" borderId="57" xfId="0" applyFont="1" applyBorder="1" applyAlignment="1" applyProtection="1">
      <alignment horizontal="left" vertical="center" wrapText="1"/>
    </xf>
    <xf numFmtId="0" fontId="34" fillId="0" borderId="57" xfId="0" applyFont="1" applyBorder="1" applyAlignment="1" applyProtection="1">
      <alignment horizontal="center" vertical="center" wrapText="1"/>
    </xf>
    <xf numFmtId="169" fontId="34" fillId="0" borderId="57" xfId="0" applyNumberFormat="1" applyFont="1" applyBorder="1" applyAlignment="1" applyProtection="1">
      <alignment vertical="center"/>
    </xf>
    <xf numFmtId="49" fontId="34" fillId="0" borderId="0" xfId="0" applyNumberFormat="1" applyFont="1" applyAlignment="1" applyProtection="1">
      <alignment horizontal="left" vertical="center" wrapText="1"/>
    </xf>
    <xf numFmtId="0" fontId="34" fillId="0" borderId="0" xfId="0" applyFont="1" applyAlignment="1" applyProtection="1">
      <alignment horizontal="center" vertical="center" wrapText="1"/>
    </xf>
    <xf numFmtId="169" fontId="34" fillId="0" borderId="0" xfId="0" applyNumberFormat="1" applyFont="1" applyAlignment="1" applyProtection="1">
      <alignment vertical="center"/>
    </xf>
    <xf numFmtId="164" fontId="16" fillId="0" borderId="57" xfId="0" applyNumberFormat="1" applyFont="1" applyBorder="1" applyAlignment="1">
      <alignment horizontal="center" vertical="center"/>
      <protection locked="0"/>
    </xf>
    <xf numFmtId="164" fontId="25" fillId="0" borderId="57" xfId="0" applyNumberFormat="1" applyFont="1" applyBorder="1" applyAlignment="1">
      <alignment horizontal="center" vertical="center"/>
      <protection locked="0"/>
    </xf>
    <xf numFmtId="164" fontId="16" fillId="0" borderId="0" xfId="0" applyNumberFormat="1" applyFont="1" applyAlignment="1">
      <alignment horizontal="center" vertical="center"/>
      <protection locked="0"/>
    </xf>
    <xf numFmtId="164" fontId="35" fillId="0" borderId="57" xfId="0" applyNumberFormat="1" applyFont="1" applyBorder="1" applyAlignment="1">
      <alignment horizontal="center" vertical="center"/>
      <protection locked="0"/>
    </xf>
    <xf numFmtId="164" fontId="21" fillId="0" borderId="57" xfId="0" applyNumberFormat="1" applyFont="1" applyBorder="1" applyAlignment="1">
      <alignment horizontal="center" vertical="center"/>
      <protection locked="0"/>
    </xf>
    <xf numFmtId="0" fontId="28" fillId="0" borderId="0" xfId="0" applyFont="1" applyAlignment="1">
      <alignment horizontal="left" vertical="top"/>
      <protection locked="0"/>
    </xf>
    <xf numFmtId="0" fontId="29" fillId="0" borderId="0" xfId="0" applyFont="1" applyAlignment="1">
      <alignment horizontal="left" vertical="top"/>
      <protection locked="0"/>
    </xf>
    <xf numFmtId="164" fontId="27" fillId="0" borderId="57" xfId="0" applyNumberFormat="1" applyFont="1" applyBorder="1" applyAlignment="1">
      <alignment horizontal="center" vertical="center"/>
      <protection locked="0"/>
    </xf>
    <xf numFmtId="164" fontId="30" fillId="0" borderId="57" xfId="0" applyNumberFormat="1" applyFont="1" applyBorder="1" applyAlignment="1">
      <alignment horizontal="center" vertical="center"/>
      <protection locked="0"/>
    </xf>
    <xf numFmtId="164" fontId="20" fillId="0" borderId="0" xfId="0" applyNumberFormat="1" applyFont="1" applyAlignment="1">
      <alignment horizontal="center" vertical="center"/>
      <protection locked="0"/>
    </xf>
    <xf numFmtId="0" fontId="14" fillId="0" borderId="0" xfId="0" applyFont="1" applyAlignment="1" applyProtection="1">
      <alignment vertical="center"/>
    </xf>
    <xf numFmtId="164" fontId="38" fillId="0" borderId="57" xfId="0" applyNumberFormat="1" applyFont="1" applyBorder="1" applyAlignment="1">
      <alignment horizontal="center" vertical="center"/>
      <protection locked="0"/>
    </xf>
    <xf numFmtId="164" fontId="21" fillId="0" borderId="0" xfId="0" applyNumberFormat="1" applyFont="1" applyAlignment="1">
      <alignment horizontal="center" vertical="center"/>
      <protection locked="0"/>
    </xf>
    <xf numFmtId="167" fontId="30" fillId="0" borderId="0" xfId="0" applyNumberFormat="1" applyFont="1" applyAlignment="1">
      <alignment horizontal="right" vertical="center"/>
      <protection locked="0"/>
    </xf>
    <xf numFmtId="168" fontId="40" fillId="0" borderId="0" xfId="0" applyNumberFormat="1" applyFont="1" applyAlignment="1">
      <alignment horizontal="left" vertical="center"/>
      <protection locked="0"/>
    </xf>
    <xf numFmtId="0" fontId="15" fillId="0" borderId="0" xfId="0" applyFont="1" applyAlignment="1" applyProtection="1"/>
    <xf numFmtId="0" fontId="14" fillId="0" borderId="0" xfId="0" applyFont="1" applyAlignment="1" applyProtection="1"/>
    <xf numFmtId="0" fontId="16" fillId="0" borderId="0" xfId="0" applyFont="1" applyAlignment="1" applyProtection="1">
      <alignment vertical="top"/>
    </xf>
    <xf numFmtId="0" fontId="17" fillId="0" borderId="0" xfId="0" applyFont="1" applyAlignment="1" applyProtection="1">
      <alignment vertical="center"/>
    </xf>
    <xf numFmtId="0" fontId="15" fillId="0" borderId="0" xfId="0" applyFont="1" applyAlignment="1" applyProtection="1">
      <alignment vertical="center"/>
    </xf>
    <xf numFmtId="0" fontId="17" fillId="0" borderId="0" xfId="0" applyFont="1" applyAlignment="1" applyProtection="1">
      <alignment horizontal="center" vertical="center"/>
    </xf>
    <xf numFmtId="0" fontId="23" fillId="0" borderId="56" xfId="0" applyFont="1" applyBorder="1" applyAlignment="1" applyProtection="1">
      <alignment horizontal="center" vertical="center" wrapText="1"/>
    </xf>
    <xf numFmtId="0" fontId="18" fillId="0" borderId="56" xfId="0" applyFont="1" applyBorder="1" applyAlignment="1" applyProtection="1">
      <alignment horizontal="center" vertical="center" wrapText="1"/>
    </xf>
    <xf numFmtId="164" fontId="19" fillId="0" borderId="0" xfId="0" applyNumberFormat="1" applyFont="1" applyAlignment="1">
      <alignment horizontal="center" vertical="center"/>
      <protection locked="0"/>
    </xf>
    <xf numFmtId="0" fontId="27" fillId="0" borderId="57" xfId="0" applyFont="1" applyBorder="1" applyAlignment="1">
      <alignment horizontal="center" vertical="center"/>
      <protection locked="0"/>
    </xf>
    <xf numFmtId="164" fontId="16" fillId="0" borderId="56" xfId="0" applyNumberFormat="1" applyFont="1" applyBorder="1" applyAlignment="1">
      <alignment horizontal="center" vertical="center"/>
      <protection locked="0"/>
    </xf>
    <xf numFmtId="164" fontId="27" fillId="0" borderId="0" xfId="0" applyNumberFormat="1" applyFont="1" applyAlignment="1">
      <alignment horizontal="center" vertical="center"/>
      <protection locked="0"/>
    </xf>
    <xf numFmtId="0" fontId="27" fillId="0" borderId="57" xfId="0" applyFont="1" applyBorder="1" applyAlignment="1" applyProtection="1">
      <alignment horizontal="center" vertical="center"/>
    </xf>
    <xf numFmtId="164" fontId="21" fillId="0" borderId="56" xfId="0" applyNumberFormat="1" applyFont="1" applyBorder="1" applyAlignment="1">
      <alignment horizontal="center" vertical="center"/>
      <protection locked="0"/>
    </xf>
    <xf numFmtId="164" fontId="30" fillId="0" borderId="0" xfId="0" applyNumberFormat="1" applyFont="1" applyAlignment="1">
      <alignment horizontal="center" vertical="center"/>
      <protection locked="0"/>
    </xf>
    <xf numFmtId="164" fontId="22" fillId="0" borderId="0" xfId="0" applyNumberFormat="1" applyFont="1" applyAlignment="1">
      <alignment horizontal="center" vertical="center"/>
      <protection locked="0"/>
    </xf>
    <xf numFmtId="0" fontId="0" fillId="0" borderId="0" xfId="0" applyAlignment="1">
      <alignment horizontal="center" vertical="center"/>
      <protection locked="0"/>
    </xf>
    <xf numFmtId="0" fontId="27" fillId="3" borderId="57" xfId="0" applyFont="1" applyFill="1" applyBorder="1" applyAlignment="1" applyProtection="1">
      <alignment horizontal="center" vertical="center" wrapText="1"/>
    </xf>
    <xf numFmtId="169" fontId="27" fillId="3" borderId="57" xfId="0" applyNumberFormat="1" applyFont="1" applyFill="1" applyBorder="1" applyAlignment="1" applyProtection="1">
      <alignment vertical="center"/>
    </xf>
    <xf numFmtId="164" fontId="27" fillId="3" borderId="57" xfId="0" applyNumberFormat="1" applyFont="1" applyFill="1" applyBorder="1" applyAlignment="1">
      <alignment horizontal="center" vertical="center"/>
      <protection locked="0"/>
    </xf>
    <xf numFmtId="49" fontId="27" fillId="3" borderId="57" xfId="0" applyNumberFormat="1" applyFont="1" applyFill="1" applyBorder="1" applyAlignment="1" applyProtection="1">
      <alignment horizontal="left" vertical="center" wrapText="1"/>
    </xf>
    <xf numFmtId="0" fontId="27" fillId="3" borderId="57" xfId="0" applyFont="1" applyFill="1" applyBorder="1" applyAlignment="1" applyProtection="1">
      <alignment horizontal="left" vertical="center" wrapText="1"/>
    </xf>
    <xf numFmtId="0" fontId="32" fillId="0" borderId="0" xfId="0" applyFont="1" applyAlignment="1">
      <alignment horizontal="left" vertical="center"/>
      <protection locked="0"/>
    </xf>
    <xf numFmtId="0" fontId="32" fillId="0" borderId="0" xfId="0" applyFont="1" applyAlignment="1">
      <alignment horizontal="center" vertical="center"/>
      <protection locked="0"/>
    </xf>
    <xf numFmtId="167" fontId="16" fillId="3" borderId="58" xfId="0" applyNumberFormat="1" applyFont="1" applyFill="1" applyBorder="1" applyAlignment="1">
      <alignment horizontal="right" vertical="center"/>
      <protection locked="0"/>
    </xf>
    <xf numFmtId="167" fontId="27" fillId="0" borderId="58" xfId="0" applyNumberFormat="1" applyFont="1" applyBorder="1" applyAlignment="1">
      <alignment horizontal="right" vertical="center"/>
      <protection locked="0"/>
    </xf>
    <xf numFmtId="167" fontId="27" fillId="3" borderId="58" xfId="0" applyNumberFormat="1" applyFont="1" applyFill="1" applyBorder="1" applyAlignment="1">
      <alignment horizontal="right" vertical="center"/>
      <protection locked="0"/>
    </xf>
    <xf numFmtId="167" fontId="16" fillId="0" borderId="58" xfId="0" applyNumberFormat="1" applyFont="1" applyBorder="1" applyAlignment="1">
      <alignment horizontal="right" vertical="center"/>
      <protection locked="0"/>
    </xf>
    <xf numFmtId="167" fontId="21" fillId="0" borderId="58" xfId="0" applyNumberFormat="1" applyFont="1" applyBorder="1" applyAlignment="1">
      <alignment horizontal="right" vertical="center"/>
      <protection locked="0"/>
    </xf>
    <xf numFmtId="0" fontId="15" fillId="0" borderId="0" xfId="0" applyFont="1" applyAlignment="1" applyProtection="1">
      <alignment horizontal="left" vertical="center"/>
    </xf>
    <xf numFmtId="0" fontId="16" fillId="0" borderId="0" xfId="0" applyFont="1" applyAlignment="1" applyProtection="1">
      <alignment horizontal="left" vertical="center"/>
    </xf>
    <xf numFmtId="0" fontId="15" fillId="0" borderId="0" xfId="0" applyFont="1" applyAlignment="1" applyProtection="1">
      <alignment horizontal="center" vertical="center"/>
    </xf>
    <xf numFmtId="167" fontId="19" fillId="0" borderId="0" xfId="0" applyNumberFormat="1" applyFont="1" applyAlignment="1">
      <alignment horizontal="center" vertical="center"/>
      <protection locked="0"/>
    </xf>
    <xf numFmtId="167" fontId="20" fillId="0" borderId="0" xfId="0" applyNumberFormat="1" applyFont="1" applyAlignment="1">
      <alignment horizontal="center" vertical="center"/>
      <protection locked="0"/>
    </xf>
    <xf numFmtId="169" fontId="27" fillId="0" borderId="57" xfId="0" applyNumberFormat="1" applyFont="1" applyBorder="1" applyAlignment="1" applyProtection="1">
      <alignment horizontal="center" vertical="center"/>
    </xf>
    <xf numFmtId="169" fontId="27" fillId="3" borderId="57" xfId="0" applyNumberFormat="1" applyFont="1" applyFill="1" applyBorder="1" applyAlignment="1" applyProtection="1">
      <alignment horizontal="center" vertical="center"/>
    </xf>
    <xf numFmtId="169" fontId="34" fillId="0" borderId="57" xfId="0" applyNumberFormat="1" applyFont="1" applyBorder="1" applyAlignment="1" applyProtection="1">
      <alignment horizontal="center" vertical="center"/>
    </xf>
    <xf numFmtId="0" fontId="27" fillId="0" borderId="0" xfId="0" applyFont="1" applyAlignment="1" applyProtection="1">
      <alignment horizontal="center" vertical="center"/>
    </xf>
    <xf numFmtId="169" fontId="34" fillId="0" borderId="0" xfId="0" applyNumberFormat="1" applyFont="1" applyAlignment="1" applyProtection="1">
      <alignment horizontal="center" vertical="center"/>
    </xf>
    <xf numFmtId="167" fontId="22" fillId="0" borderId="0" xfId="0" applyNumberFormat="1" applyFont="1" applyAlignment="1">
      <alignment horizontal="center" vertical="center"/>
      <protection locked="0"/>
    </xf>
    <xf numFmtId="0" fontId="15" fillId="0" borderId="0" xfId="0" applyFont="1" applyAlignment="1" applyProtection="1">
      <alignment horizontal="right" vertical="center" indent="1"/>
    </xf>
    <xf numFmtId="0" fontId="16" fillId="0" borderId="0" xfId="0" applyFont="1" applyAlignment="1" applyProtection="1">
      <alignment horizontal="right" vertical="center" indent="1"/>
    </xf>
    <xf numFmtId="0" fontId="17" fillId="0" borderId="0" xfId="0" applyFont="1" applyAlignment="1" applyProtection="1">
      <alignment horizontal="right" vertical="center" indent="1"/>
    </xf>
    <xf numFmtId="0" fontId="18" fillId="2" borderId="56" xfId="0" applyFont="1" applyFill="1" applyBorder="1" applyAlignment="1" applyProtection="1">
      <alignment horizontal="right" vertical="center" wrapText="1" indent="1"/>
    </xf>
    <xf numFmtId="168" fontId="19" fillId="0" borderId="0" xfId="0" applyNumberFormat="1" applyFont="1" applyAlignment="1">
      <alignment horizontal="right" vertical="center" indent="1"/>
      <protection locked="0"/>
    </xf>
    <xf numFmtId="168" fontId="20" fillId="0" borderId="0" xfId="0" applyNumberFormat="1" applyFont="1" applyAlignment="1">
      <alignment horizontal="right" vertical="center" indent="1"/>
      <protection locked="0"/>
    </xf>
    <xf numFmtId="4" fontId="27" fillId="0" borderId="57" xfId="0" applyNumberFormat="1" applyFont="1" applyBorder="1" applyAlignment="1" applyProtection="1">
      <alignment horizontal="right" vertical="center" indent="1"/>
    </xf>
    <xf numFmtId="4" fontId="25" fillId="0" borderId="57" xfId="0" applyNumberFormat="1" applyFont="1" applyBorder="1" applyAlignment="1" applyProtection="1">
      <alignment horizontal="right" vertical="center" indent="1"/>
    </xf>
    <xf numFmtId="4" fontId="27" fillId="3" borderId="57" xfId="0" applyNumberFormat="1" applyFont="1" applyFill="1" applyBorder="1" applyAlignment="1" applyProtection="1">
      <alignment horizontal="right" vertical="center" indent="1"/>
    </xf>
    <xf numFmtId="0" fontId="27" fillId="0" borderId="0" xfId="0" applyFont="1" applyAlignment="1" applyProtection="1">
      <alignment horizontal="right" vertical="center" indent="1"/>
    </xf>
    <xf numFmtId="4" fontId="34" fillId="0" borderId="57" xfId="0" applyNumberFormat="1" applyFont="1" applyBorder="1" applyAlignment="1" applyProtection="1">
      <alignment horizontal="right" vertical="center" indent="1"/>
    </xf>
    <xf numFmtId="4" fontId="34" fillId="0" borderId="0" xfId="0" applyNumberFormat="1" applyFont="1" applyAlignment="1" applyProtection="1">
      <alignment horizontal="right" vertical="center" indent="1"/>
    </xf>
    <xf numFmtId="168" fontId="22" fillId="0" borderId="0" xfId="0" applyNumberFormat="1" applyFont="1" applyAlignment="1">
      <alignment horizontal="right" vertical="center" indent="1"/>
      <protection locked="0"/>
    </xf>
    <xf numFmtId="0" fontId="32" fillId="0" borderId="0" xfId="0" applyFont="1" applyAlignment="1">
      <alignment horizontal="right" vertical="center" indent="1"/>
      <protection locked="0"/>
    </xf>
    <xf numFmtId="0" fontId="0" fillId="0" borderId="0" xfId="0" applyAlignment="1">
      <alignment horizontal="right" vertical="center" indent="1"/>
      <protection locked="0"/>
    </xf>
    <xf numFmtId="49" fontId="25" fillId="0" borderId="57" xfId="0" applyNumberFormat="1" applyFont="1" applyBorder="1" applyAlignment="1" applyProtection="1">
      <alignment horizontal="left" vertical="center" wrapText="1"/>
    </xf>
    <xf numFmtId="0" fontId="25" fillId="0" borderId="57" xfId="0" applyFont="1" applyBorder="1" applyAlignment="1" applyProtection="1">
      <alignment horizontal="left" vertical="center" wrapText="1"/>
    </xf>
    <xf numFmtId="0" fontId="16" fillId="0" borderId="57" xfId="0" applyFont="1" applyBorder="1" applyAlignment="1" applyProtection="1">
      <alignment horizontal="center" vertical="center" wrapText="1"/>
    </xf>
    <xf numFmtId="169" fontId="16" fillId="0" borderId="57" xfId="0" applyNumberFormat="1" applyFont="1" applyBorder="1" applyAlignment="1" applyProtection="1">
      <alignment horizontal="center" vertical="center"/>
    </xf>
    <xf numFmtId="169" fontId="16" fillId="0" borderId="57" xfId="0" applyNumberFormat="1" applyFont="1" applyBorder="1" applyAlignment="1" applyProtection="1">
      <alignment vertical="center"/>
    </xf>
    <xf numFmtId="4" fontId="16" fillId="0" borderId="57" xfId="0" applyNumberFormat="1" applyFont="1" applyBorder="1" applyAlignment="1" applyProtection="1">
      <alignment horizontal="right" vertical="center" indent="1"/>
    </xf>
    <xf numFmtId="167" fontId="25" fillId="0" borderId="58" xfId="0" applyNumberFormat="1" applyFont="1" applyBorder="1" applyAlignment="1">
      <alignment horizontal="right" vertical="center"/>
      <protection locked="0"/>
    </xf>
    <xf numFmtId="169" fontId="28" fillId="0" borderId="0" xfId="0" applyNumberFormat="1" applyFont="1" applyAlignment="1" applyProtection="1">
      <alignment vertical="center"/>
    </xf>
    <xf numFmtId="4" fontId="28" fillId="0" borderId="0" xfId="0" applyNumberFormat="1" applyFont="1" applyAlignment="1" applyProtection="1">
      <alignment vertical="center"/>
    </xf>
    <xf numFmtId="0" fontId="25" fillId="0" borderId="57" xfId="0" applyFont="1" applyBorder="1" applyAlignment="1" applyProtection="1">
      <alignment horizontal="center" vertical="center" wrapText="1"/>
    </xf>
    <xf numFmtId="169" fontId="25" fillId="0" borderId="57" xfId="0" applyNumberFormat="1" applyFont="1" applyBorder="1" applyAlignment="1" applyProtection="1">
      <alignment horizontal="center" vertical="center"/>
    </xf>
    <xf numFmtId="169" fontId="25" fillId="0" borderId="57" xfId="0" applyNumberFormat="1" applyFont="1" applyBorder="1" applyAlignment="1" applyProtection="1">
      <alignment vertical="center"/>
    </xf>
    <xf numFmtId="169" fontId="16" fillId="0" borderId="0" xfId="0" applyNumberFormat="1" applyFont="1" applyAlignment="1" applyProtection="1">
      <alignment vertical="center"/>
    </xf>
    <xf numFmtId="4" fontId="16" fillId="0" borderId="0" xfId="0" applyNumberFormat="1" applyFont="1" applyAlignment="1" applyProtection="1">
      <alignment vertical="center"/>
    </xf>
    <xf numFmtId="0" fontId="25" fillId="0" borderId="57" xfId="0" applyFont="1" applyBorder="1" applyAlignment="1">
      <alignment horizontal="left" vertical="center" wrapText="1"/>
      <protection locked="0"/>
    </xf>
    <xf numFmtId="167" fontId="25" fillId="0" borderId="0" xfId="0" applyNumberFormat="1" applyFont="1" applyAlignment="1">
      <alignment horizontal="right" vertical="center"/>
      <protection locked="0"/>
    </xf>
    <xf numFmtId="167" fontId="41" fillId="0" borderId="58" xfId="0" applyNumberFormat="1" applyFont="1" applyBorder="1" applyAlignment="1">
      <alignment horizontal="right" vertical="center"/>
      <protection locked="0"/>
    </xf>
    <xf numFmtId="0" fontId="36" fillId="0" borderId="0" xfId="0" applyFont="1" applyAlignment="1" applyProtection="1"/>
    <xf numFmtId="4" fontId="36" fillId="0" borderId="0" xfId="0" applyNumberFormat="1" applyFont="1" applyAlignment="1" applyProtection="1"/>
    <xf numFmtId="169" fontId="27" fillId="0" borderId="0" xfId="0" applyNumberFormat="1" applyFont="1" applyAlignment="1" applyProtection="1">
      <alignment vertical="center"/>
    </xf>
    <xf numFmtId="4" fontId="27" fillId="0" borderId="0" xfId="0" applyNumberFormat="1" applyFont="1" applyAlignment="1" applyProtection="1">
      <alignment vertical="center"/>
    </xf>
    <xf numFmtId="165" fontId="27" fillId="0" borderId="57" xfId="0" applyNumberFormat="1" applyFont="1" applyBorder="1" applyAlignment="1">
      <alignment horizontal="right" vertical="center" indent="1"/>
      <protection locked="0"/>
    </xf>
    <xf numFmtId="167" fontId="30" fillId="0" borderId="58" xfId="0" applyNumberFormat="1" applyFont="1" applyBorder="1" applyAlignment="1">
      <alignment horizontal="right" vertical="center"/>
      <protection locked="0"/>
    </xf>
    <xf numFmtId="167" fontId="16" fillId="0" borderId="19" xfId="0" applyNumberFormat="1" applyFont="1" applyBorder="1" applyAlignment="1">
      <alignment horizontal="right" vertical="center"/>
      <protection locked="0"/>
    </xf>
    <xf numFmtId="0" fontId="16" fillId="0" borderId="57" xfId="0" applyFont="1" applyBorder="1" applyAlignment="1">
      <alignment horizontal="left" vertical="center" wrapText="1"/>
      <protection locked="0"/>
    </xf>
    <xf numFmtId="0" fontId="16" fillId="0" borderId="57" xfId="0" applyFont="1" applyBorder="1" applyAlignment="1">
      <alignment horizontal="center" vertical="center" wrapText="1"/>
      <protection locked="0"/>
    </xf>
    <xf numFmtId="167" fontId="16" fillId="0" borderId="57" xfId="0" applyNumberFormat="1" applyFont="1" applyBorder="1" applyAlignment="1">
      <alignment horizontal="center" vertical="center"/>
      <protection locked="0"/>
    </xf>
    <xf numFmtId="165" fontId="16" fillId="0" borderId="57" xfId="0" applyNumberFormat="1" applyFont="1" applyBorder="1" applyAlignment="1">
      <alignment horizontal="right" vertical="center"/>
      <protection locked="0"/>
    </xf>
    <xf numFmtId="165" fontId="16" fillId="0" borderId="57" xfId="0" applyNumberFormat="1" applyFont="1" applyBorder="1" applyAlignment="1">
      <alignment horizontal="right" vertical="center" indent="1"/>
      <protection locked="0"/>
    </xf>
    <xf numFmtId="0" fontId="16" fillId="0" borderId="0" xfId="0" applyFont="1" applyAlignment="1" applyProtection="1">
      <alignment horizontal="center" vertical="center" wrapText="1"/>
    </xf>
    <xf numFmtId="165" fontId="27" fillId="0" borderId="57" xfId="0" applyNumberFormat="1" applyFont="1" applyBorder="1" applyAlignment="1">
      <alignment horizontal="right" vertical="center"/>
      <protection locked="0"/>
    </xf>
    <xf numFmtId="167" fontId="38" fillId="0" borderId="58" xfId="0" applyNumberFormat="1" applyFont="1" applyBorder="1" applyAlignment="1">
      <alignment horizontal="right" vertical="center"/>
      <protection locked="0"/>
    </xf>
    <xf numFmtId="49" fontId="16" fillId="0" borderId="57" xfId="0" applyNumberFormat="1" applyFont="1" applyBorder="1" applyAlignment="1" applyProtection="1">
      <alignment horizontal="left" vertical="center" wrapText="1"/>
    </xf>
    <xf numFmtId="0" fontId="16" fillId="0" borderId="57" xfId="0" applyFont="1" applyBorder="1" applyAlignment="1" applyProtection="1">
      <alignment horizontal="left" vertical="center" wrapText="1"/>
    </xf>
    <xf numFmtId="49" fontId="37" fillId="0" borderId="57" xfId="0" applyNumberFormat="1" applyFont="1" applyBorder="1" applyAlignment="1" applyProtection="1">
      <alignment horizontal="left" vertical="center" wrapText="1"/>
    </xf>
    <xf numFmtId="0" fontId="37" fillId="0" borderId="57" xfId="0" applyFont="1" applyBorder="1" applyAlignment="1" applyProtection="1">
      <alignment horizontal="left" vertical="center" wrapText="1"/>
    </xf>
    <xf numFmtId="0" fontId="37" fillId="0" borderId="57" xfId="0" applyFont="1" applyBorder="1" applyAlignment="1" applyProtection="1">
      <alignment horizontal="center" vertical="center" wrapText="1"/>
    </xf>
    <xf numFmtId="169" fontId="37" fillId="0" borderId="57" xfId="0" applyNumberFormat="1" applyFont="1" applyBorder="1" applyAlignment="1" applyProtection="1">
      <alignment horizontal="center" vertical="center"/>
    </xf>
    <xf numFmtId="169" fontId="37" fillId="0" borderId="57" xfId="0" applyNumberFormat="1" applyFont="1" applyBorder="1" applyAlignment="1" applyProtection="1">
      <alignment vertical="center"/>
    </xf>
    <xf numFmtId="4" fontId="37" fillId="0" borderId="57" xfId="0" applyNumberFormat="1" applyFont="1" applyBorder="1" applyAlignment="1" applyProtection="1">
      <alignment horizontal="right" vertical="center" indent="1"/>
    </xf>
    <xf numFmtId="0" fontId="21" fillId="0" borderId="57" xfId="0" applyFont="1" applyBorder="1" applyAlignment="1">
      <alignment horizontal="left" vertical="center" wrapText="1"/>
      <protection locked="0"/>
    </xf>
    <xf numFmtId="0" fontId="21" fillId="0" borderId="57" xfId="0" applyFont="1" applyBorder="1" applyAlignment="1">
      <alignment horizontal="center" vertical="center" wrapText="1"/>
      <protection locked="0"/>
    </xf>
    <xf numFmtId="167" fontId="21" fillId="0" borderId="57" xfId="0" applyNumberFormat="1" applyFont="1" applyBorder="1" applyAlignment="1">
      <alignment horizontal="center" vertical="center"/>
      <protection locked="0"/>
    </xf>
    <xf numFmtId="165" fontId="21" fillId="0" borderId="57" xfId="0" applyNumberFormat="1" applyFont="1" applyBorder="1" applyAlignment="1">
      <alignment horizontal="right" vertical="center"/>
      <protection locked="0"/>
    </xf>
    <xf numFmtId="165" fontId="21" fillId="0" borderId="57" xfId="0" applyNumberFormat="1" applyFont="1" applyBorder="1" applyAlignment="1">
      <alignment horizontal="right" vertical="center" indent="1"/>
      <protection locked="0"/>
    </xf>
    <xf numFmtId="0" fontId="0" fillId="0" borderId="0" xfId="0" applyAlignment="1" applyProtection="1">
      <alignment vertical="center"/>
    </xf>
    <xf numFmtId="0" fontId="39" fillId="0" borderId="0" xfId="0" applyFont="1" applyAlignment="1" applyProtection="1">
      <alignment vertical="center" wrapText="1"/>
    </xf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horizontal="right" vertical="center" indent="1"/>
    </xf>
    <xf numFmtId="167" fontId="21" fillId="0" borderId="0" xfId="0" applyNumberFormat="1" applyFont="1" applyAlignment="1">
      <alignment horizontal="right" vertical="center"/>
      <protection locked="0"/>
    </xf>
    <xf numFmtId="0" fontId="16" fillId="0" borderId="0" xfId="0" applyFont="1" applyAlignment="1">
      <alignment horizontal="left" vertical="center" wrapText="1"/>
      <protection locked="0"/>
    </xf>
    <xf numFmtId="0" fontId="16" fillId="0" borderId="0" xfId="0" applyFont="1" applyAlignment="1">
      <alignment horizontal="center" vertical="center" wrapText="1"/>
      <protection locked="0"/>
    </xf>
    <xf numFmtId="167" fontId="16" fillId="0" borderId="0" xfId="0" applyNumberFormat="1" applyFont="1" applyAlignment="1">
      <alignment horizontal="center" vertical="center"/>
      <protection locked="0"/>
    </xf>
    <xf numFmtId="165" fontId="16" fillId="0" borderId="0" xfId="0" applyNumberFormat="1" applyFont="1" applyAlignment="1">
      <alignment horizontal="right" vertical="center"/>
      <protection locked="0"/>
    </xf>
    <xf numFmtId="165" fontId="16" fillId="0" borderId="0" xfId="0" applyNumberFormat="1" applyFont="1" applyAlignment="1">
      <alignment horizontal="right" vertical="center" indent="1"/>
      <protection locked="0"/>
    </xf>
    <xf numFmtId="0" fontId="16" fillId="0" borderId="56" xfId="0" applyFont="1" applyBorder="1" applyAlignment="1">
      <alignment horizontal="left" vertical="center" wrapText="1"/>
      <protection locked="0"/>
    </xf>
    <xf numFmtId="0" fontId="16" fillId="0" borderId="56" xfId="0" applyFont="1" applyBorder="1" applyAlignment="1">
      <alignment horizontal="center" vertical="center" wrapText="1"/>
      <protection locked="0"/>
    </xf>
    <xf numFmtId="167" fontId="16" fillId="0" borderId="56" xfId="0" applyNumberFormat="1" applyFont="1" applyBorder="1" applyAlignment="1">
      <alignment horizontal="center" vertical="center"/>
      <protection locked="0"/>
    </xf>
    <xf numFmtId="165" fontId="16" fillId="0" borderId="56" xfId="0" applyNumberFormat="1" applyFont="1" applyBorder="1" applyAlignment="1">
      <alignment horizontal="right" vertical="center"/>
      <protection locked="0"/>
    </xf>
    <xf numFmtId="165" fontId="16" fillId="0" borderId="56" xfId="0" applyNumberFormat="1" applyFont="1" applyBorder="1" applyAlignment="1">
      <alignment horizontal="right" vertical="center" indent="1"/>
      <protection locked="0"/>
    </xf>
    <xf numFmtId="0" fontId="21" fillId="0" borderId="56" xfId="0" applyFont="1" applyBorder="1" applyAlignment="1">
      <alignment horizontal="left" vertical="center" wrapText="1"/>
      <protection locked="0"/>
    </xf>
    <xf numFmtId="0" fontId="21" fillId="0" borderId="56" xfId="0" applyFont="1" applyBorder="1" applyAlignment="1">
      <alignment horizontal="center" vertical="center" wrapText="1"/>
      <protection locked="0"/>
    </xf>
    <xf numFmtId="167" fontId="21" fillId="0" borderId="56" xfId="0" applyNumberFormat="1" applyFont="1" applyBorder="1" applyAlignment="1">
      <alignment horizontal="center" vertical="center"/>
      <protection locked="0"/>
    </xf>
    <xf numFmtId="165" fontId="21" fillId="0" borderId="56" xfId="0" applyNumberFormat="1" applyFont="1" applyBorder="1" applyAlignment="1">
      <alignment horizontal="right" vertical="center"/>
      <protection locked="0"/>
    </xf>
    <xf numFmtId="165" fontId="21" fillId="0" borderId="56" xfId="0" applyNumberFormat="1" applyFont="1" applyBorder="1" applyAlignment="1">
      <alignment horizontal="right" vertical="center" indent="1"/>
      <protection locked="0"/>
    </xf>
    <xf numFmtId="167" fontId="21" fillId="0" borderId="19" xfId="0" applyNumberFormat="1" applyFont="1" applyBorder="1" applyAlignment="1">
      <alignment horizontal="right" vertical="center"/>
      <protection locked="0"/>
    </xf>
    <xf numFmtId="164" fontId="31" fillId="0" borderId="57" xfId="0" applyNumberFormat="1" applyFont="1" applyBorder="1" applyAlignment="1">
      <alignment horizontal="center" vertical="center"/>
      <protection locked="0"/>
    </xf>
    <xf numFmtId="167" fontId="31" fillId="0" borderId="58" xfId="0" applyNumberFormat="1" applyFont="1" applyBorder="1" applyAlignment="1">
      <alignment horizontal="right" vertical="center"/>
      <protection locked="0"/>
    </xf>
    <xf numFmtId="0" fontId="16" fillId="4" borderId="57" xfId="0" applyFont="1" applyFill="1" applyBorder="1" applyAlignment="1" applyProtection="1">
      <alignment horizontal="center" vertical="center" wrapText="1"/>
    </xf>
    <xf numFmtId="0" fontId="2" fillId="0" borderId="57" xfId="0" applyFont="1" applyBorder="1" applyAlignment="1" applyProtection="1">
      <alignment horizontal="center" vertical="center" wrapText="1"/>
    </xf>
    <xf numFmtId="0" fontId="2" fillId="4" borderId="57" xfId="0" applyFont="1" applyFill="1" applyBorder="1" applyAlignment="1" applyProtection="1">
      <alignment horizontal="center" vertical="center" wrapText="1"/>
    </xf>
    <xf numFmtId="0" fontId="16" fillId="4" borderId="57" xfId="0" applyFont="1" applyFill="1" applyBorder="1" applyAlignment="1">
      <alignment horizontal="left" vertical="center" wrapText="1"/>
      <protection locked="0"/>
    </xf>
    <xf numFmtId="0" fontId="16" fillId="4" borderId="57" xfId="0" applyFont="1" applyFill="1" applyBorder="1" applyAlignment="1">
      <alignment horizontal="center" vertical="center" wrapText="1"/>
      <protection locked="0"/>
    </xf>
    <xf numFmtId="167" fontId="16" fillId="4" borderId="57" xfId="0" applyNumberFormat="1" applyFont="1" applyFill="1" applyBorder="1" applyAlignment="1">
      <alignment horizontal="center" vertical="center"/>
      <protection locked="0"/>
    </xf>
    <xf numFmtId="164" fontId="27" fillId="4" borderId="57" xfId="0" applyNumberFormat="1" applyFont="1" applyFill="1" applyBorder="1" applyAlignment="1">
      <alignment horizontal="center" vertical="center"/>
      <protection locked="0"/>
    </xf>
    <xf numFmtId="49" fontId="27" fillId="4" borderId="57" xfId="0" applyNumberFormat="1" applyFont="1" applyFill="1" applyBorder="1" applyAlignment="1" applyProtection="1">
      <alignment horizontal="left" vertical="center" wrapText="1"/>
    </xf>
    <xf numFmtId="0" fontId="27" fillId="4" borderId="57" xfId="0" applyFont="1" applyFill="1" applyBorder="1" applyAlignment="1" applyProtection="1">
      <alignment horizontal="left" vertical="center" wrapText="1"/>
    </xf>
    <xf numFmtId="0" fontId="27" fillId="4" borderId="57" xfId="0" applyFont="1" applyFill="1" applyBorder="1" applyAlignment="1" applyProtection="1">
      <alignment horizontal="center" vertical="center" wrapText="1"/>
    </xf>
    <xf numFmtId="169" fontId="27" fillId="4" borderId="57" xfId="0" applyNumberFormat="1" applyFont="1" applyFill="1" applyBorder="1" applyAlignment="1" applyProtection="1">
      <alignment horizontal="center" vertical="center"/>
    </xf>
    <xf numFmtId="49" fontId="34" fillId="4" borderId="57" xfId="0" applyNumberFormat="1" applyFont="1" applyFill="1" applyBorder="1" applyAlignment="1" applyProtection="1">
      <alignment horizontal="left" vertical="center" wrapText="1"/>
    </xf>
    <xf numFmtId="0" fontId="34" fillId="4" borderId="57" xfId="0" applyFont="1" applyFill="1" applyBorder="1" applyAlignment="1" applyProtection="1">
      <alignment horizontal="left" vertical="center" wrapText="1"/>
    </xf>
    <xf numFmtId="0" fontId="34" fillId="4" borderId="57" xfId="0" applyFont="1" applyFill="1" applyBorder="1" applyAlignment="1" applyProtection="1">
      <alignment horizontal="center" vertical="center" wrapText="1"/>
    </xf>
    <xf numFmtId="169" fontId="34" fillId="4" borderId="57" xfId="0" applyNumberFormat="1" applyFont="1" applyFill="1" applyBorder="1" applyAlignment="1" applyProtection="1">
      <alignment horizontal="center" vertical="center"/>
    </xf>
    <xf numFmtId="164" fontId="2" fillId="0" borderId="57" xfId="0" applyNumberFormat="1" applyFont="1" applyBorder="1" applyAlignment="1">
      <alignment horizontal="center" vertical="center"/>
      <protection locked="0"/>
    </xf>
    <xf numFmtId="0" fontId="27" fillId="4" borderId="57" xfId="0" applyFont="1" applyFill="1" applyBorder="1" applyAlignment="1">
      <alignment horizontal="left" vertical="center" wrapText="1"/>
      <protection locked="0"/>
    </xf>
    <xf numFmtId="0" fontId="2" fillId="4" borderId="57" xfId="0" applyFont="1" applyFill="1" applyBorder="1" applyAlignment="1">
      <alignment horizontal="left" vertical="center" wrapText="1"/>
      <protection locked="0"/>
    </xf>
    <xf numFmtId="0" fontId="27" fillId="4" borderId="57" xfId="0" applyFont="1" applyFill="1" applyBorder="1" applyAlignment="1">
      <alignment horizontal="center" vertical="center" wrapText="1"/>
      <protection locked="0"/>
    </xf>
    <xf numFmtId="167" fontId="27" fillId="4" borderId="57" xfId="0" applyNumberFormat="1" applyFont="1" applyFill="1" applyBorder="1" applyAlignment="1">
      <alignment horizontal="center" vertical="center"/>
      <protection locked="0"/>
    </xf>
    <xf numFmtId="0" fontId="43" fillId="4" borderId="57" xfId="0" applyFont="1" applyFill="1" applyBorder="1" applyAlignment="1">
      <alignment horizontal="left" vertical="center" wrapText="1"/>
      <protection locked="0"/>
    </xf>
    <xf numFmtId="0" fontId="43" fillId="4" borderId="57" xfId="0" applyFont="1" applyFill="1" applyBorder="1" applyAlignment="1" applyProtection="1">
      <alignment horizontal="center" vertical="center" wrapText="1"/>
    </xf>
    <xf numFmtId="169" fontId="43" fillId="4" borderId="57" xfId="0" applyNumberFormat="1" applyFont="1" applyFill="1" applyBorder="1" applyAlignment="1" applyProtection="1">
      <alignment horizontal="center" vertical="center"/>
    </xf>
    <xf numFmtId="49" fontId="43" fillId="4" borderId="57" xfId="0" applyNumberFormat="1" applyFont="1" applyFill="1" applyBorder="1" applyAlignment="1" applyProtection="1">
      <alignment horizontal="left" vertical="center" wrapText="1"/>
    </xf>
    <xf numFmtId="164" fontId="43" fillId="4" borderId="57" xfId="0" applyNumberFormat="1" applyFont="1" applyFill="1" applyBorder="1" applyAlignment="1">
      <alignment horizontal="center" vertical="center"/>
      <protection locked="0"/>
    </xf>
    <xf numFmtId="0" fontId="3" fillId="0" borderId="10" xfId="0" applyFont="1" applyBorder="1" applyAlignment="1" applyProtection="1">
      <alignment horizontal="left" vertical="center" wrapText="1"/>
    </xf>
    <xf numFmtId="0" fontId="3" fillId="0" borderId="3" xfId="0" applyFont="1" applyBorder="1" applyAlignment="1" applyProtection="1">
      <alignment horizontal="left" vertical="center" wrapText="1"/>
    </xf>
    <xf numFmtId="0" fontId="3" fillId="0" borderId="11" xfId="0" applyFont="1" applyBorder="1" applyAlignment="1" applyProtection="1">
      <alignment horizontal="left" vertical="center" wrapText="1"/>
    </xf>
    <xf numFmtId="0" fontId="3" fillId="0" borderId="12" xfId="0" applyFont="1" applyBorder="1" applyAlignment="1" applyProtection="1">
      <alignment horizontal="left" vertical="center" wrapText="1"/>
    </xf>
    <xf numFmtId="0" fontId="3" fillId="0" borderId="0" xfId="0" applyFont="1" applyAlignment="1" applyProtection="1">
      <alignment horizontal="left" vertical="center" wrapText="1"/>
    </xf>
    <xf numFmtId="0" fontId="3" fillId="0" borderId="13" xfId="0" applyFont="1" applyBorder="1" applyAlignment="1" applyProtection="1">
      <alignment horizontal="left" vertical="center" wrapText="1"/>
    </xf>
    <xf numFmtId="0" fontId="3" fillId="0" borderId="14" xfId="0" applyFont="1" applyBorder="1" applyAlignment="1" applyProtection="1">
      <alignment horizontal="left" vertical="center" wrapText="1"/>
    </xf>
    <xf numFmtId="0" fontId="3" fillId="0" borderId="55" xfId="0" applyFont="1" applyBorder="1" applyAlignment="1" applyProtection="1">
      <alignment horizontal="left" vertical="center" wrapText="1"/>
    </xf>
    <xf numFmtId="0" fontId="3" fillId="0" borderId="15" xfId="0" applyFont="1" applyBorder="1" applyAlignment="1" applyProtection="1">
      <alignment horizontal="left" vertical="center" wrapText="1"/>
    </xf>
    <xf numFmtId="0" fontId="4" fillId="0" borderId="10" xfId="0" applyFont="1" applyBorder="1" applyAlignment="1" applyProtection="1">
      <alignment horizontal="left" vertical="center" wrapText="1"/>
    </xf>
    <xf numFmtId="0" fontId="4" fillId="0" borderId="3" xfId="0" applyFont="1" applyBorder="1" applyAlignment="1" applyProtection="1">
      <alignment horizontal="left" vertical="center" wrapText="1"/>
    </xf>
    <xf numFmtId="0" fontId="4" fillId="0" borderId="11" xfId="0" applyFont="1" applyBorder="1" applyAlignment="1" applyProtection="1">
      <alignment horizontal="left" vertical="center" wrapText="1"/>
    </xf>
    <xf numFmtId="0" fontId="4" fillId="0" borderId="12" xfId="0" applyFont="1" applyBorder="1" applyAlignment="1" applyProtection="1">
      <alignment horizontal="left" vertical="center" wrapText="1"/>
    </xf>
    <xf numFmtId="0" fontId="4" fillId="0" borderId="0" xfId="0" applyFont="1" applyAlignment="1" applyProtection="1">
      <alignment horizontal="left" vertical="center" wrapText="1"/>
    </xf>
    <xf numFmtId="0" fontId="4" fillId="0" borderId="13" xfId="0" applyFont="1" applyBorder="1" applyAlignment="1" applyProtection="1">
      <alignment horizontal="left" vertical="center" wrapText="1"/>
    </xf>
    <xf numFmtId="0" fontId="2" fillId="0" borderId="47" xfId="0" applyFont="1" applyBorder="1" applyAlignment="1" applyProtection="1">
      <alignment horizontal="center" wrapText="1"/>
    </xf>
    <xf numFmtId="0" fontId="2" fillId="0" borderId="2" xfId="0" applyFont="1" applyBorder="1" applyAlignment="1" applyProtection="1">
      <alignment horizontal="center" wrapText="1"/>
    </xf>
    <xf numFmtId="0" fontId="2" fillId="0" borderId="49" xfId="0" applyFont="1" applyBorder="1" applyAlignment="1" applyProtection="1">
      <alignment horizontal="center" wrapText="1"/>
    </xf>
    <xf numFmtId="0" fontId="2" fillId="0" borderId="0" xfId="0" applyFont="1" applyAlignment="1" applyProtection="1">
      <alignment horizontal="center" wrapText="1"/>
    </xf>
    <xf numFmtId="0" fontId="2" fillId="0" borderId="41" xfId="0" applyFont="1" applyBorder="1" applyAlignment="1" applyProtection="1">
      <alignment horizontal="center" wrapText="1"/>
    </xf>
    <xf numFmtId="0" fontId="2" fillId="0" borderId="26" xfId="0" applyFont="1" applyBorder="1" applyAlignment="1" applyProtection="1">
      <alignment horizontal="center" wrapText="1"/>
    </xf>
    <xf numFmtId="14" fontId="2" fillId="0" borderId="17" xfId="0" applyNumberFormat="1" applyFont="1" applyBorder="1" applyAlignment="1" applyProtection="1">
      <alignment horizontal="left" vertical="center" wrapText="1"/>
    </xf>
    <xf numFmtId="0" fontId="2" fillId="0" borderId="18" xfId="0" applyFont="1" applyBorder="1" applyAlignment="1" applyProtection="1">
      <alignment horizontal="center" vertical="center" wrapText="1"/>
    </xf>
    <xf numFmtId="0" fontId="6" fillId="0" borderId="45" xfId="0" applyFont="1" applyBorder="1" applyAlignment="1" applyProtection="1">
      <alignment horizontal="left" vertical="center"/>
    </xf>
    <xf numFmtId="0" fontId="6" fillId="0" borderId="8" xfId="0" applyFont="1" applyBorder="1" applyAlignment="1" applyProtection="1">
      <alignment horizontal="left" vertical="center"/>
    </xf>
    <xf numFmtId="0" fontId="4" fillId="0" borderId="17" xfId="0" applyFont="1" applyBorder="1" applyAlignment="1" applyProtection="1">
      <alignment horizontal="left" vertical="center" wrapText="1"/>
    </xf>
    <xf numFmtId="0" fontId="4" fillId="0" borderId="18" xfId="0" applyFont="1" applyBorder="1" applyAlignment="1" applyProtection="1">
      <alignment horizontal="center" vertical="center"/>
    </xf>
    <xf numFmtId="0" fontId="5" fillId="0" borderId="0" xfId="0" applyFont="1" applyAlignment="1" applyProtection="1">
      <alignment horizontal="left" vertical="center" wrapText="1"/>
    </xf>
    <xf numFmtId="0" fontId="2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/>
    </xf>
    <xf numFmtId="0" fontId="4" fillId="0" borderId="14" xfId="0" applyFont="1" applyBorder="1" applyAlignment="1" applyProtection="1">
      <alignment horizontal="left" vertical="center" wrapText="1"/>
    </xf>
    <xf numFmtId="0" fontId="4" fillId="0" borderId="55" xfId="0" applyFont="1" applyBorder="1" applyAlignment="1" applyProtection="1">
      <alignment horizontal="center" vertical="center"/>
    </xf>
    <xf numFmtId="0" fontId="4" fillId="0" borderId="15" xfId="0" applyFont="1" applyBorder="1" applyAlignment="1" applyProtection="1">
      <alignment horizontal="center" vertical="center"/>
    </xf>
    <xf numFmtId="165" fontId="7" fillId="0" borderId="34" xfId="0" applyNumberFormat="1" applyFont="1" applyBorder="1" applyAlignment="1" applyProtection="1">
      <alignment horizontal="center" vertical="center"/>
    </xf>
    <xf numFmtId="165" fontId="7" fillId="0" borderId="41" xfId="0" applyNumberFormat="1" applyFont="1" applyBorder="1" applyAlignment="1" applyProtection="1">
      <alignment horizontal="center" vertical="center"/>
    </xf>
    <xf numFmtId="165" fontId="7" fillId="0" borderId="45" xfId="0" applyNumberFormat="1" applyFont="1" applyBorder="1" applyAlignment="1" applyProtection="1">
      <alignment horizontal="center" vertical="center"/>
    </xf>
    <xf numFmtId="0" fontId="13" fillId="0" borderId="0" xfId="0" applyFont="1" applyAlignment="1" applyProtection="1">
      <alignment horizontal="center"/>
    </xf>
    <xf numFmtId="0" fontId="13" fillId="0" borderId="0" xfId="0" applyFont="1" applyAlignment="1" applyProtection="1">
      <alignment horizontal="center" vertical="center"/>
    </xf>
    <xf numFmtId="0" fontId="15" fillId="0" borderId="0" xfId="0" applyFont="1" applyAlignment="1" applyProtection="1">
      <alignment vertical="center"/>
    </xf>
    <xf numFmtId="0" fontId="15" fillId="0" borderId="0" xfId="0" applyFont="1" applyAlignment="1" applyProtection="1">
      <alignment vertical="center" wrapText="1"/>
    </xf>
    <xf numFmtId="0" fontId="42" fillId="0" borderId="0" xfId="0" applyFont="1" applyAlignment="1">
      <alignment horizontal="left" vertical="top" wrapText="1"/>
      <protection locked="0"/>
    </xf>
    <xf numFmtId="0" fontId="8" fillId="0" borderId="0" xfId="0" applyFont="1" applyAlignment="1">
      <alignment horizontal="left" vertical="center"/>
      <protection locked="0"/>
    </xf>
    <xf numFmtId="169" fontId="27" fillId="4" borderId="57" xfId="0" applyNumberFormat="1" applyFont="1" applyFill="1" applyBorder="1" applyAlignment="1" applyProtection="1">
      <alignment vertical="center"/>
    </xf>
    <xf numFmtId="4" fontId="27" fillId="4" borderId="57" xfId="0" applyNumberFormat="1" applyFont="1" applyFill="1" applyBorder="1" applyAlignment="1" applyProtection="1">
      <alignment horizontal="right" vertical="center" indent="1"/>
    </xf>
    <xf numFmtId="164" fontId="2" fillId="4" borderId="57" xfId="0" applyNumberFormat="1" applyFont="1" applyFill="1" applyBorder="1" applyAlignment="1">
      <alignment horizontal="center" vertical="center"/>
      <protection locked="0"/>
    </xf>
    <xf numFmtId="49" fontId="2" fillId="4" borderId="57" xfId="0" applyNumberFormat="1" applyFont="1" applyFill="1" applyBorder="1" applyAlignment="1" applyProtection="1">
      <alignment horizontal="left" vertical="center" wrapText="1"/>
    </xf>
    <xf numFmtId="0" fontId="2" fillId="4" borderId="57" xfId="0" applyFont="1" applyFill="1" applyBorder="1" applyAlignment="1" applyProtection="1">
      <alignment horizontal="left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38"/>
  <sheetViews>
    <sheetView showGridLines="0" zoomScale="140" zoomScaleNormal="140" workbookViewId="0">
      <pane ySplit="3" topLeftCell="A4" activePane="bottomLeft" state="frozenSplit"/>
      <selection pane="bottomLeft" activeCell="H15" sqref="H15:I15"/>
    </sheetView>
  </sheetViews>
  <sheetFormatPr baseColWidth="10" defaultColWidth="10.5" defaultRowHeight="12" customHeight="1"/>
  <cols>
    <col min="1" max="1" width="3" style="1" customWidth="1"/>
    <col min="2" max="2" width="2.5" style="1" customWidth="1"/>
    <col min="3" max="3" width="3.75" style="1" customWidth="1"/>
    <col min="4" max="4" width="11.75" style="1" customWidth="1"/>
    <col min="5" max="5" width="14.75" style="1" customWidth="1"/>
    <col min="6" max="6" width="0.5" style="1" customWidth="1"/>
    <col min="7" max="7" width="3.25" style="1" customWidth="1"/>
    <col min="8" max="8" width="3" style="1" customWidth="1"/>
    <col min="9" max="9" width="12.25" style="1" customWidth="1"/>
    <col min="10" max="10" width="16.25" style="1" customWidth="1"/>
    <col min="11" max="11" width="0.75" style="1" customWidth="1"/>
    <col min="12" max="12" width="3" style="1" customWidth="1"/>
    <col min="13" max="13" width="3.75" style="1" customWidth="1"/>
    <col min="14" max="14" width="9" style="1" customWidth="1"/>
    <col min="15" max="15" width="4.25" style="1" customWidth="1"/>
    <col min="16" max="16" width="15.25" style="1" customWidth="1"/>
    <col min="17" max="17" width="7.5" style="1" customWidth="1"/>
    <col min="18" max="18" width="22.25" style="1" customWidth="1"/>
    <col min="19" max="19" width="0.5" style="1" customWidth="1"/>
    <col min="20" max="16384" width="10.5" style="1"/>
  </cols>
  <sheetData>
    <row r="1" spans="1:19" ht="14.25" customHeight="1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4"/>
      <c r="P1" s="3"/>
      <c r="Q1" s="3"/>
      <c r="R1" s="3"/>
      <c r="S1" s="5"/>
    </row>
    <row r="2" spans="1:19" ht="21" customHeight="1">
      <c r="A2" s="6"/>
      <c r="B2" s="7"/>
      <c r="C2" s="7"/>
      <c r="D2" s="7"/>
      <c r="E2" s="7"/>
      <c r="F2" s="7"/>
      <c r="G2" s="8" t="s">
        <v>0</v>
      </c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9"/>
    </row>
    <row r="3" spans="1:19" ht="12" customHeight="1">
      <c r="A3" s="10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2"/>
    </row>
    <row r="4" spans="1:19" ht="9" customHeight="1">
      <c r="A4" s="13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5"/>
      <c r="P4" s="14"/>
      <c r="Q4" s="14"/>
      <c r="R4" s="14"/>
      <c r="S4" s="16"/>
    </row>
    <row r="5" spans="1:19" ht="24" customHeight="1">
      <c r="A5" s="17"/>
      <c r="B5" s="15" t="s">
        <v>1</v>
      </c>
      <c r="C5" s="15"/>
      <c r="D5" s="15"/>
      <c r="E5" s="334" t="s">
        <v>2</v>
      </c>
      <c r="F5" s="335"/>
      <c r="G5" s="335"/>
      <c r="H5" s="335"/>
      <c r="I5" s="335"/>
      <c r="J5" s="335"/>
      <c r="K5" s="335"/>
      <c r="L5" s="335"/>
      <c r="M5" s="336"/>
      <c r="N5" s="15"/>
      <c r="O5" s="15"/>
      <c r="P5" s="15" t="s">
        <v>3</v>
      </c>
      <c r="Q5" s="18"/>
      <c r="R5" s="19"/>
      <c r="S5" s="20"/>
    </row>
    <row r="6" spans="1:19" ht="24" customHeight="1">
      <c r="A6" s="17"/>
      <c r="B6" s="15" t="s">
        <v>4</v>
      </c>
      <c r="C6" s="15"/>
      <c r="D6" s="15"/>
      <c r="E6" s="337" t="s">
        <v>548</v>
      </c>
      <c r="F6" s="338"/>
      <c r="G6" s="338"/>
      <c r="H6" s="338"/>
      <c r="I6" s="338"/>
      <c r="J6" s="338"/>
      <c r="K6" s="338"/>
      <c r="L6" s="338"/>
      <c r="M6" s="339"/>
      <c r="N6" s="15"/>
      <c r="O6" s="15"/>
      <c r="P6" s="15" t="s">
        <v>5</v>
      </c>
      <c r="Q6" s="21"/>
      <c r="R6" s="22"/>
      <c r="S6" s="20"/>
    </row>
    <row r="7" spans="1:19" ht="24" customHeight="1">
      <c r="A7" s="17"/>
      <c r="B7" s="15"/>
      <c r="C7" s="15"/>
      <c r="D7" s="15"/>
      <c r="E7" s="340" t="s">
        <v>6</v>
      </c>
      <c r="F7" s="341"/>
      <c r="G7" s="341"/>
      <c r="H7" s="341"/>
      <c r="I7" s="341"/>
      <c r="J7" s="341"/>
      <c r="K7" s="341"/>
      <c r="L7" s="341"/>
      <c r="M7" s="342"/>
      <c r="N7" s="15"/>
      <c r="O7" s="15"/>
      <c r="P7" s="15" t="s">
        <v>7</v>
      </c>
      <c r="Q7" s="23" t="s">
        <v>2</v>
      </c>
      <c r="R7" s="24"/>
      <c r="S7" s="20"/>
    </row>
    <row r="8" spans="1:19" ht="24" customHeight="1">
      <c r="A8" s="17"/>
      <c r="B8" s="361"/>
      <c r="C8" s="361"/>
      <c r="D8" s="361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 t="s">
        <v>8</v>
      </c>
      <c r="Q8" s="15" t="s">
        <v>9</v>
      </c>
      <c r="R8" s="15"/>
      <c r="S8" s="20"/>
    </row>
    <row r="9" spans="1:19" ht="24" customHeight="1">
      <c r="A9" s="17"/>
      <c r="B9" s="15" t="s">
        <v>10</v>
      </c>
      <c r="C9" s="15"/>
      <c r="D9" s="15"/>
      <c r="E9" s="343" t="s">
        <v>551</v>
      </c>
      <c r="F9" s="344"/>
      <c r="G9" s="344"/>
      <c r="H9" s="344"/>
      <c r="I9" s="344"/>
      <c r="J9" s="344"/>
      <c r="K9" s="344"/>
      <c r="L9" s="344"/>
      <c r="M9" s="345"/>
      <c r="N9" s="15"/>
      <c r="O9" s="15"/>
      <c r="P9" s="25"/>
      <c r="Q9" s="26"/>
      <c r="R9" s="27"/>
      <c r="S9" s="20"/>
    </row>
    <row r="10" spans="1:19" ht="24" customHeight="1">
      <c r="A10" s="17"/>
      <c r="B10" s="15" t="s">
        <v>11</v>
      </c>
      <c r="C10" s="15"/>
      <c r="D10" s="15"/>
      <c r="E10" s="346" t="s">
        <v>6</v>
      </c>
      <c r="F10" s="347"/>
      <c r="G10" s="347"/>
      <c r="H10" s="347"/>
      <c r="I10" s="347"/>
      <c r="J10" s="347"/>
      <c r="K10" s="347"/>
      <c r="L10" s="347"/>
      <c r="M10" s="348"/>
      <c r="N10" s="15"/>
      <c r="O10" s="15"/>
      <c r="P10" s="25"/>
      <c r="Q10" s="26"/>
      <c r="R10" s="27"/>
      <c r="S10" s="20"/>
    </row>
    <row r="11" spans="1:19" ht="24" customHeight="1">
      <c r="A11" s="17"/>
      <c r="B11" s="15" t="s">
        <v>12</v>
      </c>
      <c r="C11" s="15"/>
      <c r="D11" s="15"/>
      <c r="E11" s="346" t="s">
        <v>13</v>
      </c>
      <c r="F11" s="347"/>
      <c r="G11" s="347"/>
      <c r="H11" s="347"/>
      <c r="I11" s="347"/>
      <c r="J11" s="347"/>
      <c r="K11" s="347"/>
      <c r="L11" s="347"/>
      <c r="M11" s="348"/>
      <c r="N11" s="15"/>
      <c r="O11" s="15"/>
      <c r="P11" s="25"/>
      <c r="Q11" s="26"/>
      <c r="R11" s="27"/>
      <c r="S11" s="20"/>
    </row>
    <row r="12" spans="1:19" ht="21" customHeight="1">
      <c r="A12" s="28"/>
      <c r="B12" s="362" t="s">
        <v>14</v>
      </c>
      <c r="C12" s="362"/>
      <c r="D12" s="362"/>
      <c r="E12" s="364"/>
      <c r="F12" s="365"/>
      <c r="G12" s="365"/>
      <c r="H12" s="365"/>
      <c r="I12" s="365"/>
      <c r="J12" s="365"/>
      <c r="K12" s="365"/>
      <c r="L12" s="365"/>
      <c r="M12" s="366"/>
      <c r="N12" s="29"/>
      <c r="O12" s="29"/>
      <c r="P12" s="30"/>
      <c r="Q12" s="359"/>
      <c r="R12" s="360"/>
      <c r="S12" s="31"/>
    </row>
    <row r="13" spans="1:19" ht="9.75" customHeight="1">
      <c r="A13" s="28"/>
      <c r="B13" s="29"/>
      <c r="C13" s="29"/>
      <c r="D13" s="29"/>
      <c r="E13" s="32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32"/>
      <c r="Q13" s="32"/>
      <c r="R13" s="29"/>
      <c r="S13" s="31"/>
    </row>
    <row r="14" spans="1:19" ht="18" customHeight="1">
      <c r="A14" s="17"/>
      <c r="B14" s="15"/>
      <c r="C14" s="15"/>
      <c r="D14" s="15"/>
      <c r="E14" s="33" t="s">
        <v>15</v>
      </c>
      <c r="F14" s="15"/>
      <c r="G14" s="29"/>
      <c r="H14" s="15" t="s">
        <v>16</v>
      </c>
      <c r="I14" s="29"/>
      <c r="J14" s="15"/>
      <c r="K14" s="15"/>
      <c r="L14" s="15"/>
      <c r="M14" s="15"/>
      <c r="N14" s="15"/>
      <c r="O14" s="15"/>
      <c r="P14" s="15" t="s">
        <v>17</v>
      </c>
      <c r="Q14" s="34"/>
      <c r="R14" s="19"/>
      <c r="S14" s="20"/>
    </row>
    <row r="15" spans="1:19" ht="18" customHeight="1">
      <c r="A15" s="17"/>
      <c r="B15" s="15"/>
      <c r="C15" s="15"/>
      <c r="D15" s="15"/>
      <c r="E15" s="30"/>
      <c r="F15" s="15"/>
      <c r="G15" s="29"/>
      <c r="H15" s="355"/>
      <c r="I15" s="356"/>
      <c r="J15" s="15"/>
      <c r="K15" s="15"/>
      <c r="L15" s="15"/>
      <c r="M15" s="15"/>
      <c r="N15" s="15"/>
      <c r="O15" s="15"/>
      <c r="P15" s="35" t="s">
        <v>18</v>
      </c>
      <c r="Q15" s="36"/>
      <c r="R15" s="24"/>
      <c r="S15" s="20"/>
    </row>
    <row r="16" spans="1:19" ht="9" customHeight="1">
      <c r="A16" s="37"/>
      <c r="B16" s="38"/>
      <c r="C16" s="38"/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9"/>
    </row>
    <row r="17" spans="1:19" ht="20.25" customHeight="1">
      <c r="A17" s="40"/>
      <c r="B17" s="41"/>
      <c r="C17" s="41"/>
      <c r="D17" s="41"/>
      <c r="E17" s="42" t="s">
        <v>19</v>
      </c>
      <c r="F17" s="41"/>
      <c r="G17" s="41"/>
      <c r="H17" s="41"/>
      <c r="I17" s="41"/>
      <c r="J17" s="41"/>
      <c r="K17" s="41"/>
      <c r="L17" s="41"/>
      <c r="M17" s="41"/>
      <c r="N17" s="41"/>
      <c r="O17" s="38"/>
      <c r="P17" s="41"/>
      <c r="Q17" s="41"/>
      <c r="R17" s="41"/>
      <c r="S17" s="43"/>
    </row>
    <row r="18" spans="1:19" ht="21" customHeight="1">
      <c r="A18" s="44" t="s">
        <v>20</v>
      </c>
      <c r="B18" s="45"/>
      <c r="C18" s="45"/>
      <c r="D18" s="46"/>
      <c r="E18" s="47" t="s">
        <v>21</v>
      </c>
      <c r="F18" s="46"/>
      <c r="G18" s="47" t="s">
        <v>22</v>
      </c>
      <c r="H18" s="45"/>
      <c r="I18" s="46"/>
      <c r="J18" s="47" t="s">
        <v>23</v>
      </c>
      <c r="K18" s="45"/>
      <c r="L18" s="47" t="s">
        <v>24</v>
      </c>
      <c r="M18" s="45"/>
      <c r="N18" s="45"/>
      <c r="O18" s="48"/>
      <c r="P18" s="46"/>
      <c r="Q18" s="47" t="s">
        <v>25</v>
      </c>
      <c r="R18" s="45"/>
      <c r="S18" s="49"/>
    </row>
    <row r="19" spans="1:19" ht="18.75" customHeight="1">
      <c r="A19" s="50"/>
      <c r="B19" s="51"/>
      <c r="C19" s="51"/>
      <c r="D19" s="52">
        <v>0</v>
      </c>
      <c r="E19" s="53">
        <v>0</v>
      </c>
      <c r="F19" s="54"/>
      <c r="G19" s="55"/>
      <c r="H19" s="51"/>
      <c r="I19" s="52">
        <v>0</v>
      </c>
      <c r="J19" s="53">
        <v>0</v>
      </c>
      <c r="K19" s="56"/>
      <c r="L19" s="55"/>
      <c r="M19" s="51"/>
      <c r="N19" s="51"/>
      <c r="O19" s="57"/>
      <c r="P19" s="52">
        <v>0</v>
      </c>
      <c r="Q19" s="55"/>
      <c r="R19" s="58">
        <v>0</v>
      </c>
      <c r="S19" s="59"/>
    </row>
    <row r="20" spans="1:19" ht="20.25" customHeight="1">
      <c r="A20" s="40"/>
      <c r="B20" s="41"/>
      <c r="C20" s="41"/>
      <c r="D20" s="41"/>
      <c r="E20" s="42" t="s">
        <v>26</v>
      </c>
      <c r="F20" s="41"/>
      <c r="G20" s="41"/>
      <c r="H20" s="41"/>
      <c r="I20" s="41"/>
      <c r="J20" s="60" t="s">
        <v>27</v>
      </c>
      <c r="K20" s="41"/>
      <c r="L20" s="41"/>
      <c r="M20" s="41"/>
      <c r="N20" s="41"/>
      <c r="O20" s="38"/>
      <c r="P20" s="41"/>
      <c r="Q20" s="41"/>
      <c r="R20" s="41"/>
      <c r="S20" s="43"/>
    </row>
    <row r="21" spans="1:19" ht="18.75" customHeight="1">
      <c r="A21" s="61" t="s">
        <v>28</v>
      </c>
      <c r="B21" s="62"/>
      <c r="C21" s="63" t="s">
        <v>29</v>
      </c>
      <c r="D21" s="64"/>
      <c r="E21" s="64"/>
      <c r="F21" s="65"/>
      <c r="G21" s="61" t="s">
        <v>30</v>
      </c>
      <c r="H21" s="66"/>
      <c r="I21" s="63" t="s">
        <v>31</v>
      </c>
      <c r="J21" s="64"/>
      <c r="K21" s="64"/>
      <c r="L21" s="61" t="s">
        <v>32</v>
      </c>
      <c r="M21" s="66"/>
      <c r="N21" s="63" t="s">
        <v>33</v>
      </c>
      <c r="O21" s="67"/>
      <c r="P21" s="64"/>
      <c r="Q21" s="64"/>
      <c r="R21" s="64"/>
      <c r="S21" s="65"/>
    </row>
    <row r="22" spans="1:19" ht="18.75" customHeight="1">
      <c r="A22" s="68" t="s">
        <v>34</v>
      </c>
      <c r="B22" s="69" t="s">
        <v>35</v>
      </c>
      <c r="C22" s="70"/>
      <c r="D22" s="71" t="s">
        <v>36</v>
      </c>
      <c r="E22" s="367">
        <f>Rozpočet!G13</f>
        <v>0</v>
      </c>
      <c r="F22" s="73"/>
      <c r="G22" s="68" t="s">
        <v>37</v>
      </c>
      <c r="H22" s="74" t="s">
        <v>38</v>
      </c>
      <c r="I22" s="75"/>
      <c r="J22" s="76">
        <v>0</v>
      </c>
      <c r="K22" s="77"/>
      <c r="L22" s="68" t="s">
        <v>39</v>
      </c>
      <c r="M22" s="78" t="s">
        <v>40</v>
      </c>
      <c r="N22" s="79"/>
      <c r="O22" s="48"/>
      <c r="P22" s="79"/>
      <c r="Q22" s="80"/>
      <c r="R22" s="72">
        <v>0</v>
      </c>
      <c r="S22" s="73"/>
    </row>
    <row r="23" spans="1:19" ht="18.75" customHeight="1">
      <c r="A23" s="68" t="s">
        <v>41</v>
      </c>
      <c r="B23" s="81"/>
      <c r="C23" s="82"/>
      <c r="D23" s="71" t="s">
        <v>42</v>
      </c>
      <c r="E23" s="368"/>
      <c r="F23" s="73"/>
      <c r="G23" s="68" t="s">
        <v>43</v>
      </c>
      <c r="H23" s="15" t="s">
        <v>44</v>
      </c>
      <c r="I23" s="75"/>
      <c r="J23" s="76">
        <v>0</v>
      </c>
      <c r="K23" s="77"/>
      <c r="L23" s="68" t="s">
        <v>45</v>
      </c>
      <c r="M23" s="78" t="s">
        <v>46</v>
      </c>
      <c r="N23" s="79"/>
      <c r="O23" s="48"/>
      <c r="P23" s="79"/>
      <c r="Q23" s="80"/>
      <c r="R23" s="72">
        <v>0</v>
      </c>
      <c r="S23" s="73"/>
    </row>
    <row r="24" spans="1:19" ht="18.75" customHeight="1">
      <c r="A24" s="68" t="s">
        <v>47</v>
      </c>
      <c r="B24" s="69" t="s">
        <v>48</v>
      </c>
      <c r="C24" s="70"/>
      <c r="D24" s="71" t="s">
        <v>36</v>
      </c>
      <c r="E24" s="367">
        <f>Rozpočet!G113</f>
        <v>0</v>
      </c>
      <c r="F24" s="73"/>
      <c r="G24" s="68" t="s">
        <v>49</v>
      </c>
      <c r="H24" s="74" t="s">
        <v>50</v>
      </c>
      <c r="I24" s="75"/>
      <c r="J24" s="76">
        <v>0</v>
      </c>
      <c r="K24" s="77"/>
      <c r="L24" s="68" t="s">
        <v>51</v>
      </c>
      <c r="M24" s="78" t="s">
        <v>52</v>
      </c>
      <c r="N24" s="79"/>
      <c r="O24" s="48"/>
      <c r="P24" s="79"/>
      <c r="Q24" s="80"/>
      <c r="R24" s="72">
        <v>0</v>
      </c>
      <c r="S24" s="73"/>
    </row>
    <row r="25" spans="1:19" ht="18.75" customHeight="1">
      <c r="A25" s="68" t="s">
        <v>53</v>
      </c>
      <c r="B25" s="81"/>
      <c r="C25" s="82"/>
      <c r="D25" s="71" t="s">
        <v>42</v>
      </c>
      <c r="E25" s="368"/>
      <c r="F25" s="73"/>
      <c r="G25" s="68" t="s">
        <v>54</v>
      </c>
      <c r="H25" s="74"/>
      <c r="I25" s="75"/>
      <c r="J25" s="76">
        <v>0</v>
      </c>
      <c r="K25" s="77"/>
      <c r="L25" s="68" t="s">
        <v>55</v>
      </c>
      <c r="M25" s="78" t="s">
        <v>56</v>
      </c>
      <c r="N25" s="79"/>
      <c r="O25" s="48"/>
      <c r="P25" s="79"/>
      <c r="Q25" s="80"/>
      <c r="R25" s="72">
        <v>0</v>
      </c>
      <c r="S25" s="73"/>
    </row>
    <row r="26" spans="1:19" ht="18.75" customHeight="1">
      <c r="A26" s="68" t="s">
        <v>57</v>
      </c>
      <c r="B26" s="69" t="s">
        <v>58</v>
      </c>
      <c r="C26" s="70"/>
      <c r="D26" s="71" t="s">
        <v>36</v>
      </c>
      <c r="E26" s="367">
        <f>Rozpočet!G140+Rozpočet!G168+Rozpočet!I162</f>
        <v>0</v>
      </c>
      <c r="F26" s="73"/>
      <c r="G26" s="83"/>
      <c r="H26" s="79"/>
      <c r="I26" s="75"/>
      <c r="J26" s="76"/>
      <c r="K26" s="77"/>
      <c r="L26" s="68" t="s">
        <v>59</v>
      </c>
      <c r="M26" s="78" t="s">
        <v>60</v>
      </c>
      <c r="N26" s="79"/>
      <c r="O26" s="48"/>
      <c r="P26" s="79"/>
      <c r="Q26" s="80"/>
      <c r="R26" s="72">
        <v>0</v>
      </c>
      <c r="S26" s="73"/>
    </row>
    <row r="27" spans="1:19" ht="18.75" customHeight="1">
      <c r="A27" s="68" t="s">
        <v>61</v>
      </c>
      <c r="B27" s="81"/>
      <c r="C27" s="82"/>
      <c r="D27" s="71" t="s">
        <v>42</v>
      </c>
      <c r="E27" s="369"/>
      <c r="F27" s="73"/>
      <c r="G27" s="83"/>
      <c r="H27" s="79"/>
      <c r="I27" s="75"/>
      <c r="J27" s="76"/>
      <c r="K27" s="77"/>
      <c r="L27" s="68" t="s">
        <v>62</v>
      </c>
      <c r="M27" s="74" t="s">
        <v>63</v>
      </c>
      <c r="N27" s="79"/>
      <c r="O27" s="48"/>
      <c r="P27" s="79"/>
      <c r="Q27" s="75"/>
      <c r="R27" s="72">
        <v>0</v>
      </c>
      <c r="S27" s="73"/>
    </row>
    <row r="28" spans="1:19" ht="18.75" customHeight="1">
      <c r="A28" s="68" t="s">
        <v>64</v>
      </c>
      <c r="B28" s="363" t="s">
        <v>65</v>
      </c>
      <c r="C28" s="363"/>
      <c r="D28" s="363"/>
      <c r="E28" s="84">
        <f>SUM(E22:E27)</f>
        <v>0</v>
      </c>
      <c r="F28" s="43"/>
      <c r="G28" s="68" t="s">
        <v>66</v>
      </c>
      <c r="H28" s="85" t="s">
        <v>67</v>
      </c>
      <c r="I28" s="75"/>
      <c r="J28" s="86"/>
      <c r="K28" s="87"/>
      <c r="L28" s="68" t="s">
        <v>68</v>
      </c>
      <c r="M28" s="85" t="s">
        <v>69</v>
      </c>
      <c r="N28" s="79"/>
      <c r="O28" s="48"/>
      <c r="P28" s="79"/>
      <c r="Q28" s="75"/>
      <c r="R28" s="84">
        <v>0</v>
      </c>
      <c r="S28" s="43"/>
    </row>
    <row r="29" spans="1:19" ht="18.75" customHeight="1">
      <c r="A29" s="88" t="s">
        <v>70</v>
      </c>
      <c r="B29" s="89" t="s">
        <v>71</v>
      </c>
      <c r="C29" s="90"/>
      <c r="D29" s="91"/>
      <c r="E29" s="92">
        <v>0</v>
      </c>
      <c r="F29" s="39"/>
      <c r="G29" s="88" t="s">
        <v>72</v>
      </c>
      <c r="H29" s="89" t="s">
        <v>73</v>
      </c>
      <c r="I29" s="91"/>
      <c r="J29" s="93">
        <v>0</v>
      </c>
      <c r="K29" s="94"/>
      <c r="L29" s="88" t="s">
        <v>74</v>
      </c>
      <c r="M29" s="89" t="s">
        <v>75</v>
      </c>
      <c r="N29" s="90"/>
      <c r="O29" s="38"/>
      <c r="P29" s="90"/>
      <c r="Q29" s="91"/>
      <c r="R29" s="92">
        <v>0</v>
      </c>
      <c r="S29" s="39"/>
    </row>
    <row r="30" spans="1:19" ht="18.75" customHeight="1">
      <c r="A30" s="95" t="s">
        <v>11</v>
      </c>
      <c r="B30" s="14"/>
      <c r="C30" s="14"/>
      <c r="D30" s="14"/>
      <c r="E30" s="14"/>
      <c r="F30" s="96"/>
      <c r="G30" s="349" t="s">
        <v>81</v>
      </c>
      <c r="H30" s="350"/>
      <c r="I30" s="350"/>
      <c r="J30" s="350"/>
      <c r="K30" s="14"/>
      <c r="L30" s="61" t="s">
        <v>76</v>
      </c>
      <c r="M30" s="46"/>
      <c r="N30" s="63" t="s">
        <v>77</v>
      </c>
      <c r="O30" s="67"/>
      <c r="P30" s="45"/>
      <c r="Q30" s="45"/>
      <c r="R30" s="45"/>
      <c r="S30" s="49"/>
    </row>
    <row r="31" spans="1:19" ht="18.75" customHeight="1">
      <c r="A31" s="17"/>
      <c r="B31" s="15"/>
      <c r="C31" s="15"/>
      <c r="D31" s="15"/>
      <c r="E31" s="15"/>
      <c r="F31" s="97"/>
      <c r="G31" s="351"/>
      <c r="H31" s="352"/>
      <c r="I31" s="352"/>
      <c r="J31" s="352"/>
      <c r="K31" s="15"/>
      <c r="L31" s="68" t="s">
        <v>78</v>
      </c>
      <c r="M31" s="74" t="s">
        <v>79</v>
      </c>
      <c r="N31" s="79"/>
      <c r="O31" s="48"/>
      <c r="P31" s="79"/>
      <c r="Q31" s="75"/>
      <c r="R31" s="84">
        <f>E28</f>
        <v>0</v>
      </c>
      <c r="S31" s="43"/>
    </row>
    <row r="32" spans="1:19" ht="18.75" customHeight="1">
      <c r="A32" s="99" t="s">
        <v>80</v>
      </c>
      <c r="B32" s="48"/>
      <c r="C32" s="48"/>
      <c r="D32" s="48"/>
      <c r="E32" s="48"/>
      <c r="F32" s="82"/>
      <c r="G32" s="353"/>
      <c r="H32" s="354"/>
      <c r="I32" s="354"/>
      <c r="J32" s="354"/>
      <c r="K32" s="48"/>
      <c r="L32" s="68" t="s">
        <v>82</v>
      </c>
      <c r="M32" s="78" t="s">
        <v>83</v>
      </c>
      <c r="N32" s="101">
        <v>20</v>
      </c>
      <c r="O32" s="102" t="s">
        <v>84</v>
      </c>
      <c r="P32" s="103">
        <v>687172.96</v>
      </c>
      <c r="Q32" s="75"/>
      <c r="R32" s="104">
        <f>20%*R31</f>
        <v>0</v>
      </c>
      <c r="S32" s="105"/>
    </row>
    <row r="33" spans="1:19" ht="12.75" hidden="1" customHeight="1">
      <c r="A33" s="106"/>
      <c r="B33" s="107"/>
      <c r="C33" s="107"/>
      <c r="D33" s="107"/>
      <c r="E33" s="107"/>
      <c r="F33" s="70"/>
      <c r="G33" s="108"/>
      <c r="H33" s="107"/>
      <c r="I33" s="107"/>
      <c r="J33" s="107"/>
      <c r="K33" s="107"/>
      <c r="L33" s="109"/>
      <c r="M33" s="110"/>
      <c r="N33" s="111"/>
      <c r="O33" s="112"/>
      <c r="P33" s="113"/>
      <c r="Q33" s="111"/>
      <c r="R33" s="114"/>
      <c r="S33" s="73"/>
    </row>
    <row r="34" spans="1:19" ht="35.25" customHeight="1">
      <c r="A34" s="115" t="s">
        <v>10</v>
      </c>
      <c r="B34" s="116"/>
      <c r="C34" s="116"/>
      <c r="D34" s="116"/>
      <c r="E34" s="15"/>
      <c r="F34" s="97"/>
      <c r="G34" s="98"/>
      <c r="H34" s="15"/>
      <c r="I34" s="15"/>
      <c r="J34" s="15"/>
      <c r="K34" s="15"/>
      <c r="L34" s="88" t="s">
        <v>85</v>
      </c>
      <c r="M34" s="357" t="s">
        <v>86</v>
      </c>
      <c r="N34" s="358"/>
      <c r="O34" s="358"/>
      <c r="P34" s="358"/>
      <c r="Q34" s="91"/>
      <c r="R34" s="117">
        <f>R31+R32</f>
        <v>0</v>
      </c>
      <c r="S34" s="27"/>
    </row>
    <row r="35" spans="1:19" ht="33" customHeight="1">
      <c r="A35" s="99" t="s">
        <v>80</v>
      </c>
      <c r="B35" s="48"/>
      <c r="C35" s="48"/>
      <c r="D35" s="48"/>
      <c r="E35" s="48"/>
      <c r="F35" s="82"/>
      <c r="G35" s="100" t="s">
        <v>81</v>
      </c>
      <c r="H35" s="48"/>
      <c r="I35" s="48"/>
      <c r="J35" s="48"/>
      <c r="K35" s="48"/>
      <c r="L35" s="61" t="s">
        <v>87</v>
      </c>
      <c r="M35" s="46"/>
      <c r="N35" s="63" t="s">
        <v>88</v>
      </c>
      <c r="O35" s="67"/>
      <c r="P35" s="45"/>
      <c r="Q35" s="45"/>
      <c r="R35" s="118"/>
      <c r="S35" s="49"/>
    </row>
    <row r="36" spans="1:19" ht="20.25" customHeight="1">
      <c r="A36" s="119" t="s">
        <v>12</v>
      </c>
      <c r="B36" s="107"/>
      <c r="C36" s="107"/>
      <c r="D36" s="107"/>
      <c r="E36" s="107"/>
      <c r="F36" s="70"/>
      <c r="G36" s="120"/>
      <c r="H36" s="107"/>
      <c r="I36" s="107"/>
      <c r="J36" s="107"/>
      <c r="K36" s="107"/>
      <c r="L36" s="68" t="s">
        <v>89</v>
      </c>
      <c r="M36" s="74" t="s">
        <v>90</v>
      </c>
      <c r="N36" s="79"/>
      <c r="O36" s="48"/>
      <c r="P36" s="79"/>
      <c r="Q36" s="75"/>
      <c r="R36" s="72">
        <v>0</v>
      </c>
      <c r="S36" s="73"/>
    </row>
    <row r="37" spans="1:19" ht="18.75" customHeight="1">
      <c r="A37" s="17"/>
      <c r="B37" s="15"/>
      <c r="C37" s="15"/>
      <c r="D37" s="15"/>
      <c r="E37" s="15"/>
      <c r="F37" s="97"/>
      <c r="G37" s="121"/>
      <c r="H37" s="15"/>
      <c r="I37" s="15"/>
      <c r="J37" s="15"/>
      <c r="K37" s="15"/>
      <c r="L37" s="68" t="s">
        <v>91</v>
      </c>
      <c r="M37" s="74" t="s">
        <v>92</v>
      </c>
      <c r="N37" s="79"/>
      <c r="O37" s="48"/>
      <c r="P37" s="79"/>
      <c r="Q37" s="75"/>
      <c r="R37" s="72">
        <v>0</v>
      </c>
      <c r="S37" s="73"/>
    </row>
    <row r="38" spans="1:19" ht="18.75" customHeight="1">
      <c r="A38" s="122" t="s">
        <v>80</v>
      </c>
      <c r="B38" s="38"/>
      <c r="C38" s="38"/>
      <c r="D38" s="38"/>
      <c r="E38" s="38"/>
      <c r="F38" s="123"/>
      <c r="G38" s="124" t="s">
        <v>81</v>
      </c>
      <c r="H38" s="38"/>
      <c r="I38" s="38"/>
      <c r="J38" s="38"/>
      <c r="K38" s="38"/>
      <c r="L38" s="88" t="s">
        <v>93</v>
      </c>
      <c r="M38" s="89" t="s">
        <v>94</v>
      </c>
      <c r="N38" s="90"/>
      <c r="O38" s="125"/>
      <c r="P38" s="90"/>
      <c r="Q38" s="91"/>
      <c r="R38" s="53">
        <v>0</v>
      </c>
      <c r="S38" s="126"/>
    </row>
  </sheetData>
  <mergeCells count="17">
    <mergeCell ref="G30:J32"/>
    <mergeCell ref="H15:I15"/>
    <mergeCell ref="M34:P34"/>
    <mergeCell ref="Q12:R12"/>
    <mergeCell ref="B8:D8"/>
    <mergeCell ref="B12:D12"/>
    <mergeCell ref="B28:D28"/>
    <mergeCell ref="E12:M12"/>
    <mergeCell ref="E22:E23"/>
    <mergeCell ref="E24:E25"/>
    <mergeCell ref="E26:E27"/>
    <mergeCell ref="E11:M11"/>
    <mergeCell ref="E5:M5"/>
    <mergeCell ref="E6:M6"/>
    <mergeCell ref="E7:M7"/>
    <mergeCell ref="E9:M9"/>
    <mergeCell ref="E10:M10"/>
  </mergeCells>
  <pageMargins left="0.39375001192092896" right="0.39375001192092896" top="0.78750002384185791" bottom="0.78750002384185791" header="0" footer="0"/>
  <pageSetup paperSize="9" scale="98" orientation="portrait" blackAndWhite="1" horizontalDpi="0" verticalDpi="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205"/>
  <sheetViews>
    <sheetView showGridLines="0" tabSelected="1" zoomScale="150" zoomScaleNormal="150" workbookViewId="0">
      <selection activeCell="C151" sqref="C151"/>
    </sheetView>
  </sheetViews>
  <sheetFormatPr baseColWidth="10" defaultRowHeight="12" customHeight="1"/>
  <cols>
    <col min="1" max="1" width="5.75" style="202" customWidth="1"/>
    <col min="2" max="2" width="20.75" style="1" customWidth="1"/>
    <col min="3" max="3" width="105.75" style="1" customWidth="1"/>
    <col min="4" max="4" width="6.75" style="144" customWidth="1"/>
    <col min="5" max="5" width="14.75" style="202" customWidth="1"/>
    <col min="6" max="6" width="12.75" style="1" customWidth="1"/>
    <col min="7" max="7" width="20.75" style="240" customWidth="1"/>
    <col min="8" max="8" width="18.75" style="1" hidden="1" customWidth="1"/>
    <col min="9" max="9" width="17.75" style="155" bestFit="1" customWidth="1"/>
    <col min="10" max="10" width="14.5" style="155" customWidth="1"/>
    <col min="11" max="11" width="4" style="155" bestFit="1" customWidth="1"/>
    <col min="12" max="12" width="10.5" style="155" bestFit="1" customWidth="1"/>
    <col min="13" max="13" width="11" style="155" bestFit="1" customWidth="1"/>
    <col min="14" max="14" width="10.5" style="155" bestFit="1" customWidth="1"/>
    <col min="15" max="15" width="10.75" style="155"/>
    <col min="16" max="16384" width="10.75" style="1"/>
  </cols>
  <sheetData>
    <row r="1" spans="1:15" ht="27.75" customHeight="1">
      <c r="A1" s="370" t="s">
        <v>95</v>
      </c>
      <c r="B1" s="371"/>
      <c r="C1" s="371"/>
      <c r="D1" s="371"/>
      <c r="E1" s="371"/>
      <c r="F1" s="371"/>
      <c r="G1" s="371"/>
      <c r="H1" s="371"/>
      <c r="I1" s="176"/>
      <c r="J1" s="176"/>
    </row>
    <row r="2" spans="1:15" ht="12.75" customHeight="1">
      <c r="A2" s="181" t="s">
        <v>96</v>
      </c>
      <c r="B2" s="186"/>
      <c r="C2" s="186"/>
      <c r="D2" s="137"/>
      <c r="E2" s="217"/>
      <c r="F2" s="127"/>
      <c r="G2" s="226"/>
      <c r="H2" s="127"/>
      <c r="I2" s="176"/>
      <c r="J2" s="176"/>
    </row>
    <row r="3" spans="1:15" ht="12.75" customHeight="1">
      <c r="A3" s="181" t="s">
        <v>549</v>
      </c>
      <c r="B3" s="186"/>
      <c r="C3" s="186"/>
      <c r="D3" s="137"/>
      <c r="E3" s="217"/>
      <c r="F3" s="127"/>
      <c r="G3" s="226"/>
      <c r="H3" s="127"/>
      <c r="I3" s="176"/>
      <c r="J3" s="176"/>
    </row>
    <row r="4" spans="1:15" ht="13.5" customHeight="1">
      <c r="A4" s="181"/>
      <c r="B4" s="187"/>
      <c r="C4" s="181"/>
      <c r="D4" s="138"/>
      <c r="E4" s="216"/>
      <c r="F4" s="128"/>
      <c r="G4" s="227"/>
      <c r="H4" s="128"/>
      <c r="I4" s="176"/>
      <c r="J4" s="176"/>
    </row>
    <row r="5" spans="1:15" ht="6.75" customHeight="1">
      <c r="A5" s="189"/>
      <c r="B5" s="188"/>
      <c r="C5" s="188"/>
      <c r="D5" s="139"/>
      <c r="E5" s="216"/>
      <c r="F5" s="130"/>
      <c r="G5" s="227"/>
      <c r="H5" s="130"/>
      <c r="I5" s="176"/>
      <c r="J5" s="176"/>
    </row>
    <row r="6" spans="1:15" ht="12.75" customHeight="1">
      <c r="A6" s="190" t="s">
        <v>550</v>
      </c>
      <c r="B6" s="186"/>
      <c r="C6" s="186"/>
      <c r="D6" s="137"/>
      <c r="E6" s="215"/>
      <c r="F6" s="127"/>
      <c r="G6" s="226"/>
      <c r="H6" s="127"/>
      <c r="I6" s="176"/>
      <c r="J6" s="176"/>
    </row>
    <row r="7" spans="1:15" ht="13.5" customHeight="1">
      <c r="A7" s="190" t="s">
        <v>97</v>
      </c>
      <c r="B7" s="186"/>
      <c r="C7" s="186"/>
      <c r="D7" s="137"/>
      <c r="E7" s="215" t="s">
        <v>552</v>
      </c>
      <c r="F7" s="127"/>
      <c r="G7" s="226"/>
      <c r="H7" s="127"/>
      <c r="I7" s="176"/>
      <c r="J7" s="176"/>
    </row>
    <row r="8" spans="1:15" ht="13.5" customHeight="1">
      <c r="A8" s="372" t="s">
        <v>98</v>
      </c>
      <c r="B8" s="373"/>
      <c r="C8" s="373"/>
      <c r="D8" s="140"/>
      <c r="E8" s="215" t="s">
        <v>553</v>
      </c>
      <c r="F8" s="131"/>
      <c r="G8" s="226"/>
      <c r="H8" s="131"/>
      <c r="I8" s="176"/>
      <c r="J8" s="176"/>
    </row>
    <row r="9" spans="1:15" ht="6.75" customHeight="1">
      <c r="A9" s="191"/>
      <c r="B9" s="129"/>
      <c r="C9" s="129"/>
      <c r="D9" s="141"/>
      <c r="E9" s="191"/>
      <c r="F9" s="129"/>
      <c r="G9" s="228"/>
      <c r="H9" s="129"/>
      <c r="I9" s="176"/>
      <c r="J9" s="176"/>
    </row>
    <row r="10" spans="1:15" s="150" customFormat="1" ht="30" customHeight="1">
      <c r="A10" s="192" t="s">
        <v>99</v>
      </c>
      <c r="B10" s="149" t="s">
        <v>100</v>
      </c>
      <c r="C10" s="149" t="s">
        <v>101</v>
      </c>
      <c r="D10" s="149" t="s">
        <v>102</v>
      </c>
      <c r="E10" s="149" t="s">
        <v>103</v>
      </c>
      <c r="F10" s="149" t="s">
        <v>104</v>
      </c>
      <c r="G10" s="149" t="s">
        <v>105</v>
      </c>
      <c r="H10" s="149" t="s">
        <v>106</v>
      </c>
      <c r="I10" s="177"/>
      <c r="J10" s="177"/>
    </row>
    <row r="11" spans="1:15" ht="12.75" hidden="1" customHeight="1">
      <c r="A11" s="193" t="s">
        <v>34</v>
      </c>
      <c r="B11" s="132" t="s">
        <v>41</v>
      </c>
      <c r="C11" s="132" t="s">
        <v>47</v>
      </c>
      <c r="D11" s="132" t="s">
        <v>53</v>
      </c>
      <c r="E11" s="132" t="s">
        <v>57</v>
      </c>
      <c r="F11" s="132" t="s">
        <v>61</v>
      </c>
      <c r="G11" s="229" t="s">
        <v>64</v>
      </c>
      <c r="H11" s="132" t="s">
        <v>37</v>
      </c>
      <c r="I11" s="176"/>
      <c r="J11" s="176"/>
    </row>
    <row r="12" spans="1:15" ht="3" customHeight="1">
      <c r="A12" s="191"/>
      <c r="B12" s="129"/>
      <c r="C12" s="129"/>
      <c r="D12" s="141"/>
      <c r="E12" s="191"/>
      <c r="F12" s="129"/>
      <c r="G12" s="228"/>
      <c r="H12" s="129"/>
      <c r="I12" s="176"/>
      <c r="J12" s="176"/>
    </row>
    <row r="13" spans="1:15" ht="30.75" customHeight="1">
      <c r="A13" s="194"/>
      <c r="B13" s="133"/>
      <c r="C13" s="133" t="s">
        <v>107</v>
      </c>
      <c r="D13" s="142"/>
      <c r="E13" s="218"/>
      <c r="F13" s="134"/>
      <c r="G13" s="230">
        <f>G14+G34+G65+G45+G55+G99+G111+G50</f>
        <v>0</v>
      </c>
      <c r="H13" s="151">
        <f>H14+H34+H65+H45+H55+H99+H111+H50</f>
        <v>117707.601</v>
      </c>
      <c r="I13" s="176"/>
      <c r="J13" s="176"/>
    </row>
    <row r="14" spans="1:15" ht="28.5" customHeight="1">
      <c r="A14" s="180"/>
      <c r="B14" s="135" t="s">
        <v>34</v>
      </c>
      <c r="C14" s="135" t="s">
        <v>108</v>
      </c>
      <c r="D14" s="143"/>
      <c r="E14" s="219"/>
      <c r="F14" s="136"/>
      <c r="G14" s="231">
        <f>SUM(G15:G33)</f>
        <v>0</v>
      </c>
      <c r="H14" s="152">
        <f>SUM(H15:H33)</f>
        <v>0</v>
      </c>
      <c r="I14" s="176"/>
      <c r="J14" s="176"/>
    </row>
    <row r="15" spans="1:15" s="145" customFormat="1" ht="15" customHeight="1">
      <c r="A15" s="171">
        <v>1</v>
      </c>
      <c r="B15" s="241" t="s">
        <v>169</v>
      </c>
      <c r="C15" s="242" t="s">
        <v>170</v>
      </c>
      <c r="D15" s="309" t="s">
        <v>109</v>
      </c>
      <c r="E15" s="244">
        <v>168.886</v>
      </c>
      <c r="F15" s="245"/>
      <c r="G15" s="246"/>
      <c r="H15" s="247"/>
      <c r="I15" s="156"/>
      <c r="J15" s="156"/>
      <c r="K15" s="156"/>
      <c r="L15" s="156"/>
      <c r="M15" s="156"/>
      <c r="N15" s="156"/>
      <c r="O15" s="156"/>
    </row>
    <row r="16" spans="1:15" s="145" customFormat="1" ht="15" customHeight="1">
      <c r="A16" s="171" t="s">
        <v>208</v>
      </c>
      <c r="B16" s="160" t="s">
        <v>165</v>
      </c>
      <c r="C16" s="161" t="s">
        <v>166</v>
      </c>
      <c r="D16" s="162" t="s">
        <v>109</v>
      </c>
      <c r="E16" s="220">
        <v>3979.4459999999999</v>
      </c>
      <c r="F16" s="163"/>
      <c r="G16" s="232"/>
      <c r="H16" s="247">
        <v>0</v>
      </c>
      <c r="I16" s="248"/>
      <c r="J16" s="249"/>
      <c r="K16" s="156"/>
      <c r="L16" s="156"/>
      <c r="M16" s="156"/>
      <c r="N16" s="156"/>
      <c r="O16" s="156"/>
    </row>
    <row r="17" spans="1:15" s="145" customFormat="1" ht="30" customHeight="1">
      <c r="A17" s="171" t="s">
        <v>210</v>
      </c>
      <c r="B17" s="160" t="s">
        <v>161</v>
      </c>
      <c r="C17" s="161" t="s">
        <v>162</v>
      </c>
      <c r="D17" s="162" t="s">
        <v>116</v>
      </c>
      <c r="E17" s="220">
        <v>1301.94</v>
      </c>
      <c r="F17" s="163"/>
      <c r="G17" s="232"/>
      <c r="H17" s="247">
        <v>0</v>
      </c>
      <c r="I17" s="248"/>
      <c r="J17" s="249"/>
      <c r="K17" s="156"/>
      <c r="L17" s="156"/>
      <c r="M17" s="156"/>
      <c r="N17" s="156"/>
      <c r="O17" s="156"/>
    </row>
    <row r="18" spans="1:15" s="145" customFormat="1" ht="15" customHeight="1">
      <c r="A18" s="171" t="s">
        <v>211</v>
      </c>
      <c r="B18" s="160" t="s">
        <v>163</v>
      </c>
      <c r="C18" s="161" t="s">
        <v>164</v>
      </c>
      <c r="D18" s="162" t="s">
        <v>116</v>
      </c>
      <c r="E18" s="220">
        <v>1762.991</v>
      </c>
      <c r="F18" s="163"/>
      <c r="G18" s="232"/>
      <c r="H18" s="247">
        <v>0</v>
      </c>
      <c r="I18" s="248"/>
      <c r="J18" s="249"/>
      <c r="K18" s="156"/>
      <c r="L18" s="156"/>
      <c r="M18" s="156"/>
      <c r="N18" s="156"/>
      <c r="O18" s="156"/>
    </row>
    <row r="19" spans="1:15" s="145" customFormat="1" ht="15" customHeight="1">
      <c r="A19" s="171">
        <v>2</v>
      </c>
      <c r="B19" s="241" t="s">
        <v>167</v>
      </c>
      <c r="C19" s="242" t="s">
        <v>168</v>
      </c>
      <c r="D19" s="250" t="s">
        <v>109</v>
      </c>
      <c r="E19" s="251">
        <v>1326.482</v>
      </c>
      <c r="F19" s="252"/>
      <c r="G19" s="233"/>
      <c r="H19" s="213"/>
      <c r="I19" s="156"/>
      <c r="J19" s="156"/>
      <c r="K19" s="156"/>
      <c r="L19" s="156"/>
      <c r="M19" s="156"/>
      <c r="N19" s="156"/>
      <c r="O19" s="156"/>
    </row>
    <row r="20" spans="1:15" s="145" customFormat="1" ht="15" customHeight="1">
      <c r="A20" s="172" t="s">
        <v>209</v>
      </c>
      <c r="B20" s="160" t="s">
        <v>173</v>
      </c>
      <c r="C20" s="161" t="s">
        <v>174</v>
      </c>
      <c r="D20" s="162" t="s">
        <v>109</v>
      </c>
      <c r="E20" s="220">
        <v>53.238</v>
      </c>
      <c r="F20" s="163"/>
      <c r="G20" s="232"/>
      <c r="H20" s="247">
        <v>0</v>
      </c>
      <c r="I20" s="253"/>
      <c r="J20" s="254"/>
      <c r="K20" s="156"/>
      <c r="L20" s="156"/>
      <c r="M20" s="156"/>
      <c r="N20" s="156"/>
      <c r="O20" s="156"/>
    </row>
    <row r="21" spans="1:15" s="145" customFormat="1" ht="15" customHeight="1">
      <c r="A21" s="172" t="s">
        <v>215</v>
      </c>
      <c r="B21" s="160" t="s">
        <v>171</v>
      </c>
      <c r="C21" s="161" t="s">
        <v>172</v>
      </c>
      <c r="D21" s="162" t="s">
        <v>109</v>
      </c>
      <c r="E21" s="220">
        <v>56.295000000000002</v>
      </c>
      <c r="F21" s="163"/>
      <c r="G21" s="232"/>
      <c r="H21" s="247">
        <v>0</v>
      </c>
      <c r="I21" s="156"/>
      <c r="J21" s="156"/>
      <c r="K21" s="156"/>
      <c r="L21" s="156"/>
      <c r="M21" s="156"/>
      <c r="N21" s="156"/>
      <c r="O21" s="156"/>
    </row>
    <row r="22" spans="1:15" s="145" customFormat="1" ht="30" customHeight="1">
      <c r="A22" s="172" t="s">
        <v>216</v>
      </c>
      <c r="B22" s="160" t="s">
        <v>110</v>
      </c>
      <c r="C22" s="161" t="s">
        <v>175</v>
      </c>
      <c r="D22" s="162" t="s">
        <v>109</v>
      </c>
      <c r="E22" s="220">
        <v>17.745999999999999</v>
      </c>
      <c r="F22" s="163"/>
      <c r="G22" s="232"/>
      <c r="H22" s="247">
        <v>0</v>
      </c>
      <c r="I22" s="156"/>
      <c r="J22" s="156"/>
      <c r="K22" s="156"/>
      <c r="L22" s="156"/>
      <c r="M22" s="156"/>
      <c r="N22" s="156"/>
      <c r="O22" s="156"/>
    </row>
    <row r="23" spans="1:15" s="145" customFormat="1" ht="15" customHeight="1">
      <c r="A23" s="172" t="s">
        <v>217</v>
      </c>
      <c r="B23" s="160" t="s">
        <v>176</v>
      </c>
      <c r="C23" s="161" t="s">
        <v>177</v>
      </c>
      <c r="D23" s="162" t="s">
        <v>109</v>
      </c>
      <c r="E23" s="220">
        <v>340.61500000000001</v>
      </c>
      <c r="F23" s="163"/>
      <c r="G23" s="232"/>
      <c r="H23" s="247">
        <v>0</v>
      </c>
      <c r="I23" s="156"/>
      <c r="J23" s="156"/>
      <c r="K23" s="156"/>
      <c r="L23" s="156"/>
      <c r="M23" s="156"/>
      <c r="N23" s="156"/>
      <c r="O23" s="156"/>
    </row>
    <row r="24" spans="1:15" s="145" customFormat="1" ht="30" customHeight="1">
      <c r="A24" s="172" t="s">
        <v>218</v>
      </c>
      <c r="B24" s="160" t="s">
        <v>178</v>
      </c>
      <c r="C24" s="161" t="s">
        <v>179</v>
      </c>
      <c r="D24" s="162" t="s">
        <v>109</v>
      </c>
      <c r="E24" s="220">
        <v>113.538</v>
      </c>
      <c r="F24" s="163"/>
      <c r="G24" s="232"/>
      <c r="H24" s="247">
        <v>0</v>
      </c>
      <c r="I24" s="156"/>
      <c r="J24" s="156"/>
      <c r="K24" s="156"/>
      <c r="L24" s="156"/>
      <c r="M24" s="156"/>
      <c r="N24" s="156"/>
      <c r="O24" s="156"/>
    </row>
    <row r="25" spans="1:15" s="145" customFormat="1" ht="15" customHeight="1">
      <c r="A25" s="172">
        <v>3</v>
      </c>
      <c r="B25" s="241" t="s">
        <v>180</v>
      </c>
      <c r="C25" s="255" t="s">
        <v>111</v>
      </c>
      <c r="D25" s="250" t="s">
        <v>109</v>
      </c>
      <c r="E25" s="251">
        <v>1076.6880000000001</v>
      </c>
      <c r="F25" s="252"/>
      <c r="G25" s="233"/>
      <c r="H25" s="247">
        <v>0</v>
      </c>
      <c r="I25" s="156"/>
      <c r="J25" s="156"/>
      <c r="K25" s="156"/>
      <c r="L25" s="156"/>
      <c r="M25" s="156"/>
      <c r="N25" s="156"/>
      <c r="O25" s="156"/>
    </row>
    <row r="26" spans="1:15" s="145" customFormat="1" ht="30" customHeight="1">
      <c r="A26" s="172" t="s">
        <v>205</v>
      </c>
      <c r="B26" s="241" t="s">
        <v>181</v>
      </c>
      <c r="C26" s="242" t="s">
        <v>182</v>
      </c>
      <c r="D26" s="250" t="s">
        <v>109</v>
      </c>
      <c r="E26" s="251">
        <v>4003.8409999999999</v>
      </c>
      <c r="F26" s="252"/>
      <c r="G26" s="233"/>
      <c r="H26" s="247">
        <v>0</v>
      </c>
      <c r="I26" s="156"/>
      <c r="J26" s="156"/>
      <c r="K26" s="156"/>
      <c r="L26" s="156"/>
      <c r="M26" s="156"/>
      <c r="N26" s="156"/>
      <c r="O26" s="156"/>
    </row>
    <row r="27" spans="1:15" s="145" customFormat="1" ht="30" customHeight="1">
      <c r="A27" s="172" t="s">
        <v>206</v>
      </c>
      <c r="B27" s="241" t="s">
        <v>183</v>
      </c>
      <c r="C27" s="242" t="s">
        <v>184</v>
      </c>
      <c r="D27" s="250" t="s">
        <v>109</v>
      </c>
      <c r="E27" s="251">
        <v>4003.8409999999999</v>
      </c>
      <c r="F27" s="252"/>
      <c r="G27" s="233"/>
      <c r="H27" s="247">
        <v>0</v>
      </c>
      <c r="I27" s="156"/>
      <c r="J27" s="156"/>
      <c r="K27" s="156"/>
      <c r="L27" s="156"/>
      <c r="M27" s="156"/>
      <c r="N27" s="156"/>
      <c r="O27" s="156"/>
    </row>
    <row r="28" spans="1:15" s="145" customFormat="1" ht="15" customHeight="1">
      <c r="A28" s="172" t="s">
        <v>207</v>
      </c>
      <c r="B28" s="160" t="s">
        <v>185</v>
      </c>
      <c r="C28" s="161" t="s">
        <v>186</v>
      </c>
      <c r="D28" s="162" t="s">
        <v>109</v>
      </c>
      <c r="E28" s="220">
        <v>538.34400000000005</v>
      </c>
      <c r="F28" s="163"/>
      <c r="G28" s="232"/>
      <c r="H28" s="247">
        <v>0</v>
      </c>
      <c r="I28" s="156"/>
      <c r="J28" s="156"/>
      <c r="K28" s="156"/>
      <c r="L28" s="156"/>
      <c r="M28" s="156"/>
      <c r="N28" s="156"/>
      <c r="O28" s="156"/>
    </row>
    <row r="29" spans="1:15" s="145" customFormat="1" ht="15" customHeight="1">
      <c r="A29" s="172">
        <v>4</v>
      </c>
      <c r="B29" s="255" t="s">
        <v>112</v>
      </c>
      <c r="C29" s="255" t="s">
        <v>113</v>
      </c>
      <c r="D29" s="162" t="s">
        <v>109</v>
      </c>
      <c r="E29" s="220">
        <v>4003.8409999999999</v>
      </c>
      <c r="F29" s="163"/>
      <c r="G29" s="232"/>
      <c r="H29" s="247">
        <v>0</v>
      </c>
      <c r="I29" s="156"/>
      <c r="J29" s="156"/>
      <c r="K29" s="156"/>
      <c r="L29" s="156"/>
      <c r="M29" s="156"/>
      <c r="N29" s="156"/>
      <c r="O29" s="156"/>
    </row>
    <row r="30" spans="1:15" s="145" customFormat="1" ht="30" customHeight="1">
      <c r="A30" s="173"/>
      <c r="B30" s="158"/>
      <c r="C30" s="159" t="s">
        <v>187</v>
      </c>
      <c r="D30" s="158"/>
      <c r="E30" s="223"/>
      <c r="F30" s="158"/>
      <c r="G30" s="235"/>
      <c r="H30" s="256"/>
      <c r="I30" s="156"/>
      <c r="J30" s="156"/>
      <c r="K30" s="156"/>
      <c r="L30" s="156"/>
      <c r="M30" s="156"/>
      <c r="N30" s="156"/>
      <c r="O30" s="156"/>
    </row>
    <row r="31" spans="1:15" s="145" customFormat="1" ht="15" customHeight="1">
      <c r="A31" s="171" t="s">
        <v>212</v>
      </c>
      <c r="B31" s="160" t="s">
        <v>188</v>
      </c>
      <c r="C31" s="161" t="s">
        <v>189</v>
      </c>
      <c r="D31" s="162" t="s">
        <v>109</v>
      </c>
      <c r="E31" s="220">
        <v>538.34400000000005</v>
      </c>
      <c r="F31" s="163"/>
      <c r="G31" s="232"/>
      <c r="H31" s="247">
        <v>0</v>
      </c>
      <c r="I31" s="156"/>
      <c r="J31" s="156"/>
      <c r="K31" s="156"/>
      <c r="L31" s="156"/>
      <c r="M31" s="156"/>
      <c r="N31" s="156"/>
      <c r="O31" s="156"/>
    </row>
    <row r="32" spans="1:15" s="145" customFormat="1" ht="15" customHeight="1">
      <c r="A32" s="171" t="s">
        <v>213</v>
      </c>
      <c r="B32" s="160" t="s">
        <v>190</v>
      </c>
      <c r="C32" s="161" t="s">
        <v>191</v>
      </c>
      <c r="D32" s="162" t="s">
        <v>109</v>
      </c>
      <c r="E32" s="220">
        <v>47.43</v>
      </c>
      <c r="F32" s="163"/>
      <c r="G32" s="232"/>
      <c r="H32" s="247">
        <v>0</v>
      </c>
      <c r="I32" s="156"/>
      <c r="J32" s="156"/>
      <c r="K32" s="156"/>
      <c r="L32" s="156"/>
      <c r="M32" s="156"/>
      <c r="N32" s="156"/>
      <c r="O32" s="156"/>
    </row>
    <row r="33" spans="1:15" s="145" customFormat="1" ht="15" customHeight="1">
      <c r="A33" s="174" t="s">
        <v>214</v>
      </c>
      <c r="B33" s="164" t="s">
        <v>192</v>
      </c>
      <c r="C33" s="165" t="s">
        <v>193</v>
      </c>
      <c r="D33" s="166" t="s">
        <v>117</v>
      </c>
      <c r="E33" s="222">
        <v>85.373999999999995</v>
      </c>
      <c r="F33" s="167"/>
      <c r="G33" s="236"/>
      <c r="H33" s="257">
        <v>0</v>
      </c>
      <c r="I33" s="156"/>
      <c r="J33" s="156"/>
      <c r="K33" s="156"/>
      <c r="L33" s="156"/>
      <c r="M33" s="156"/>
      <c r="N33" s="156"/>
      <c r="O33" s="156"/>
    </row>
    <row r="34" spans="1:15" ht="28.5" customHeight="1">
      <c r="A34" s="180"/>
      <c r="B34" s="135" t="s">
        <v>41</v>
      </c>
      <c r="C34" s="135" t="s">
        <v>114</v>
      </c>
      <c r="D34" s="143"/>
      <c r="E34" s="219"/>
      <c r="F34" s="136"/>
      <c r="G34" s="231">
        <f>SUM(G35:G44)</f>
        <v>0</v>
      </c>
      <c r="H34" s="152">
        <f>SUM(H35:H44)</f>
        <v>823.20799999999997</v>
      </c>
      <c r="I34" s="258"/>
      <c r="J34" s="259"/>
    </row>
    <row r="35" spans="1:15" s="157" customFormat="1" ht="15" customHeight="1">
      <c r="A35" s="178" t="s">
        <v>220</v>
      </c>
      <c r="B35" s="160" t="s">
        <v>194</v>
      </c>
      <c r="C35" s="161" t="s">
        <v>195</v>
      </c>
      <c r="D35" s="162" t="s">
        <v>125</v>
      </c>
      <c r="E35" s="220">
        <v>6</v>
      </c>
      <c r="F35" s="163"/>
      <c r="G35" s="232"/>
      <c r="H35" s="211"/>
      <c r="I35" s="260"/>
      <c r="J35" s="261"/>
    </row>
    <row r="36" spans="1:15" s="157" customFormat="1" ht="15" customHeight="1">
      <c r="A36" s="178" t="s">
        <v>221</v>
      </c>
      <c r="B36" s="164" t="s">
        <v>196</v>
      </c>
      <c r="C36" s="165" t="s">
        <v>197</v>
      </c>
      <c r="D36" s="166" t="s">
        <v>125</v>
      </c>
      <c r="E36" s="222">
        <v>6</v>
      </c>
      <c r="F36" s="167"/>
      <c r="G36" s="236"/>
      <c r="H36" s="211"/>
      <c r="I36" s="260"/>
      <c r="J36" s="261"/>
    </row>
    <row r="37" spans="1:15" s="157" customFormat="1" ht="15" customHeight="1">
      <c r="A37" s="178">
        <v>7</v>
      </c>
      <c r="B37" s="160" t="s">
        <v>201</v>
      </c>
      <c r="C37" s="161" t="s">
        <v>202</v>
      </c>
      <c r="D37" s="162" t="s">
        <v>116</v>
      </c>
      <c r="E37" s="220">
        <v>52.8</v>
      </c>
      <c r="F37" s="163"/>
      <c r="G37" s="262"/>
      <c r="H37" s="211">
        <v>0.15</v>
      </c>
    </row>
    <row r="38" spans="1:15" s="157" customFormat="1" ht="15" customHeight="1">
      <c r="A38" s="178">
        <v>8</v>
      </c>
      <c r="B38" s="160" t="s">
        <v>203</v>
      </c>
      <c r="C38" s="161" t="s">
        <v>204</v>
      </c>
      <c r="D38" s="162" t="s">
        <v>116</v>
      </c>
      <c r="E38" s="220">
        <v>52.8</v>
      </c>
      <c r="F38" s="163"/>
      <c r="G38" s="262"/>
      <c r="H38" s="211">
        <v>0.15</v>
      </c>
    </row>
    <row r="39" spans="1:15" s="157" customFormat="1" ht="15" customHeight="1">
      <c r="A39" s="178">
        <v>10</v>
      </c>
      <c r="B39" s="160" t="s">
        <v>118</v>
      </c>
      <c r="C39" s="161" t="s">
        <v>198</v>
      </c>
      <c r="D39" s="162" t="s">
        <v>109</v>
      </c>
      <c r="E39" s="220">
        <v>352.53699999999998</v>
      </c>
      <c r="F39" s="163"/>
      <c r="G39" s="262"/>
      <c r="H39" s="211">
        <v>793.20799999999997</v>
      </c>
    </row>
    <row r="40" spans="1:15" s="157" customFormat="1" ht="15" customHeight="1">
      <c r="A40" s="178" t="s">
        <v>219</v>
      </c>
      <c r="B40" s="160" t="s">
        <v>199</v>
      </c>
      <c r="C40" s="161" t="s">
        <v>200</v>
      </c>
      <c r="D40" s="162" t="s">
        <v>109</v>
      </c>
      <c r="E40" s="220">
        <v>13.2</v>
      </c>
      <c r="F40" s="163"/>
      <c r="G40" s="262"/>
      <c r="H40" s="211">
        <v>29.7</v>
      </c>
    </row>
    <row r="41" spans="1:15" s="157" customFormat="1" ht="15" customHeight="1">
      <c r="A41" s="178">
        <v>12</v>
      </c>
      <c r="B41" s="160" t="s">
        <v>119</v>
      </c>
      <c r="C41" s="161" t="s">
        <v>240</v>
      </c>
      <c r="D41" s="162" t="s">
        <v>116</v>
      </c>
      <c r="E41" s="220">
        <v>3350</v>
      </c>
      <c r="F41" s="163"/>
      <c r="G41" s="232"/>
      <c r="H41" s="211"/>
    </row>
    <row r="42" spans="1:15" s="157" customFormat="1" ht="15" customHeight="1">
      <c r="A42" s="179">
        <v>13</v>
      </c>
      <c r="B42" s="164" t="s">
        <v>335</v>
      </c>
      <c r="C42" s="165" t="s">
        <v>336</v>
      </c>
      <c r="D42" s="166" t="s">
        <v>120</v>
      </c>
      <c r="E42" s="222">
        <v>9</v>
      </c>
      <c r="F42" s="167"/>
      <c r="G42" s="236"/>
      <c r="H42" s="263"/>
    </row>
    <row r="43" spans="1:15" s="157" customFormat="1" ht="15" customHeight="1">
      <c r="A43" s="195" t="s">
        <v>361</v>
      </c>
      <c r="B43" s="160" t="s">
        <v>333</v>
      </c>
      <c r="C43" s="161" t="s">
        <v>334</v>
      </c>
      <c r="D43" s="162" t="s">
        <v>120</v>
      </c>
      <c r="E43" s="220">
        <v>9</v>
      </c>
      <c r="F43" s="163"/>
      <c r="G43" s="232"/>
      <c r="H43" s="263"/>
    </row>
    <row r="44" spans="1:15" s="157" customFormat="1" ht="15" customHeight="1">
      <c r="A44" s="179">
        <v>14</v>
      </c>
      <c r="B44" s="164" t="s">
        <v>241</v>
      </c>
      <c r="C44" s="165" t="s">
        <v>242</v>
      </c>
      <c r="D44" s="166" t="s">
        <v>116</v>
      </c>
      <c r="E44" s="222">
        <v>3417</v>
      </c>
      <c r="F44" s="167"/>
      <c r="G44" s="236"/>
      <c r="H44" s="263"/>
    </row>
    <row r="45" spans="1:15" ht="28.5" customHeight="1">
      <c r="A45" s="180"/>
      <c r="B45" s="135" t="s">
        <v>47</v>
      </c>
      <c r="C45" s="135" t="s">
        <v>121</v>
      </c>
      <c r="D45" s="143"/>
      <c r="E45" s="219"/>
      <c r="F45" s="136"/>
      <c r="G45" s="231">
        <f>SUM(G46:G49)</f>
        <v>0</v>
      </c>
      <c r="H45" s="152">
        <f>SUM(H46:H49)</f>
        <v>3310.2019999999998</v>
      </c>
    </row>
    <row r="46" spans="1:15" s="145" customFormat="1" ht="15" customHeight="1">
      <c r="A46" s="196" t="s">
        <v>253</v>
      </c>
      <c r="B46" s="241" t="s">
        <v>245</v>
      </c>
      <c r="C46" s="242" t="s">
        <v>246</v>
      </c>
      <c r="D46" s="250" t="s">
        <v>109</v>
      </c>
      <c r="E46" s="251">
        <v>259.35399999999998</v>
      </c>
      <c r="F46" s="252"/>
      <c r="G46" s="233"/>
      <c r="H46" s="264">
        <v>1927.002</v>
      </c>
      <c r="I46" s="156"/>
      <c r="J46" s="156"/>
      <c r="K46" s="156"/>
      <c r="L46" s="156"/>
      <c r="M46" s="156"/>
      <c r="N46" s="156"/>
      <c r="O46" s="156"/>
    </row>
    <row r="47" spans="1:15" s="145" customFormat="1" ht="15" customHeight="1">
      <c r="A47" s="196" t="s">
        <v>254</v>
      </c>
      <c r="B47" s="241" t="s">
        <v>247</v>
      </c>
      <c r="C47" s="242" t="s">
        <v>248</v>
      </c>
      <c r="D47" s="250" t="s">
        <v>116</v>
      </c>
      <c r="E47" s="251">
        <v>1729.0250000000001</v>
      </c>
      <c r="F47" s="252"/>
      <c r="G47" s="233"/>
      <c r="H47" s="264">
        <v>691.6</v>
      </c>
      <c r="I47" s="156"/>
      <c r="J47" s="156"/>
      <c r="K47" s="156"/>
      <c r="L47" s="156"/>
      <c r="M47" s="156"/>
      <c r="N47" s="156"/>
      <c r="O47" s="156"/>
    </row>
    <row r="48" spans="1:15" s="145" customFormat="1" ht="15" customHeight="1">
      <c r="A48" s="196" t="s">
        <v>255</v>
      </c>
      <c r="B48" s="241" t="s">
        <v>249</v>
      </c>
      <c r="C48" s="242" t="s">
        <v>250</v>
      </c>
      <c r="D48" s="250" t="s">
        <v>116</v>
      </c>
      <c r="E48" s="251">
        <v>1729.0250000000001</v>
      </c>
      <c r="F48" s="252"/>
      <c r="G48" s="233"/>
      <c r="H48" s="264">
        <v>691.6</v>
      </c>
      <c r="I48" s="156"/>
      <c r="J48" s="156"/>
      <c r="K48" s="156"/>
      <c r="L48" s="156"/>
      <c r="M48" s="156"/>
      <c r="N48" s="156"/>
      <c r="O48" s="156"/>
    </row>
    <row r="49" spans="1:16" s="145" customFormat="1" ht="15" customHeight="1">
      <c r="A49" s="196" t="s">
        <v>256</v>
      </c>
      <c r="B49" s="241" t="s">
        <v>251</v>
      </c>
      <c r="C49" s="242" t="s">
        <v>252</v>
      </c>
      <c r="D49" s="250" t="s">
        <v>117</v>
      </c>
      <c r="E49" s="251">
        <v>22.045000000000002</v>
      </c>
      <c r="F49" s="252"/>
      <c r="G49" s="233"/>
      <c r="H49" s="264"/>
      <c r="I49" s="156"/>
      <c r="J49" s="156"/>
      <c r="K49" s="156"/>
      <c r="L49" s="156"/>
      <c r="M49" s="156"/>
      <c r="N49" s="156"/>
      <c r="O49" s="156"/>
    </row>
    <row r="50" spans="1:16" ht="28.5" customHeight="1">
      <c r="A50" s="180"/>
      <c r="B50" s="135">
        <v>3</v>
      </c>
      <c r="C50" s="135" t="s">
        <v>271</v>
      </c>
      <c r="D50" s="143"/>
      <c r="E50" s="219"/>
      <c r="F50" s="136"/>
      <c r="G50" s="231">
        <f>SUM(G51:G54)</f>
        <v>0</v>
      </c>
      <c r="H50" s="152">
        <f>SUM(H51:H54)</f>
        <v>0</v>
      </c>
    </row>
    <row r="51" spans="1:16" s="145" customFormat="1" ht="15" customHeight="1">
      <c r="A51" s="171" t="s">
        <v>272</v>
      </c>
      <c r="B51" s="265" t="s">
        <v>263</v>
      </c>
      <c r="C51" s="265" t="s">
        <v>264</v>
      </c>
      <c r="D51" s="266" t="s">
        <v>109</v>
      </c>
      <c r="E51" s="267">
        <v>9.1440000000000001</v>
      </c>
      <c r="F51" s="268"/>
      <c r="G51" s="269"/>
      <c r="H51" s="213"/>
      <c r="I51" s="156"/>
      <c r="J51" s="156"/>
      <c r="K51" s="156"/>
      <c r="L51" s="156"/>
      <c r="M51" s="156"/>
      <c r="N51" s="156"/>
      <c r="O51" s="156"/>
    </row>
    <row r="52" spans="1:16" s="145" customFormat="1" ht="15" customHeight="1">
      <c r="A52" s="171" t="s">
        <v>273</v>
      </c>
      <c r="B52" s="265" t="s">
        <v>265</v>
      </c>
      <c r="C52" s="265" t="s">
        <v>266</v>
      </c>
      <c r="D52" s="266" t="s">
        <v>109</v>
      </c>
      <c r="E52" s="267">
        <v>6.3129999999999997</v>
      </c>
      <c r="F52" s="268"/>
      <c r="G52" s="269"/>
      <c r="H52" s="213"/>
      <c r="I52" s="156"/>
      <c r="J52" s="156"/>
      <c r="K52" s="156"/>
      <c r="L52" s="156"/>
      <c r="M52" s="156"/>
      <c r="N52" s="156"/>
      <c r="O52" s="156"/>
    </row>
    <row r="53" spans="1:16" s="145" customFormat="1" ht="15" customHeight="1">
      <c r="A53" s="171" t="s">
        <v>274</v>
      </c>
      <c r="B53" s="265" t="s">
        <v>267</v>
      </c>
      <c r="C53" s="265" t="s">
        <v>268</v>
      </c>
      <c r="D53" s="266" t="s">
        <v>116</v>
      </c>
      <c r="E53" s="267">
        <v>12.198</v>
      </c>
      <c r="F53" s="268"/>
      <c r="G53" s="269"/>
      <c r="H53" s="213"/>
      <c r="I53" s="156"/>
      <c r="J53" s="156"/>
      <c r="K53" s="156"/>
      <c r="L53" s="156"/>
      <c r="M53" s="156"/>
      <c r="N53" s="156"/>
      <c r="O53" s="156"/>
    </row>
    <row r="54" spans="1:16" s="145" customFormat="1" ht="15" customHeight="1">
      <c r="A54" s="171" t="s">
        <v>275</v>
      </c>
      <c r="B54" s="265" t="s">
        <v>269</v>
      </c>
      <c r="C54" s="265" t="s">
        <v>270</v>
      </c>
      <c r="D54" s="266" t="s">
        <v>117</v>
      </c>
      <c r="E54" s="267">
        <v>0.158</v>
      </c>
      <c r="F54" s="268"/>
      <c r="G54" s="269"/>
      <c r="H54" s="213"/>
      <c r="I54" s="156"/>
      <c r="J54" s="156"/>
      <c r="K54" s="156"/>
      <c r="L54" s="156"/>
      <c r="M54" s="156"/>
      <c r="N54" s="156"/>
      <c r="O54" s="156"/>
    </row>
    <row r="55" spans="1:16" ht="28.5" customHeight="1">
      <c r="A55" s="180"/>
      <c r="B55" s="135" t="s">
        <v>57</v>
      </c>
      <c r="C55" s="135" t="s">
        <v>122</v>
      </c>
      <c r="D55" s="143"/>
      <c r="E55" s="219"/>
      <c r="F55" s="136"/>
      <c r="G55" s="231"/>
      <c r="H55" s="152">
        <f>SUM(H56:H64)</f>
        <v>90726.190999999992</v>
      </c>
      <c r="L55" s="156"/>
      <c r="M55" s="156"/>
      <c r="N55" s="156"/>
      <c r="O55" s="156"/>
      <c r="P55" s="145"/>
    </row>
    <row r="56" spans="1:16" s="145" customFormat="1" ht="15" customHeight="1">
      <c r="A56" s="171">
        <v>16</v>
      </c>
      <c r="B56" s="241" t="s">
        <v>226</v>
      </c>
      <c r="C56" s="242" t="s">
        <v>227</v>
      </c>
      <c r="D56" s="250" t="s">
        <v>116</v>
      </c>
      <c r="E56" s="251">
        <v>317.7</v>
      </c>
      <c r="F56" s="252"/>
      <c r="G56" s="233"/>
      <c r="H56" s="213">
        <v>1783.2</v>
      </c>
      <c r="I56" s="156"/>
      <c r="J56" s="156"/>
      <c r="K56" s="156"/>
      <c r="L56" s="156"/>
      <c r="M56" s="156"/>
      <c r="N56" s="156"/>
      <c r="O56" s="156"/>
    </row>
    <row r="57" spans="1:16" s="145" customFormat="1" ht="15" customHeight="1">
      <c r="A57" s="171" t="s">
        <v>243</v>
      </c>
      <c r="B57" s="241" t="s">
        <v>222</v>
      </c>
      <c r="C57" s="242" t="s">
        <v>223</v>
      </c>
      <c r="D57" s="250" t="s">
        <v>116</v>
      </c>
      <c r="E57" s="251">
        <v>3032.3</v>
      </c>
      <c r="F57" s="252"/>
      <c r="G57" s="233"/>
      <c r="H57" s="213">
        <v>1295</v>
      </c>
      <c r="I57" s="156"/>
      <c r="J57" s="156"/>
      <c r="K57" s="156"/>
      <c r="L57" s="156"/>
      <c r="M57" s="156"/>
      <c r="N57" s="156"/>
      <c r="O57" s="156"/>
    </row>
    <row r="58" spans="1:16" s="145" customFormat="1" ht="15" customHeight="1">
      <c r="A58" s="171" t="s">
        <v>244</v>
      </c>
      <c r="B58" s="241" t="s">
        <v>224</v>
      </c>
      <c r="C58" s="242" t="s">
        <v>225</v>
      </c>
      <c r="D58" s="250" t="s">
        <v>116</v>
      </c>
      <c r="E58" s="251">
        <v>3667.7</v>
      </c>
      <c r="F58" s="252"/>
      <c r="G58" s="233"/>
      <c r="H58" s="213">
        <v>1480.643</v>
      </c>
      <c r="I58" s="156"/>
      <c r="J58" s="156"/>
      <c r="K58" s="156"/>
      <c r="L58" s="156"/>
      <c r="M58" s="156"/>
      <c r="N58" s="156"/>
      <c r="O58" s="156"/>
    </row>
    <row r="59" spans="1:16" s="145" customFormat="1" ht="15" customHeight="1">
      <c r="A59" s="171" t="s">
        <v>257</v>
      </c>
      <c r="B59" s="241" t="s">
        <v>228</v>
      </c>
      <c r="C59" s="242" t="s">
        <v>229</v>
      </c>
      <c r="D59" s="250" t="s">
        <v>116</v>
      </c>
      <c r="E59" s="251">
        <v>317.7</v>
      </c>
      <c r="F59" s="252"/>
      <c r="G59" s="233"/>
      <c r="H59" s="213">
        <v>29.783999999999999</v>
      </c>
      <c r="I59" s="156"/>
      <c r="J59" s="156"/>
      <c r="K59" s="156"/>
      <c r="L59" s="156"/>
      <c r="M59" s="156"/>
      <c r="N59" s="156"/>
      <c r="O59" s="156"/>
    </row>
    <row r="60" spans="1:16" s="145" customFormat="1" ht="15" customHeight="1">
      <c r="A60" s="171" t="s">
        <v>258</v>
      </c>
      <c r="B60" s="241" t="s">
        <v>230</v>
      </c>
      <c r="C60" s="242" t="s">
        <v>231</v>
      </c>
      <c r="D60" s="250" t="s">
        <v>116</v>
      </c>
      <c r="E60" s="251">
        <v>3350</v>
      </c>
      <c r="F60" s="252"/>
      <c r="G60" s="233"/>
      <c r="H60" s="213">
        <v>1072</v>
      </c>
      <c r="I60" s="156"/>
      <c r="J60" s="156"/>
      <c r="K60" s="156"/>
      <c r="L60" s="156"/>
      <c r="M60" s="156"/>
      <c r="N60" s="156"/>
      <c r="O60" s="156"/>
    </row>
    <row r="61" spans="1:16" s="145" customFormat="1" ht="15" customHeight="1">
      <c r="A61" s="171" t="s">
        <v>259</v>
      </c>
      <c r="B61" s="241" t="s">
        <v>232</v>
      </c>
      <c r="C61" s="242" t="s">
        <v>233</v>
      </c>
      <c r="D61" s="250" t="s">
        <v>116</v>
      </c>
      <c r="E61" s="251">
        <v>3350</v>
      </c>
      <c r="F61" s="252"/>
      <c r="G61" s="233"/>
      <c r="H61" s="213">
        <v>254.78</v>
      </c>
      <c r="I61" s="156"/>
      <c r="J61" s="156"/>
      <c r="K61" s="156"/>
      <c r="L61" s="156"/>
      <c r="M61" s="156"/>
      <c r="N61" s="156"/>
      <c r="O61" s="156"/>
    </row>
    <row r="62" spans="1:16" s="145" customFormat="1" ht="15" customHeight="1">
      <c r="A62" s="171" t="s">
        <v>260</v>
      </c>
      <c r="B62" s="241" t="s">
        <v>234</v>
      </c>
      <c r="C62" s="242" t="s">
        <v>235</v>
      </c>
      <c r="D62" s="250" t="s">
        <v>116</v>
      </c>
      <c r="E62" s="251">
        <v>3350</v>
      </c>
      <c r="F62" s="252"/>
      <c r="G62" s="233"/>
      <c r="H62" s="213">
        <v>128.53</v>
      </c>
      <c r="I62" s="156"/>
      <c r="J62" s="156"/>
      <c r="K62" s="156"/>
      <c r="L62" s="156"/>
      <c r="M62" s="156"/>
      <c r="N62" s="156"/>
      <c r="O62" s="156"/>
    </row>
    <row r="63" spans="1:16" s="145" customFormat="1" ht="15" customHeight="1">
      <c r="A63" s="171" t="s">
        <v>261</v>
      </c>
      <c r="B63" s="241" t="s">
        <v>236</v>
      </c>
      <c r="C63" s="242" t="s">
        <v>237</v>
      </c>
      <c r="D63" s="250" t="s">
        <v>116</v>
      </c>
      <c r="E63" s="251">
        <v>3350</v>
      </c>
      <c r="F63" s="252"/>
      <c r="G63" s="233"/>
      <c r="H63" s="213">
        <v>36850</v>
      </c>
      <c r="I63" s="156"/>
      <c r="J63" s="156"/>
      <c r="K63" s="156"/>
      <c r="L63" s="156"/>
      <c r="M63" s="156"/>
      <c r="N63" s="156"/>
      <c r="O63" s="156"/>
    </row>
    <row r="64" spans="1:16" s="145" customFormat="1" ht="15" customHeight="1">
      <c r="A64" s="171" t="s">
        <v>262</v>
      </c>
      <c r="B64" s="241" t="s">
        <v>238</v>
      </c>
      <c r="C64" s="242" t="s">
        <v>239</v>
      </c>
      <c r="D64" s="250" t="s">
        <v>116</v>
      </c>
      <c r="E64" s="251">
        <v>3350</v>
      </c>
      <c r="F64" s="252"/>
      <c r="G64" s="233"/>
      <c r="H64" s="213">
        <v>47832.254000000001</v>
      </c>
      <c r="I64" s="270"/>
      <c r="J64" s="253"/>
      <c r="K64" s="253"/>
      <c r="L64" s="254"/>
      <c r="M64" s="156"/>
      <c r="N64" s="156"/>
      <c r="O64" s="156"/>
    </row>
    <row r="65" spans="1:15" ht="28.5" customHeight="1">
      <c r="A65" s="180"/>
      <c r="B65" s="135" t="s">
        <v>37</v>
      </c>
      <c r="C65" s="135" t="s">
        <v>123</v>
      </c>
      <c r="D65" s="143"/>
      <c r="E65" s="219"/>
      <c r="F65" s="136"/>
      <c r="G65" s="231">
        <f>SUM(G66:G98)</f>
        <v>0</v>
      </c>
      <c r="H65" s="152">
        <f>SUM(H66:H98)</f>
        <v>21348</v>
      </c>
    </row>
    <row r="66" spans="1:15" s="145" customFormat="1" ht="22" customHeight="1">
      <c r="A66" s="315">
        <v>17</v>
      </c>
      <c r="B66" s="325" t="s">
        <v>124</v>
      </c>
      <c r="C66" s="326" t="s">
        <v>555</v>
      </c>
      <c r="D66" s="327" t="s">
        <v>125</v>
      </c>
      <c r="E66" s="328">
        <v>173</v>
      </c>
      <c r="F66" s="271"/>
      <c r="G66" s="262"/>
      <c r="H66" s="211">
        <v>0</v>
      </c>
      <c r="O66" s="156"/>
    </row>
    <row r="67" spans="1:15" s="145" customFormat="1" ht="15" customHeight="1">
      <c r="A67" s="178" t="s">
        <v>381</v>
      </c>
      <c r="B67" s="160" t="s">
        <v>276</v>
      </c>
      <c r="C67" s="161" t="s">
        <v>277</v>
      </c>
      <c r="D67" s="162" t="s">
        <v>125</v>
      </c>
      <c r="E67" s="220">
        <v>19</v>
      </c>
      <c r="F67" s="163"/>
      <c r="G67" s="232"/>
      <c r="H67" s="211">
        <v>0</v>
      </c>
      <c r="O67" s="156"/>
    </row>
    <row r="68" spans="1:15" s="145" customFormat="1" ht="15" customHeight="1">
      <c r="A68" s="324" t="s">
        <v>382</v>
      </c>
      <c r="B68" s="160" t="s">
        <v>278</v>
      </c>
      <c r="C68" s="161" t="s">
        <v>279</v>
      </c>
      <c r="D68" s="310" t="s">
        <v>125</v>
      </c>
      <c r="E68" s="220">
        <v>10</v>
      </c>
      <c r="F68" s="163"/>
      <c r="G68" s="232"/>
      <c r="H68" s="211"/>
      <c r="O68" s="156"/>
    </row>
    <row r="69" spans="1:15" s="145" customFormat="1" ht="23" customHeight="1">
      <c r="A69" s="333" t="s">
        <v>554</v>
      </c>
      <c r="B69" s="332" t="s">
        <v>556</v>
      </c>
      <c r="C69" s="329" t="s">
        <v>557</v>
      </c>
      <c r="D69" s="330" t="s">
        <v>125</v>
      </c>
      <c r="E69" s="331">
        <v>173</v>
      </c>
      <c r="F69" s="163"/>
      <c r="G69" s="232"/>
      <c r="H69" s="211">
        <v>0</v>
      </c>
      <c r="O69" s="156"/>
    </row>
    <row r="70" spans="1:15" s="145" customFormat="1" ht="24">
      <c r="A70" s="197"/>
      <c r="B70" s="158"/>
      <c r="C70" s="159" t="s">
        <v>280</v>
      </c>
      <c r="D70" s="158"/>
      <c r="E70" s="223"/>
      <c r="F70" s="158"/>
      <c r="G70" s="235"/>
      <c r="H70" s="158"/>
      <c r="O70" s="156"/>
    </row>
    <row r="71" spans="1:15" s="145" customFormat="1" ht="15" customHeight="1">
      <c r="A71" s="178">
        <v>18</v>
      </c>
      <c r="B71" s="160" t="s">
        <v>281</v>
      </c>
      <c r="C71" s="161" t="s">
        <v>282</v>
      </c>
      <c r="D71" s="162" t="s">
        <v>125</v>
      </c>
      <c r="E71" s="220">
        <v>152.4</v>
      </c>
      <c r="F71" s="163"/>
      <c r="G71" s="232"/>
      <c r="H71" s="211">
        <v>0</v>
      </c>
      <c r="O71" s="156"/>
    </row>
    <row r="72" spans="1:15" s="145" customFormat="1" ht="15" customHeight="1">
      <c r="A72" s="179">
        <v>22</v>
      </c>
      <c r="B72" s="164" t="s">
        <v>285</v>
      </c>
      <c r="C72" s="165" t="s">
        <v>286</v>
      </c>
      <c r="D72" s="166" t="s">
        <v>120</v>
      </c>
      <c r="E72" s="222">
        <v>18</v>
      </c>
      <c r="F72" s="167"/>
      <c r="G72" s="236"/>
      <c r="H72" s="211">
        <v>0</v>
      </c>
      <c r="O72" s="156"/>
    </row>
    <row r="73" spans="1:15" s="145" customFormat="1" ht="15" customHeight="1">
      <c r="A73" s="178" t="s">
        <v>384</v>
      </c>
      <c r="B73" s="160" t="s">
        <v>283</v>
      </c>
      <c r="C73" s="161" t="s">
        <v>284</v>
      </c>
      <c r="D73" s="162" t="s">
        <v>120</v>
      </c>
      <c r="E73" s="220">
        <v>18</v>
      </c>
      <c r="F73" s="163"/>
      <c r="G73" s="232"/>
      <c r="H73" s="211">
        <v>0</v>
      </c>
      <c r="O73" s="156"/>
    </row>
    <row r="74" spans="1:15" s="145" customFormat="1" ht="15" customHeight="1">
      <c r="A74" s="179">
        <v>23</v>
      </c>
      <c r="B74" s="164" t="s">
        <v>289</v>
      </c>
      <c r="C74" s="165" t="s">
        <v>290</v>
      </c>
      <c r="D74" s="166" t="s">
        <v>120</v>
      </c>
      <c r="E74" s="222">
        <v>7</v>
      </c>
      <c r="F74" s="167"/>
      <c r="G74" s="236"/>
      <c r="H74" s="211">
        <v>0</v>
      </c>
      <c r="O74" s="156"/>
    </row>
    <row r="75" spans="1:15" s="145" customFormat="1" ht="15" customHeight="1">
      <c r="A75" s="178" t="s">
        <v>383</v>
      </c>
      <c r="B75" s="160" t="s">
        <v>287</v>
      </c>
      <c r="C75" s="161" t="s">
        <v>288</v>
      </c>
      <c r="D75" s="162" t="s">
        <v>120</v>
      </c>
      <c r="E75" s="220">
        <v>7</v>
      </c>
      <c r="F75" s="163"/>
      <c r="G75" s="232"/>
      <c r="H75" s="211">
        <v>0</v>
      </c>
      <c r="O75" s="156"/>
    </row>
    <row r="76" spans="1:15" s="145" customFormat="1" ht="15" customHeight="1">
      <c r="A76" s="178" t="s">
        <v>364</v>
      </c>
      <c r="B76" s="160" t="s">
        <v>291</v>
      </c>
      <c r="C76" s="161" t="s">
        <v>292</v>
      </c>
      <c r="D76" s="162" t="s">
        <v>120</v>
      </c>
      <c r="E76" s="220">
        <v>1</v>
      </c>
      <c r="F76" s="163"/>
      <c r="G76" s="232"/>
      <c r="H76" s="211">
        <v>0</v>
      </c>
      <c r="O76" s="156"/>
    </row>
    <row r="77" spans="1:15" s="145" customFormat="1" ht="15" customHeight="1">
      <c r="A77" s="178" t="s">
        <v>365</v>
      </c>
      <c r="B77" s="164" t="s">
        <v>293</v>
      </c>
      <c r="C77" s="165" t="s">
        <v>294</v>
      </c>
      <c r="D77" s="166" t="s">
        <v>120</v>
      </c>
      <c r="E77" s="222">
        <v>1</v>
      </c>
      <c r="F77" s="167"/>
      <c r="G77" s="236"/>
      <c r="H77" s="211">
        <v>0</v>
      </c>
      <c r="O77" s="156"/>
    </row>
    <row r="78" spans="1:15" s="145" customFormat="1" ht="15" customHeight="1">
      <c r="A78" s="178" t="s">
        <v>366</v>
      </c>
      <c r="B78" s="160" t="s">
        <v>295</v>
      </c>
      <c r="C78" s="161" t="s">
        <v>296</v>
      </c>
      <c r="D78" s="162" t="s">
        <v>120</v>
      </c>
      <c r="E78" s="220">
        <v>1</v>
      </c>
      <c r="F78" s="163"/>
      <c r="G78" s="232"/>
      <c r="H78" s="211">
        <v>0</v>
      </c>
      <c r="O78" s="156"/>
    </row>
    <row r="79" spans="1:15" s="145" customFormat="1" ht="15" customHeight="1">
      <c r="A79" s="178" t="s">
        <v>367</v>
      </c>
      <c r="B79" s="164" t="s">
        <v>297</v>
      </c>
      <c r="C79" s="165" t="s">
        <v>298</v>
      </c>
      <c r="D79" s="166" t="s">
        <v>120</v>
      </c>
      <c r="E79" s="222">
        <v>1</v>
      </c>
      <c r="F79" s="167"/>
      <c r="G79" s="236"/>
      <c r="H79" s="211">
        <v>0</v>
      </c>
      <c r="O79" s="156"/>
    </row>
    <row r="80" spans="1:15" s="145" customFormat="1" ht="15" customHeight="1">
      <c r="A80" s="315" t="s">
        <v>368</v>
      </c>
      <c r="B80" s="316" t="s">
        <v>305</v>
      </c>
      <c r="C80" s="317" t="s">
        <v>306</v>
      </c>
      <c r="D80" s="318" t="s">
        <v>120</v>
      </c>
      <c r="E80" s="319">
        <v>1</v>
      </c>
      <c r="F80" s="163"/>
      <c r="G80" s="232"/>
      <c r="H80" s="211">
        <v>0</v>
      </c>
      <c r="O80" s="156"/>
    </row>
    <row r="81" spans="1:15" s="145" customFormat="1" ht="15" customHeight="1">
      <c r="A81" s="315" t="s">
        <v>369</v>
      </c>
      <c r="B81" s="320" t="s">
        <v>307</v>
      </c>
      <c r="C81" s="321" t="s">
        <v>308</v>
      </c>
      <c r="D81" s="322" t="s">
        <v>120</v>
      </c>
      <c r="E81" s="323">
        <v>1</v>
      </c>
      <c r="F81" s="167"/>
      <c r="G81" s="236"/>
      <c r="H81" s="211">
        <v>0</v>
      </c>
      <c r="O81" s="156"/>
    </row>
    <row r="82" spans="1:15" s="145" customFormat="1" ht="15" customHeight="1">
      <c r="A82" s="178" t="s">
        <v>370</v>
      </c>
      <c r="B82" s="160" t="s">
        <v>309</v>
      </c>
      <c r="C82" s="161" t="s">
        <v>310</v>
      </c>
      <c r="D82" s="162" t="s">
        <v>120</v>
      </c>
      <c r="E82" s="220">
        <v>1</v>
      </c>
      <c r="F82" s="163"/>
      <c r="G82" s="232"/>
      <c r="H82" s="211">
        <v>0</v>
      </c>
      <c r="O82" s="156"/>
    </row>
    <row r="83" spans="1:15" s="145" customFormat="1" ht="15" customHeight="1">
      <c r="A83" s="178" t="s">
        <v>371</v>
      </c>
      <c r="B83" s="164" t="s">
        <v>311</v>
      </c>
      <c r="C83" s="165" t="s">
        <v>312</v>
      </c>
      <c r="D83" s="166" t="s">
        <v>120</v>
      </c>
      <c r="E83" s="222">
        <v>1</v>
      </c>
      <c r="F83" s="167"/>
      <c r="G83" s="236"/>
      <c r="H83" s="211">
        <v>0</v>
      </c>
      <c r="O83" s="156"/>
    </row>
    <row r="84" spans="1:15" s="145" customFormat="1" ht="15" customHeight="1">
      <c r="A84" s="178" t="s">
        <v>372</v>
      </c>
      <c r="B84" s="160" t="s">
        <v>313</v>
      </c>
      <c r="C84" s="161" t="s">
        <v>314</v>
      </c>
      <c r="D84" s="162" t="s">
        <v>120</v>
      </c>
      <c r="E84" s="220">
        <v>4</v>
      </c>
      <c r="F84" s="163"/>
      <c r="G84" s="232"/>
      <c r="H84" s="211">
        <v>0</v>
      </c>
      <c r="O84" s="156"/>
    </row>
    <row r="85" spans="1:15" s="145" customFormat="1" ht="15" customHeight="1">
      <c r="A85" s="178" t="s">
        <v>373</v>
      </c>
      <c r="B85" s="164" t="s">
        <v>315</v>
      </c>
      <c r="C85" s="165" t="s">
        <v>316</v>
      </c>
      <c r="D85" s="166" t="s">
        <v>120</v>
      </c>
      <c r="E85" s="222">
        <v>2</v>
      </c>
      <c r="F85" s="167"/>
      <c r="G85" s="236"/>
      <c r="H85" s="211">
        <v>0</v>
      </c>
      <c r="O85" s="156"/>
    </row>
    <row r="86" spans="1:15" s="145" customFormat="1" ht="15" customHeight="1">
      <c r="A86" s="178" t="s">
        <v>374</v>
      </c>
      <c r="B86" s="164" t="s">
        <v>317</v>
      </c>
      <c r="C86" s="165" t="s">
        <v>318</v>
      </c>
      <c r="D86" s="166" t="s">
        <v>120</v>
      </c>
      <c r="E86" s="222">
        <v>2</v>
      </c>
      <c r="F86" s="167"/>
      <c r="G86" s="236"/>
      <c r="H86" s="211">
        <v>0</v>
      </c>
      <c r="O86" s="156"/>
    </row>
    <row r="87" spans="1:15" s="145" customFormat="1" ht="15" customHeight="1">
      <c r="A87" s="178" t="s">
        <v>375</v>
      </c>
      <c r="B87" s="164" t="s">
        <v>319</v>
      </c>
      <c r="C87" s="165" t="s">
        <v>320</v>
      </c>
      <c r="D87" s="166" t="s">
        <v>120</v>
      </c>
      <c r="E87" s="222">
        <v>4</v>
      </c>
      <c r="F87" s="167"/>
      <c r="G87" s="236"/>
      <c r="H87" s="211">
        <v>0</v>
      </c>
      <c r="O87" s="156"/>
    </row>
    <row r="88" spans="1:15" s="145" customFormat="1" ht="15" customHeight="1">
      <c r="A88" s="178" t="s">
        <v>376</v>
      </c>
      <c r="B88" s="164" t="s">
        <v>321</v>
      </c>
      <c r="C88" s="165" t="s">
        <v>322</v>
      </c>
      <c r="D88" s="166" t="s">
        <v>120</v>
      </c>
      <c r="E88" s="222">
        <v>4</v>
      </c>
      <c r="F88" s="167"/>
      <c r="G88" s="236"/>
      <c r="H88" s="211">
        <v>0</v>
      </c>
      <c r="O88" s="156"/>
    </row>
    <row r="89" spans="1:15" s="145" customFormat="1" ht="15" customHeight="1">
      <c r="A89" s="178" t="s">
        <v>377</v>
      </c>
      <c r="B89" s="160" t="s">
        <v>323</v>
      </c>
      <c r="C89" s="161" t="s">
        <v>324</v>
      </c>
      <c r="D89" s="162" t="s">
        <v>120</v>
      </c>
      <c r="E89" s="220">
        <v>9</v>
      </c>
      <c r="F89" s="163"/>
      <c r="G89" s="232"/>
      <c r="H89" s="211">
        <v>0</v>
      </c>
      <c r="O89" s="156"/>
    </row>
    <row r="90" spans="1:15" s="145" customFormat="1" ht="15" customHeight="1">
      <c r="A90" s="178" t="s">
        <v>378</v>
      </c>
      <c r="B90" s="164" t="s">
        <v>325</v>
      </c>
      <c r="C90" s="165" t="s">
        <v>326</v>
      </c>
      <c r="D90" s="166" t="s">
        <v>120</v>
      </c>
      <c r="E90" s="222">
        <v>9</v>
      </c>
      <c r="F90" s="167"/>
      <c r="G90" s="236"/>
      <c r="H90" s="211">
        <v>0</v>
      </c>
      <c r="O90" s="156"/>
    </row>
    <row r="91" spans="1:15" s="145" customFormat="1" ht="15" customHeight="1">
      <c r="A91" s="178" t="s">
        <v>379</v>
      </c>
      <c r="B91" s="164" t="s">
        <v>327</v>
      </c>
      <c r="C91" s="165" t="s">
        <v>328</v>
      </c>
      <c r="D91" s="166" t="s">
        <v>120</v>
      </c>
      <c r="E91" s="222">
        <v>9</v>
      </c>
      <c r="F91" s="167"/>
      <c r="G91" s="236"/>
      <c r="H91" s="211">
        <v>0</v>
      </c>
      <c r="O91" s="156"/>
    </row>
    <row r="92" spans="1:15" s="145" customFormat="1" ht="15" customHeight="1">
      <c r="A92" s="178" t="s">
        <v>380</v>
      </c>
      <c r="B92" s="164" t="s">
        <v>329</v>
      </c>
      <c r="C92" s="165" t="s">
        <v>330</v>
      </c>
      <c r="D92" s="166" t="s">
        <v>120</v>
      </c>
      <c r="E92" s="222">
        <v>9</v>
      </c>
      <c r="F92" s="167"/>
      <c r="G92" s="236"/>
      <c r="H92" s="211">
        <v>0</v>
      </c>
      <c r="O92" s="156"/>
    </row>
    <row r="93" spans="1:15" s="145" customFormat="1" ht="15" customHeight="1">
      <c r="A93" s="178">
        <v>25</v>
      </c>
      <c r="B93" s="164" t="s">
        <v>331</v>
      </c>
      <c r="C93" s="165" t="s">
        <v>332</v>
      </c>
      <c r="D93" s="166" t="s">
        <v>120</v>
      </c>
      <c r="E93" s="222">
        <v>9</v>
      </c>
      <c r="F93" s="167"/>
      <c r="G93" s="236"/>
      <c r="H93" s="211">
        <v>0</v>
      </c>
      <c r="O93" s="156"/>
    </row>
    <row r="94" spans="1:15" s="145" customFormat="1" ht="15" customHeight="1">
      <c r="A94" s="178">
        <v>27</v>
      </c>
      <c r="B94" s="160" t="s">
        <v>299</v>
      </c>
      <c r="C94" s="161" t="s">
        <v>300</v>
      </c>
      <c r="D94" s="162" t="s">
        <v>120</v>
      </c>
      <c r="E94" s="220">
        <v>2</v>
      </c>
      <c r="F94" s="163"/>
      <c r="G94" s="232"/>
      <c r="H94" s="211">
        <v>21348</v>
      </c>
      <c r="O94" s="156"/>
    </row>
    <row r="95" spans="1:15" s="145" customFormat="1" ht="15" customHeight="1">
      <c r="A95" s="182" t="s">
        <v>362</v>
      </c>
      <c r="B95" s="164" t="s">
        <v>301</v>
      </c>
      <c r="C95" s="165" t="s">
        <v>302</v>
      </c>
      <c r="D95" s="166" t="s">
        <v>120</v>
      </c>
      <c r="E95" s="222">
        <v>1</v>
      </c>
      <c r="F95" s="167"/>
      <c r="G95" s="236"/>
      <c r="H95" s="272">
        <v>0</v>
      </c>
      <c r="O95" s="156"/>
    </row>
    <row r="96" spans="1:15" s="145" customFormat="1" ht="15" customHeight="1">
      <c r="A96" s="182" t="s">
        <v>363</v>
      </c>
      <c r="B96" s="164" t="s">
        <v>303</v>
      </c>
      <c r="C96" s="165" t="s">
        <v>304</v>
      </c>
      <c r="D96" s="166" t="s">
        <v>120</v>
      </c>
      <c r="E96" s="222">
        <v>1</v>
      </c>
      <c r="F96" s="167"/>
      <c r="G96" s="236"/>
      <c r="H96" s="272">
        <v>0</v>
      </c>
      <c r="O96" s="156"/>
    </row>
    <row r="97" spans="1:15" s="145" customFormat="1" ht="15" customHeight="1">
      <c r="A97" s="178" t="s">
        <v>385</v>
      </c>
      <c r="B97" s="160" t="s">
        <v>337</v>
      </c>
      <c r="C97" s="161" t="s">
        <v>338</v>
      </c>
      <c r="D97" s="162" t="s">
        <v>125</v>
      </c>
      <c r="E97" s="220">
        <v>20</v>
      </c>
      <c r="F97" s="163"/>
      <c r="G97" s="232"/>
      <c r="H97" s="211">
        <v>0</v>
      </c>
      <c r="O97" s="156"/>
    </row>
    <row r="98" spans="1:15" s="145" customFormat="1" ht="15" customHeight="1">
      <c r="A98" s="178" t="s">
        <v>386</v>
      </c>
      <c r="B98" s="160" t="s">
        <v>339</v>
      </c>
      <c r="C98" s="161" t="s">
        <v>340</v>
      </c>
      <c r="D98" s="162" t="s">
        <v>125</v>
      </c>
      <c r="E98" s="220">
        <v>152.4</v>
      </c>
      <c r="F98" s="163"/>
      <c r="G98" s="232"/>
      <c r="H98" s="211">
        <v>0</v>
      </c>
      <c r="O98" s="156"/>
    </row>
    <row r="99" spans="1:15" ht="28.5" customHeight="1">
      <c r="A99" s="180"/>
      <c r="B99" s="135" t="s">
        <v>43</v>
      </c>
      <c r="C99" s="135" t="s">
        <v>389</v>
      </c>
      <c r="D99" s="143"/>
      <c r="E99" s="219"/>
      <c r="F99" s="136"/>
      <c r="G99" s="231">
        <f>SUM(G100:G110)</f>
        <v>0</v>
      </c>
      <c r="H99" s="152">
        <f>SUM(H100:H110)</f>
        <v>1500</v>
      </c>
      <c r="I99" s="145"/>
      <c r="J99" s="145"/>
      <c r="K99" s="145"/>
      <c r="L99" s="145"/>
      <c r="M99" s="145"/>
      <c r="N99" s="145"/>
      <c r="O99" s="156"/>
    </row>
    <row r="100" spans="1:15" s="145" customFormat="1" ht="15" customHeight="1">
      <c r="A100" s="171">
        <v>28</v>
      </c>
      <c r="B100" s="273" t="s">
        <v>341</v>
      </c>
      <c r="C100" s="274" t="s">
        <v>342</v>
      </c>
      <c r="D100" s="243" t="s">
        <v>125</v>
      </c>
      <c r="E100" s="244">
        <v>66.099999999999994</v>
      </c>
      <c r="F100" s="245"/>
      <c r="G100" s="246"/>
      <c r="H100" s="213">
        <v>0</v>
      </c>
      <c r="O100" s="156"/>
    </row>
    <row r="101" spans="1:15" s="145" customFormat="1" ht="15" customHeight="1">
      <c r="A101" s="171" t="s">
        <v>390</v>
      </c>
      <c r="B101" s="275" t="s">
        <v>343</v>
      </c>
      <c r="C101" s="276" t="s">
        <v>344</v>
      </c>
      <c r="D101" s="277" t="s">
        <v>120</v>
      </c>
      <c r="E101" s="278">
        <v>66.760999999999996</v>
      </c>
      <c r="F101" s="279"/>
      <c r="G101" s="280"/>
      <c r="H101" s="213">
        <v>0</v>
      </c>
      <c r="O101" s="156"/>
    </row>
    <row r="102" spans="1:15" s="145" customFormat="1" ht="15" customHeight="1">
      <c r="A102" s="171" t="s">
        <v>391</v>
      </c>
      <c r="B102" s="273" t="s">
        <v>345</v>
      </c>
      <c r="C102" s="274" t="s">
        <v>346</v>
      </c>
      <c r="D102" s="243" t="s">
        <v>125</v>
      </c>
      <c r="E102" s="244">
        <v>80</v>
      </c>
      <c r="F102" s="245"/>
      <c r="G102" s="246"/>
      <c r="H102" s="213">
        <v>0</v>
      </c>
      <c r="O102" s="156"/>
    </row>
    <row r="103" spans="1:15" s="145" customFormat="1" ht="15" customHeight="1">
      <c r="A103" s="171" t="s">
        <v>392</v>
      </c>
      <c r="B103" s="275" t="s">
        <v>347</v>
      </c>
      <c r="C103" s="276" t="s">
        <v>348</v>
      </c>
      <c r="D103" s="277" t="s">
        <v>120</v>
      </c>
      <c r="E103" s="278">
        <v>80</v>
      </c>
      <c r="F103" s="279"/>
      <c r="G103" s="280"/>
      <c r="H103" s="213">
        <v>0</v>
      </c>
      <c r="O103" s="156"/>
    </row>
    <row r="104" spans="1:15" s="145" customFormat="1" ht="15" customHeight="1">
      <c r="A104" s="171" t="s">
        <v>386</v>
      </c>
      <c r="B104" s="273" t="s">
        <v>349</v>
      </c>
      <c r="C104" s="274" t="s">
        <v>350</v>
      </c>
      <c r="D104" s="243" t="s">
        <v>109</v>
      </c>
      <c r="E104" s="244">
        <v>12.731999999999999</v>
      </c>
      <c r="F104" s="245"/>
      <c r="G104" s="246"/>
      <c r="H104" s="213">
        <v>0</v>
      </c>
      <c r="O104" s="156"/>
    </row>
    <row r="105" spans="1:15" s="145" customFormat="1" ht="15" customHeight="1">
      <c r="A105" s="171">
        <v>31</v>
      </c>
      <c r="B105" s="265" t="s">
        <v>126</v>
      </c>
      <c r="C105" s="265" t="s">
        <v>127</v>
      </c>
      <c r="D105" s="266" t="s">
        <v>116</v>
      </c>
      <c r="E105" s="267">
        <v>450</v>
      </c>
      <c r="F105" s="268"/>
      <c r="G105" s="269"/>
      <c r="H105" s="213">
        <v>0</v>
      </c>
      <c r="I105" s="374"/>
      <c r="J105" s="374"/>
      <c r="O105" s="156"/>
    </row>
    <row r="106" spans="1:15" s="145" customFormat="1" ht="24">
      <c r="A106" s="171">
        <v>33</v>
      </c>
      <c r="B106" s="273" t="s">
        <v>359</v>
      </c>
      <c r="C106" s="274" t="s">
        <v>360</v>
      </c>
      <c r="D106" s="243" t="s">
        <v>117</v>
      </c>
      <c r="E106" s="244">
        <v>2200.9319999999998</v>
      </c>
      <c r="F106" s="245"/>
      <c r="G106" s="246"/>
      <c r="H106" s="213">
        <v>0</v>
      </c>
      <c r="I106" s="374"/>
      <c r="J106" s="374"/>
      <c r="O106" s="156"/>
    </row>
    <row r="107" spans="1:15" s="145" customFormat="1" ht="24">
      <c r="A107" s="171">
        <v>34</v>
      </c>
      <c r="B107" s="273" t="s">
        <v>351</v>
      </c>
      <c r="C107" s="274" t="s">
        <v>352</v>
      </c>
      <c r="D107" s="243" t="s">
        <v>109</v>
      </c>
      <c r="E107" s="244">
        <v>181.01</v>
      </c>
      <c r="F107" s="245"/>
      <c r="G107" s="246"/>
      <c r="H107" s="213">
        <v>1500</v>
      </c>
      <c r="I107" s="374"/>
      <c r="J107" s="374"/>
      <c r="O107" s="156"/>
    </row>
    <row r="108" spans="1:15" s="145" customFormat="1" ht="15" customHeight="1">
      <c r="A108" s="171" t="s">
        <v>388</v>
      </c>
      <c r="B108" s="273" t="s">
        <v>353</v>
      </c>
      <c r="C108" s="274" t="s">
        <v>354</v>
      </c>
      <c r="D108" s="243" t="s">
        <v>109</v>
      </c>
      <c r="E108" s="244">
        <v>181.01</v>
      </c>
      <c r="F108" s="245"/>
      <c r="G108" s="246"/>
      <c r="H108" s="213">
        <v>0</v>
      </c>
      <c r="I108" s="374"/>
      <c r="J108" s="374"/>
      <c r="K108" s="270"/>
      <c r="L108" s="253"/>
      <c r="M108" s="253"/>
      <c r="N108" s="254"/>
      <c r="O108" s="156"/>
    </row>
    <row r="109" spans="1:15" s="145" customFormat="1" ht="15" customHeight="1">
      <c r="A109" s="171">
        <v>35</v>
      </c>
      <c r="B109" s="273" t="s">
        <v>355</v>
      </c>
      <c r="C109" s="274" t="s">
        <v>356</v>
      </c>
      <c r="D109" s="243" t="s">
        <v>117</v>
      </c>
      <c r="E109" s="244">
        <v>2200.9319999999998</v>
      </c>
      <c r="F109" s="245"/>
      <c r="G109" s="246"/>
      <c r="H109" s="213">
        <v>0</v>
      </c>
      <c r="I109" s="374"/>
      <c r="J109" s="374"/>
      <c r="O109" s="156"/>
    </row>
    <row r="110" spans="1:15" s="145" customFormat="1" ht="15" customHeight="1">
      <c r="A110" s="171" t="s">
        <v>387</v>
      </c>
      <c r="B110" s="273" t="s">
        <v>357</v>
      </c>
      <c r="C110" s="274" t="s">
        <v>358</v>
      </c>
      <c r="D110" s="243" t="s">
        <v>117</v>
      </c>
      <c r="E110" s="244">
        <v>2200.9319999999998</v>
      </c>
      <c r="F110" s="245"/>
      <c r="G110" s="246"/>
      <c r="H110" s="213">
        <v>0</v>
      </c>
      <c r="O110" s="156"/>
    </row>
    <row r="111" spans="1:15" ht="28.5" customHeight="1">
      <c r="A111" s="180"/>
      <c r="B111" s="135" t="s">
        <v>393</v>
      </c>
      <c r="C111" s="135" t="s">
        <v>396</v>
      </c>
      <c r="D111" s="1"/>
      <c r="E111" s="219"/>
      <c r="F111" s="136"/>
      <c r="G111" s="231">
        <f>G112</f>
        <v>0</v>
      </c>
      <c r="I111" s="145"/>
      <c r="J111" s="145"/>
      <c r="K111" s="145"/>
      <c r="L111" s="145"/>
      <c r="M111" s="145"/>
      <c r="N111" s="145"/>
      <c r="O111" s="156"/>
    </row>
    <row r="112" spans="1:15" s="157" customFormat="1" ht="15" customHeight="1">
      <c r="A112" s="198">
        <v>99</v>
      </c>
      <c r="B112" s="160" t="s">
        <v>394</v>
      </c>
      <c r="C112" s="161" t="s">
        <v>395</v>
      </c>
      <c r="D112" s="162" t="s">
        <v>117</v>
      </c>
      <c r="E112" s="220">
        <v>7452.5810000000001</v>
      </c>
      <c r="F112" s="163"/>
      <c r="G112" s="232"/>
      <c r="H112" s="213">
        <v>0</v>
      </c>
    </row>
    <row r="113" spans="1:15" ht="30.75" customHeight="1">
      <c r="A113" s="194"/>
      <c r="B113" s="133"/>
      <c r="C113" s="133" t="s">
        <v>128</v>
      </c>
      <c r="D113" s="142"/>
      <c r="E113" s="218"/>
      <c r="F113" s="134"/>
      <c r="G113" s="230">
        <f>G114+G120+G121</f>
        <v>0</v>
      </c>
      <c r="H113" s="151" t="e">
        <f>H120+H121</f>
        <v>#REF!</v>
      </c>
      <c r="I113" s="1"/>
      <c r="J113" s="1"/>
      <c r="K113" s="1"/>
      <c r="L113" s="1"/>
      <c r="M113" s="1"/>
      <c r="N113" s="1"/>
    </row>
    <row r="114" spans="1:15" ht="28.5" customHeight="1">
      <c r="A114" s="180"/>
      <c r="B114" s="135">
        <v>711</v>
      </c>
      <c r="C114" s="135" t="s">
        <v>397</v>
      </c>
      <c r="D114" s="143"/>
      <c r="E114" s="219"/>
      <c r="F114" s="136"/>
      <c r="G114" s="231">
        <f>SUM(G115:G119)</f>
        <v>0</v>
      </c>
      <c r="H114" s="152">
        <f>SUM(H115:H119)</f>
        <v>0</v>
      </c>
      <c r="I114" s="1"/>
      <c r="J114" s="1"/>
      <c r="K114" s="1"/>
      <c r="L114" s="1"/>
      <c r="M114" s="1"/>
      <c r="N114" s="1"/>
    </row>
    <row r="115" spans="1:15" s="145" customFormat="1" ht="15" customHeight="1">
      <c r="A115" s="171">
        <v>100</v>
      </c>
      <c r="B115" s="160" t="s">
        <v>398</v>
      </c>
      <c r="C115" s="161" t="s">
        <v>399</v>
      </c>
      <c r="D115" s="162" t="s">
        <v>116</v>
      </c>
      <c r="E115" s="220">
        <v>40.659999999999997</v>
      </c>
      <c r="F115" s="163"/>
      <c r="G115" s="232"/>
      <c r="H115" s="213">
        <v>0</v>
      </c>
      <c r="O115" s="156"/>
    </row>
    <row r="116" spans="1:15" s="145" customFormat="1" ht="15" customHeight="1">
      <c r="A116" s="199">
        <v>101</v>
      </c>
      <c r="B116" s="164" t="s">
        <v>400</v>
      </c>
      <c r="C116" s="165" t="s">
        <v>401</v>
      </c>
      <c r="D116" s="166" t="s">
        <v>116</v>
      </c>
      <c r="E116" s="222">
        <v>46.759</v>
      </c>
      <c r="F116" s="167"/>
      <c r="G116" s="236"/>
      <c r="H116" s="213">
        <v>0</v>
      </c>
      <c r="O116" s="156"/>
    </row>
    <row r="117" spans="1:15" s="145" customFormat="1" ht="15" customHeight="1">
      <c r="A117" s="171">
        <v>102</v>
      </c>
      <c r="B117" s="160" t="s">
        <v>402</v>
      </c>
      <c r="C117" s="161" t="s">
        <v>403</v>
      </c>
      <c r="D117" s="162" t="s">
        <v>116</v>
      </c>
      <c r="E117" s="220">
        <v>99.72</v>
      </c>
      <c r="F117" s="163"/>
      <c r="G117" s="232"/>
      <c r="H117" s="213">
        <v>0</v>
      </c>
      <c r="O117" s="156"/>
    </row>
    <row r="118" spans="1:15" s="145" customFormat="1" ht="15" customHeight="1">
      <c r="A118" s="199">
        <v>103</v>
      </c>
      <c r="B118" s="164" t="s">
        <v>400</v>
      </c>
      <c r="C118" s="165" t="s">
        <v>401</v>
      </c>
      <c r="D118" s="166" t="s">
        <v>116</v>
      </c>
      <c r="E118" s="222">
        <v>119.664</v>
      </c>
      <c r="F118" s="167"/>
      <c r="G118" s="236"/>
      <c r="H118" s="213">
        <v>0</v>
      </c>
      <c r="O118" s="156"/>
    </row>
    <row r="119" spans="1:15" s="145" customFormat="1" ht="15" customHeight="1">
      <c r="A119" s="171">
        <v>104</v>
      </c>
      <c r="B119" s="160" t="s">
        <v>404</v>
      </c>
      <c r="C119" s="161" t="s">
        <v>405</v>
      </c>
      <c r="D119" s="162" t="s">
        <v>406</v>
      </c>
      <c r="E119" s="220">
        <v>22.356999999999999</v>
      </c>
      <c r="F119" s="163"/>
      <c r="G119" s="232"/>
      <c r="H119" s="213">
        <v>0</v>
      </c>
      <c r="O119" s="156"/>
    </row>
    <row r="120" spans="1:15" ht="28.5" hidden="1" customHeight="1">
      <c r="A120" s="180"/>
      <c r="B120" s="135" t="s">
        <v>129</v>
      </c>
      <c r="C120" s="135" t="s">
        <v>130</v>
      </c>
      <c r="D120" s="143"/>
      <c r="E120" s="219"/>
      <c r="F120" s="136"/>
      <c r="G120" s="231"/>
      <c r="H120" s="152" t="e">
        <f>SUM(#REF!)</f>
        <v>#REF!</v>
      </c>
      <c r="I120" s="1"/>
      <c r="J120" s="1"/>
      <c r="K120" s="1"/>
      <c r="L120" s="1"/>
      <c r="M120" s="1"/>
      <c r="N120" s="1"/>
    </row>
    <row r="121" spans="1:15" ht="28.5" customHeight="1">
      <c r="A121" s="180"/>
      <c r="B121" s="135" t="s">
        <v>131</v>
      </c>
      <c r="C121" s="135" t="s">
        <v>132</v>
      </c>
      <c r="D121" s="143"/>
      <c r="E121" s="219"/>
      <c r="F121" s="136"/>
      <c r="G121" s="231">
        <f>SUM(G122:G139)</f>
        <v>0</v>
      </c>
      <c r="H121" s="152">
        <f>SUM(H122:H139)</f>
        <v>3.07</v>
      </c>
      <c r="I121" s="1"/>
      <c r="J121" s="1"/>
      <c r="K121" s="1"/>
      <c r="L121" s="1"/>
      <c r="M121" s="1"/>
      <c r="N121" s="1"/>
    </row>
    <row r="122" spans="1:15" s="145" customFormat="1" ht="15" customHeight="1">
      <c r="A122" s="171">
        <v>40</v>
      </c>
      <c r="B122" s="265" t="s">
        <v>133</v>
      </c>
      <c r="C122" s="265" t="s">
        <v>134</v>
      </c>
      <c r="D122" s="266" t="s">
        <v>125</v>
      </c>
      <c r="E122" s="267">
        <v>204</v>
      </c>
      <c r="F122" s="268"/>
      <c r="G122" s="269"/>
      <c r="H122" s="213">
        <v>0</v>
      </c>
      <c r="O122" s="156"/>
    </row>
    <row r="123" spans="1:15" s="145" customFormat="1" ht="15" customHeight="1">
      <c r="A123" s="175">
        <v>41</v>
      </c>
      <c r="B123" s="281" t="s">
        <v>135</v>
      </c>
      <c r="C123" s="281" t="s">
        <v>136</v>
      </c>
      <c r="D123" s="282" t="s">
        <v>125</v>
      </c>
      <c r="E123" s="283">
        <v>204</v>
      </c>
      <c r="F123" s="284"/>
      <c r="G123" s="285"/>
      <c r="H123" s="214">
        <v>0.71399999999999997</v>
      </c>
      <c r="O123" s="156"/>
    </row>
    <row r="124" spans="1:15" s="145" customFormat="1" ht="15" customHeight="1">
      <c r="A124" s="171" t="s">
        <v>460</v>
      </c>
      <c r="B124" s="160" t="s">
        <v>429</v>
      </c>
      <c r="C124" s="161" t="s">
        <v>430</v>
      </c>
      <c r="D124" s="162" t="s">
        <v>125</v>
      </c>
      <c r="E124" s="220">
        <v>255.8</v>
      </c>
      <c r="F124" s="163"/>
      <c r="G124" s="232"/>
      <c r="H124" s="214"/>
      <c r="O124" s="156"/>
    </row>
    <row r="125" spans="1:15" s="145" customFormat="1" ht="15" customHeight="1">
      <c r="A125" s="175" t="s">
        <v>462</v>
      </c>
      <c r="B125" s="164" t="s">
        <v>431</v>
      </c>
      <c r="C125" s="165" t="s">
        <v>432</v>
      </c>
      <c r="D125" s="166" t="s">
        <v>433</v>
      </c>
      <c r="E125" s="222">
        <v>11</v>
      </c>
      <c r="F125" s="167"/>
      <c r="G125" s="236"/>
      <c r="H125" s="214"/>
      <c r="O125" s="156"/>
    </row>
    <row r="126" spans="1:15" s="145" customFormat="1" ht="15" customHeight="1">
      <c r="A126" s="171" t="s">
        <v>461</v>
      </c>
      <c r="B126" s="160" t="s">
        <v>434</v>
      </c>
      <c r="C126" s="161" t="s">
        <v>435</v>
      </c>
      <c r="D126" s="162" t="s">
        <v>125</v>
      </c>
      <c r="E126" s="220">
        <v>767.4</v>
      </c>
      <c r="F126" s="163"/>
      <c r="G126" s="232"/>
      <c r="H126" s="214"/>
      <c r="O126" s="156"/>
    </row>
    <row r="127" spans="1:15" s="145" customFormat="1" ht="15" customHeight="1">
      <c r="A127" s="175" t="s">
        <v>463</v>
      </c>
      <c r="B127" s="164" t="s">
        <v>436</v>
      </c>
      <c r="C127" s="165" t="s">
        <v>437</v>
      </c>
      <c r="D127" s="166" t="s">
        <v>120</v>
      </c>
      <c r="E127" s="222">
        <v>11</v>
      </c>
      <c r="F127" s="167"/>
      <c r="G127" s="236"/>
      <c r="H127" s="214"/>
      <c r="O127" s="156"/>
    </row>
    <row r="128" spans="1:15" s="145" customFormat="1" ht="15" customHeight="1">
      <c r="A128" s="175" t="s">
        <v>464</v>
      </c>
      <c r="B128" s="164" t="s">
        <v>438</v>
      </c>
      <c r="C128" s="165" t="s">
        <v>439</v>
      </c>
      <c r="D128" s="166" t="s">
        <v>120</v>
      </c>
      <c r="E128" s="222">
        <v>66</v>
      </c>
      <c r="F128" s="167"/>
      <c r="G128" s="236"/>
      <c r="H128" s="214"/>
      <c r="O128" s="156"/>
    </row>
    <row r="129" spans="1:19" s="145" customFormat="1" ht="15" customHeight="1">
      <c r="A129" s="171" t="s">
        <v>465</v>
      </c>
      <c r="B129" s="160" t="s">
        <v>440</v>
      </c>
      <c r="C129" s="161" t="s">
        <v>441</v>
      </c>
      <c r="D129" s="162" t="s">
        <v>125</v>
      </c>
      <c r="E129" s="220">
        <v>240.5</v>
      </c>
      <c r="F129" s="163"/>
      <c r="G129" s="232"/>
      <c r="H129" s="214"/>
      <c r="O129" s="156"/>
    </row>
    <row r="130" spans="1:19" s="145" customFormat="1" ht="24">
      <c r="A130" s="183"/>
      <c r="B130" s="286"/>
      <c r="C130" s="287" t="s">
        <v>442</v>
      </c>
      <c r="D130" s="286"/>
      <c r="E130" s="288"/>
      <c r="F130" s="286"/>
      <c r="G130" s="289"/>
      <c r="H130" s="290"/>
      <c r="O130" s="156"/>
    </row>
    <row r="131" spans="1:19" s="145" customFormat="1" ht="15" customHeight="1">
      <c r="A131" s="171" t="s">
        <v>543</v>
      </c>
      <c r="B131" s="160" t="s">
        <v>443</v>
      </c>
      <c r="C131" s="161" t="s">
        <v>444</v>
      </c>
      <c r="D131" s="162" t="s">
        <v>120</v>
      </c>
      <c r="E131" s="220">
        <v>110</v>
      </c>
      <c r="F131" s="163"/>
      <c r="G131" s="232"/>
      <c r="H131" s="214"/>
      <c r="O131" s="156"/>
    </row>
    <row r="132" spans="1:19" s="145" customFormat="1" ht="15" customHeight="1">
      <c r="A132" s="175" t="s">
        <v>544</v>
      </c>
      <c r="B132" s="164" t="s">
        <v>445</v>
      </c>
      <c r="C132" s="165" t="s">
        <v>446</v>
      </c>
      <c r="D132" s="166" t="s">
        <v>120</v>
      </c>
      <c r="E132" s="222">
        <v>110</v>
      </c>
      <c r="F132" s="167"/>
      <c r="G132" s="236"/>
      <c r="H132" s="214"/>
      <c r="O132" s="156"/>
    </row>
    <row r="133" spans="1:19" s="145" customFormat="1" ht="15" customHeight="1">
      <c r="A133" s="175" t="s">
        <v>545</v>
      </c>
      <c r="B133" s="164" t="s">
        <v>447</v>
      </c>
      <c r="C133" s="165" t="s">
        <v>448</v>
      </c>
      <c r="D133" s="166" t="s">
        <v>120</v>
      </c>
      <c r="E133" s="222">
        <v>110</v>
      </c>
      <c r="F133" s="167"/>
      <c r="G133" s="236"/>
      <c r="H133" s="214"/>
      <c r="O133" s="156"/>
    </row>
    <row r="134" spans="1:19" s="145" customFormat="1" ht="15" customHeight="1">
      <c r="A134" s="178">
        <v>42</v>
      </c>
      <c r="B134" s="160" t="s">
        <v>425</v>
      </c>
      <c r="C134" s="161" t="s">
        <v>426</v>
      </c>
      <c r="D134" s="162" t="s">
        <v>120</v>
      </c>
      <c r="E134" s="220">
        <v>1</v>
      </c>
      <c r="F134" s="163"/>
      <c r="G134" s="232"/>
      <c r="H134" s="211">
        <v>0</v>
      </c>
      <c r="O134" s="156"/>
    </row>
    <row r="135" spans="1:19" s="145" customFormat="1" ht="15" customHeight="1">
      <c r="A135" s="179">
        <v>43</v>
      </c>
      <c r="B135" s="164" t="s">
        <v>427</v>
      </c>
      <c r="C135" s="165" t="s">
        <v>428</v>
      </c>
      <c r="D135" s="166" t="s">
        <v>120</v>
      </c>
      <c r="E135" s="222">
        <v>1</v>
      </c>
      <c r="F135" s="167"/>
      <c r="G135" s="236"/>
      <c r="H135" s="263">
        <v>2.2799999999999998</v>
      </c>
      <c r="O135" s="156"/>
    </row>
    <row r="136" spans="1:19" s="145" customFormat="1" ht="15" customHeight="1">
      <c r="A136" s="178">
        <v>44</v>
      </c>
      <c r="B136" s="160" t="s">
        <v>449</v>
      </c>
      <c r="C136" s="161" t="s">
        <v>450</v>
      </c>
      <c r="D136" s="162" t="s">
        <v>120</v>
      </c>
      <c r="E136" s="220">
        <v>28</v>
      </c>
      <c r="F136" s="163"/>
      <c r="G136" s="232"/>
      <c r="H136" s="211">
        <v>7.5999999999999998E-2</v>
      </c>
      <c r="O136" s="156"/>
    </row>
    <row r="137" spans="1:19" s="145" customFormat="1" ht="15" customHeight="1">
      <c r="A137" s="179" t="s">
        <v>457</v>
      </c>
      <c r="B137" s="164" t="s">
        <v>451</v>
      </c>
      <c r="C137" s="165" t="s">
        <v>452</v>
      </c>
      <c r="D137" s="166" t="s">
        <v>120</v>
      </c>
      <c r="E137" s="222">
        <v>28</v>
      </c>
      <c r="F137" s="167"/>
      <c r="G137" s="236"/>
      <c r="H137" s="211">
        <v>0</v>
      </c>
      <c r="O137" s="156"/>
    </row>
    <row r="138" spans="1:19" s="145" customFormat="1" ht="15" customHeight="1">
      <c r="A138" s="179" t="s">
        <v>458</v>
      </c>
      <c r="B138" s="164" t="s">
        <v>453</v>
      </c>
      <c r="C138" s="165" t="s">
        <v>454</v>
      </c>
      <c r="D138" s="166" t="s">
        <v>120</v>
      </c>
      <c r="E138" s="222">
        <v>28</v>
      </c>
      <c r="F138" s="167"/>
      <c r="G138" s="236"/>
      <c r="H138" s="211">
        <v>0</v>
      </c>
      <c r="O138" s="156"/>
    </row>
    <row r="139" spans="1:19" s="145" customFormat="1" ht="15" customHeight="1">
      <c r="A139" s="178" t="s">
        <v>459</v>
      </c>
      <c r="B139" s="160" t="s">
        <v>455</v>
      </c>
      <c r="C139" s="161" t="s">
        <v>456</v>
      </c>
      <c r="D139" s="162" t="s">
        <v>406</v>
      </c>
      <c r="E139" s="220">
        <v>157.21</v>
      </c>
      <c r="F139" s="163"/>
      <c r="G139" s="232"/>
      <c r="H139" s="211">
        <v>0</v>
      </c>
      <c r="O139" s="156"/>
    </row>
    <row r="140" spans="1:19" ht="30.75" customHeight="1">
      <c r="A140" s="194"/>
      <c r="B140" s="133"/>
      <c r="C140" s="133" t="s">
        <v>138</v>
      </c>
      <c r="D140" s="142"/>
      <c r="E140" s="218"/>
      <c r="F140" s="134"/>
      <c r="G140" s="230">
        <f>G141+G149</f>
        <v>0</v>
      </c>
      <c r="H140" s="151" t="e">
        <f>H141+H149</f>
        <v>#REF!</v>
      </c>
      <c r="I140" s="1"/>
      <c r="J140" s="1"/>
      <c r="K140" s="1"/>
      <c r="L140" s="1"/>
      <c r="M140" s="1"/>
      <c r="N140" s="1"/>
    </row>
    <row r="141" spans="1:19" ht="28.5" customHeight="1">
      <c r="A141" s="180"/>
      <c r="B141" s="135">
        <v>769</v>
      </c>
      <c r="C141" s="135" t="s">
        <v>413</v>
      </c>
      <c r="D141" s="143"/>
      <c r="E141" s="219"/>
      <c r="F141" s="136"/>
      <c r="G141" s="231">
        <f>SUM(G142:G148)</f>
        <v>0</v>
      </c>
      <c r="H141" s="152">
        <f>SUM(H142:H148)</f>
        <v>0</v>
      </c>
      <c r="I141" s="1"/>
      <c r="J141" s="1"/>
      <c r="K141" s="1"/>
      <c r="L141" s="1"/>
      <c r="M141" s="1"/>
      <c r="N141" s="1"/>
      <c r="O141" s="157"/>
      <c r="P141" s="157"/>
      <c r="Q141" s="157"/>
      <c r="R141" s="157"/>
      <c r="S141" s="157"/>
    </row>
    <row r="142" spans="1:19" s="157" customFormat="1" ht="30" customHeight="1">
      <c r="A142" s="205">
        <v>45</v>
      </c>
      <c r="B142" s="206" t="s">
        <v>419</v>
      </c>
      <c r="C142" s="207" t="s">
        <v>414</v>
      </c>
      <c r="D142" s="203" t="s">
        <v>125</v>
      </c>
      <c r="E142" s="221">
        <v>160</v>
      </c>
      <c r="F142" s="204"/>
      <c r="G142" s="234"/>
      <c r="H142" s="212">
        <v>0</v>
      </c>
    </row>
    <row r="143" spans="1:19" s="157" customFormat="1" ht="30" customHeight="1">
      <c r="A143" s="205">
        <v>46</v>
      </c>
      <c r="B143" s="206" t="s">
        <v>420</v>
      </c>
      <c r="C143" s="207" t="s">
        <v>415</v>
      </c>
      <c r="D143" s="203" t="s">
        <v>115</v>
      </c>
      <c r="E143" s="221">
        <v>4</v>
      </c>
      <c r="F143" s="204"/>
      <c r="G143" s="234"/>
      <c r="H143" s="212">
        <v>0</v>
      </c>
    </row>
    <row r="144" spans="1:19" s="157" customFormat="1" ht="15" customHeight="1">
      <c r="A144" s="378" t="s">
        <v>558</v>
      </c>
      <c r="B144" s="379" t="s">
        <v>560</v>
      </c>
      <c r="C144" s="380" t="s">
        <v>562</v>
      </c>
      <c r="D144" s="311" t="s">
        <v>120</v>
      </c>
      <c r="E144" s="319">
        <v>1</v>
      </c>
      <c r="F144" s="376"/>
      <c r="G144" s="377"/>
      <c r="H144" s="212"/>
    </row>
    <row r="145" spans="1:15" s="157" customFormat="1" ht="13" customHeight="1">
      <c r="A145" s="378" t="s">
        <v>559</v>
      </c>
      <c r="B145" s="379" t="s">
        <v>561</v>
      </c>
      <c r="C145" s="380" t="s">
        <v>563</v>
      </c>
      <c r="D145" s="311" t="s">
        <v>120</v>
      </c>
      <c r="E145" s="319">
        <v>1</v>
      </c>
      <c r="F145" s="376"/>
      <c r="G145" s="377"/>
      <c r="H145" s="212"/>
    </row>
    <row r="146" spans="1:15" s="157" customFormat="1" ht="15" customHeight="1">
      <c r="A146" s="205">
        <v>47</v>
      </c>
      <c r="B146" s="206" t="s">
        <v>421</v>
      </c>
      <c r="C146" s="207" t="s">
        <v>416</v>
      </c>
      <c r="D146" s="203" t="s">
        <v>115</v>
      </c>
      <c r="E146" s="221">
        <v>4</v>
      </c>
      <c r="F146" s="204"/>
      <c r="G146" s="234"/>
      <c r="H146" s="212">
        <v>0</v>
      </c>
    </row>
    <row r="147" spans="1:15" s="157" customFormat="1" ht="15" customHeight="1">
      <c r="A147" s="205">
        <v>48</v>
      </c>
      <c r="B147" s="206" t="s">
        <v>422</v>
      </c>
      <c r="C147" s="207" t="s">
        <v>417</v>
      </c>
      <c r="D147" s="203" t="s">
        <v>115</v>
      </c>
      <c r="E147" s="221">
        <v>1</v>
      </c>
      <c r="F147" s="204"/>
      <c r="G147" s="234"/>
      <c r="H147" s="212">
        <v>0</v>
      </c>
    </row>
    <row r="148" spans="1:15" s="157" customFormat="1" ht="15" customHeight="1">
      <c r="A148" s="205">
        <v>49</v>
      </c>
      <c r="B148" s="206" t="s">
        <v>423</v>
      </c>
      <c r="C148" s="207" t="s">
        <v>418</v>
      </c>
      <c r="D148" s="203" t="s">
        <v>115</v>
      </c>
      <c r="E148" s="221">
        <v>1</v>
      </c>
      <c r="F148" s="204"/>
      <c r="G148" s="234"/>
      <c r="H148" s="212">
        <v>0</v>
      </c>
    </row>
    <row r="149" spans="1:15" ht="28.5" hidden="1" customHeight="1">
      <c r="A149" s="180"/>
      <c r="B149" s="135" t="s">
        <v>139</v>
      </c>
      <c r="C149" s="135" t="s">
        <v>140</v>
      </c>
      <c r="D149" s="143"/>
      <c r="E149" s="219"/>
      <c r="F149" s="136"/>
      <c r="G149" s="231">
        <v>0</v>
      </c>
      <c r="H149" s="152" t="e">
        <f>SUM(#REF!)</f>
        <v>#REF!</v>
      </c>
      <c r="I149" s="1"/>
      <c r="J149" s="1"/>
      <c r="K149" s="1"/>
      <c r="L149" s="1"/>
      <c r="M149" s="1"/>
      <c r="N149" s="1"/>
    </row>
    <row r="150" spans="1:15" ht="30.75" customHeight="1">
      <c r="A150" s="194"/>
      <c r="B150" s="133"/>
      <c r="C150" s="133" t="s">
        <v>141</v>
      </c>
      <c r="D150" s="142"/>
      <c r="E150" s="218"/>
      <c r="F150" s="134"/>
      <c r="G150" s="230">
        <f>SUM(G151:G159)</f>
        <v>0</v>
      </c>
      <c r="H150" s="151">
        <f>SUM(H151:H159)</f>
        <v>0</v>
      </c>
      <c r="I150" s="1"/>
      <c r="J150" s="1"/>
      <c r="K150" s="1"/>
      <c r="L150" s="1"/>
      <c r="M150" s="1"/>
      <c r="N150" s="1"/>
    </row>
    <row r="151" spans="1:15" s="145" customFormat="1" ht="15" customHeight="1">
      <c r="A151" s="171">
        <v>51</v>
      </c>
      <c r="B151" s="312"/>
      <c r="C151" s="312"/>
      <c r="D151" s="313"/>
      <c r="E151" s="314"/>
      <c r="F151" s="268"/>
      <c r="G151" s="269"/>
      <c r="H151" s="210">
        <v>0</v>
      </c>
      <c r="O151" s="156"/>
    </row>
    <row r="152" spans="1:15" s="145" customFormat="1" ht="36">
      <c r="A152" s="171">
        <v>54</v>
      </c>
      <c r="B152" s="160" t="s">
        <v>466</v>
      </c>
      <c r="C152" s="161" t="s">
        <v>467</v>
      </c>
      <c r="D152" s="162" t="s">
        <v>120</v>
      </c>
      <c r="E152" s="220">
        <v>1</v>
      </c>
      <c r="F152" s="163"/>
      <c r="G152" s="232"/>
      <c r="H152" s="210">
        <v>0</v>
      </c>
      <c r="O152" s="156"/>
    </row>
    <row r="153" spans="1:15" s="145" customFormat="1" ht="24">
      <c r="A153" s="173"/>
      <c r="B153" s="291"/>
      <c r="C153" s="159" t="s">
        <v>468</v>
      </c>
      <c r="D153" s="292"/>
      <c r="E153" s="293"/>
      <c r="F153" s="294"/>
      <c r="G153" s="295"/>
      <c r="H153" s="154"/>
      <c r="O153" s="156"/>
    </row>
    <row r="154" spans="1:15" s="145" customFormat="1" ht="24">
      <c r="A154" s="171">
        <v>55</v>
      </c>
      <c r="B154" s="160" t="s">
        <v>469</v>
      </c>
      <c r="C154" s="161" t="s">
        <v>470</v>
      </c>
      <c r="D154" s="162" t="s">
        <v>120</v>
      </c>
      <c r="E154" s="220">
        <v>1</v>
      </c>
      <c r="F154" s="163"/>
      <c r="G154" s="232"/>
      <c r="H154" s="210">
        <v>0</v>
      </c>
      <c r="O154" s="156"/>
    </row>
    <row r="155" spans="1:15" s="145" customFormat="1" ht="15" customHeight="1">
      <c r="A155" s="171">
        <v>56</v>
      </c>
      <c r="B155" s="160" t="s">
        <v>407</v>
      </c>
      <c r="C155" s="161" t="s">
        <v>408</v>
      </c>
      <c r="D155" s="162" t="s">
        <v>120</v>
      </c>
      <c r="E155" s="220">
        <v>1</v>
      </c>
      <c r="F155" s="163"/>
      <c r="G155" s="232"/>
      <c r="H155" s="210">
        <v>0</v>
      </c>
      <c r="I155" s="156"/>
      <c r="J155" s="156"/>
      <c r="K155" s="156"/>
      <c r="L155" s="156"/>
      <c r="M155" s="156"/>
      <c r="N155" s="156"/>
      <c r="O155" s="156"/>
    </row>
    <row r="156" spans="1:15" s="145" customFormat="1" ht="24">
      <c r="A156" s="175" t="s">
        <v>424</v>
      </c>
      <c r="B156" s="164" t="s">
        <v>409</v>
      </c>
      <c r="C156" s="165" t="s">
        <v>410</v>
      </c>
      <c r="D156" s="166" t="s">
        <v>120</v>
      </c>
      <c r="E156" s="222">
        <v>1</v>
      </c>
      <c r="F156" s="167"/>
      <c r="G156" s="236"/>
      <c r="H156" s="214">
        <v>0</v>
      </c>
      <c r="I156" s="156"/>
      <c r="J156" s="156"/>
      <c r="K156" s="156"/>
      <c r="L156" s="156"/>
      <c r="M156" s="156"/>
      <c r="N156" s="156"/>
      <c r="O156" s="156"/>
    </row>
    <row r="157" spans="1:15" s="145" customFormat="1" ht="15" customHeight="1">
      <c r="A157" s="171">
        <v>57</v>
      </c>
      <c r="B157" s="160" t="s">
        <v>411</v>
      </c>
      <c r="C157" s="161" t="s">
        <v>412</v>
      </c>
      <c r="D157" s="162" t="s">
        <v>406</v>
      </c>
      <c r="E157" s="220">
        <v>8.093</v>
      </c>
      <c r="F157" s="163"/>
      <c r="G157" s="232"/>
      <c r="H157" s="210">
        <v>0</v>
      </c>
      <c r="I157" s="156"/>
      <c r="J157" s="156"/>
      <c r="K157" s="156"/>
      <c r="L157" s="156"/>
      <c r="M157" s="156"/>
      <c r="N157" s="156"/>
      <c r="O157" s="156"/>
    </row>
    <row r="158" spans="1:15" s="145" customFormat="1" ht="30" customHeight="1">
      <c r="A158" s="171">
        <v>58</v>
      </c>
      <c r="B158" s="160" t="s">
        <v>471</v>
      </c>
      <c r="C158" s="161" t="s">
        <v>472</v>
      </c>
      <c r="D158" s="162" t="s">
        <v>120</v>
      </c>
      <c r="E158" s="220">
        <v>1</v>
      </c>
      <c r="F158" s="163"/>
      <c r="G158" s="232"/>
      <c r="H158" s="210"/>
      <c r="I158" s="156"/>
      <c r="J158" s="156"/>
      <c r="K158" s="156"/>
      <c r="L158" s="156"/>
      <c r="M158" s="156"/>
      <c r="N158" s="156"/>
      <c r="O158" s="156"/>
    </row>
    <row r="159" spans="1:15" s="145" customFormat="1" ht="15" customHeight="1">
      <c r="A159" s="171">
        <v>59</v>
      </c>
      <c r="B159" s="265" t="s">
        <v>142</v>
      </c>
      <c r="C159" s="265" t="s">
        <v>143</v>
      </c>
      <c r="D159" s="266" t="s">
        <v>125</v>
      </c>
      <c r="E159" s="267">
        <v>66</v>
      </c>
      <c r="F159" s="268"/>
      <c r="G159" s="269"/>
      <c r="H159" s="210">
        <v>0</v>
      </c>
      <c r="I159" s="156"/>
      <c r="J159" s="156"/>
      <c r="K159" s="156"/>
      <c r="L159" s="156"/>
      <c r="M159" s="156"/>
      <c r="N159" s="156"/>
      <c r="O159" s="156"/>
    </row>
    <row r="160" spans="1:15" ht="30.75" customHeight="1">
      <c r="A160" s="194"/>
      <c r="B160" s="133" t="s">
        <v>473</v>
      </c>
      <c r="C160" s="142" t="s">
        <v>474</v>
      </c>
      <c r="D160" s="1"/>
      <c r="E160" s="218"/>
      <c r="F160" s="134"/>
      <c r="G160" s="230">
        <f>G161</f>
        <v>0</v>
      </c>
      <c r="H160" s="151">
        <f>H161</f>
        <v>0</v>
      </c>
      <c r="I160" s="1"/>
      <c r="J160" s="1"/>
      <c r="K160" s="1"/>
      <c r="L160" s="1"/>
      <c r="M160" s="1"/>
      <c r="N160" s="1"/>
    </row>
    <row r="161" spans="1:19" ht="28.5" customHeight="1">
      <c r="A161" s="180"/>
      <c r="B161" s="135" t="s">
        <v>475</v>
      </c>
      <c r="C161" s="135" t="s">
        <v>476</v>
      </c>
      <c r="D161" s="143"/>
      <c r="E161" s="219"/>
      <c r="F161" s="136"/>
      <c r="G161" s="231">
        <f>SUM(G162)</f>
        <v>0</v>
      </c>
      <c r="H161" s="152">
        <f>SUM(H162)</f>
        <v>0</v>
      </c>
      <c r="I161" s="1"/>
      <c r="J161" s="1"/>
      <c r="K161" s="1"/>
      <c r="L161" s="1"/>
      <c r="M161" s="1"/>
      <c r="N161" s="1"/>
      <c r="O161" s="157"/>
      <c r="P161" s="157"/>
      <c r="Q161" s="157"/>
      <c r="R161" s="157"/>
      <c r="S161" s="157"/>
    </row>
    <row r="162" spans="1:19" s="157" customFormat="1" ht="15" customHeight="1">
      <c r="A162" s="198">
        <v>105</v>
      </c>
      <c r="B162" s="160" t="s">
        <v>477</v>
      </c>
      <c r="C162" s="161" t="s">
        <v>478</v>
      </c>
      <c r="D162" s="311" t="s">
        <v>120</v>
      </c>
      <c r="E162" s="220">
        <v>1</v>
      </c>
      <c r="F162" s="163"/>
      <c r="G162" s="232"/>
      <c r="H162" s="213">
        <v>0</v>
      </c>
      <c r="I162" s="185">
        <f>G150+G160+G163</f>
        <v>0</v>
      </c>
      <c r="J162" s="185" t="e">
        <f>H150+H160+H163</f>
        <v>#REF!</v>
      </c>
      <c r="K162" s="185" t="e">
        <f>#REF!+#REF!+#REF!</f>
        <v>#REF!</v>
      </c>
    </row>
    <row r="163" spans="1:19" ht="30.75" customHeight="1">
      <c r="A163" s="194"/>
      <c r="B163" s="133" t="s">
        <v>48</v>
      </c>
      <c r="C163" s="133" t="s">
        <v>144</v>
      </c>
      <c r="D163" s="142"/>
      <c r="E163" s="218"/>
      <c r="F163" s="134"/>
      <c r="G163" s="230">
        <f>G164+G167</f>
        <v>0</v>
      </c>
      <c r="H163" s="151" t="e">
        <f>H164+H167</f>
        <v>#REF!</v>
      </c>
    </row>
    <row r="164" spans="1:19" ht="28.5" customHeight="1">
      <c r="A164" s="180"/>
      <c r="B164" s="135" t="s">
        <v>145</v>
      </c>
      <c r="C164" s="135" t="s">
        <v>146</v>
      </c>
      <c r="D164" s="143"/>
      <c r="E164" s="219"/>
      <c r="F164" s="136"/>
      <c r="G164" s="231">
        <f>SUM(G165:G166)</f>
        <v>0</v>
      </c>
      <c r="H164" s="152">
        <f>SUM(H165:H166)</f>
        <v>6.3960000000000003E-2</v>
      </c>
    </row>
    <row r="165" spans="1:19" s="145" customFormat="1" ht="15" customHeight="1">
      <c r="A165" s="196">
        <v>60</v>
      </c>
      <c r="B165" s="296" t="s">
        <v>147</v>
      </c>
      <c r="C165" s="296" t="s">
        <v>148</v>
      </c>
      <c r="D165" s="297" t="s">
        <v>120</v>
      </c>
      <c r="E165" s="298">
        <v>3</v>
      </c>
      <c r="F165" s="299"/>
      <c r="G165" s="300"/>
      <c r="H165" s="264">
        <v>0</v>
      </c>
      <c r="I165" s="156"/>
      <c r="J165" s="156"/>
      <c r="K165" s="156"/>
      <c r="L165" s="156"/>
      <c r="M165" s="156"/>
      <c r="N165" s="156"/>
      <c r="O165" s="156"/>
    </row>
    <row r="166" spans="1:19" s="145" customFormat="1" ht="15" customHeight="1">
      <c r="A166" s="199">
        <v>61</v>
      </c>
      <c r="B166" s="301" t="s">
        <v>149</v>
      </c>
      <c r="C166" s="301" t="s">
        <v>150</v>
      </c>
      <c r="D166" s="302" t="s">
        <v>120</v>
      </c>
      <c r="E166" s="303">
        <v>3</v>
      </c>
      <c r="F166" s="304"/>
      <c r="G166" s="305"/>
      <c r="H166" s="306">
        <v>6.3960000000000003E-2</v>
      </c>
      <c r="I166" s="156"/>
      <c r="J166" s="156"/>
      <c r="K166" s="156"/>
      <c r="L166" s="156"/>
      <c r="M166" s="156"/>
      <c r="N166" s="156"/>
      <c r="O166" s="156"/>
    </row>
    <row r="167" spans="1:19" ht="28.5" hidden="1" customHeight="1">
      <c r="A167" s="180"/>
      <c r="B167" s="135" t="s">
        <v>151</v>
      </c>
      <c r="C167" s="135" t="s">
        <v>152</v>
      </c>
      <c r="D167" s="143"/>
      <c r="E167" s="219"/>
      <c r="F167" s="136"/>
      <c r="G167" s="231"/>
      <c r="H167" s="152" t="e">
        <f>SUM(#REF!)</f>
        <v>#REF!</v>
      </c>
    </row>
    <row r="168" spans="1:19" ht="30.75" customHeight="1">
      <c r="A168" s="194"/>
      <c r="B168" s="133" t="s">
        <v>153</v>
      </c>
      <c r="C168" s="133" t="s">
        <v>154</v>
      </c>
      <c r="D168" s="142"/>
      <c r="E168" s="218"/>
      <c r="F168" s="134"/>
      <c r="G168" s="230">
        <f>G169</f>
        <v>0</v>
      </c>
      <c r="H168" s="151">
        <f>H169</f>
        <v>1.0868280000000001</v>
      </c>
    </row>
    <row r="169" spans="1:19" ht="28.5" customHeight="1">
      <c r="A169" s="180"/>
      <c r="B169" s="135" t="s">
        <v>155</v>
      </c>
      <c r="C169" s="135" t="s">
        <v>156</v>
      </c>
      <c r="D169" s="143"/>
      <c r="E169" s="219"/>
      <c r="F169" s="136"/>
      <c r="G169" s="231">
        <f>SUM(G170:G203)</f>
        <v>0</v>
      </c>
      <c r="H169" s="152">
        <f>SUM(H170:H203)</f>
        <v>1.0868280000000001</v>
      </c>
    </row>
    <row r="170" spans="1:19" s="145" customFormat="1" ht="15" customHeight="1">
      <c r="A170" s="178">
        <v>64</v>
      </c>
      <c r="B170" s="160" t="s">
        <v>479</v>
      </c>
      <c r="C170" s="161" t="s">
        <v>480</v>
      </c>
      <c r="D170" s="162" t="s">
        <v>125</v>
      </c>
      <c r="E170" s="220">
        <v>324</v>
      </c>
      <c r="F170" s="163"/>
      <c r="G170" s="232"/>
      <c r="H170" s="211">
        <v>0</v>
      </c>
      <c r="O170" s="156"/>
    </row>
    <row r="171" spans="1:19" s="145" customFormat="1" ht="22" customHeight="1">
      <c r="A171" s="179">
        <v>65</v>
      </c>
      <c r="B171" s="164" t="s">
        <v>481</v>
      </c>
      <c r="C171" s="165" t="s">
        <v>482</v>
      </c>
      <c r="D171" s="166" t="s">
        <v>125</v>
      </c>
      <c r="E171" s="222">
        <v>327.24</v>
      </c>
      <c r="F171" s="167"/>
      <c r="G171" s="236"/>
      <c r="H171" s="263">
        <v>1.1900000000000001E-2</v>
      </c>
      <c r="O171" s="156"/>
    </row>
    <row r="172" spans="1:19" s="145" customFormat="1" ht="15" customHeight="1">
      <c r="A172" s="179">
        <v>66</v>
      </c>
      <c r="B172" s="160" t="s">
        <v>483</v>
      </c>
      <c r="C172" s="161" t="s">
        <v>484</v>
      </c>
      <c r="D172" s="162" t="s">
        <v>120</v>
      </c>
      <c r="E172" s="220">
        <v>96</v>
      </c>
      <c r="F172" s="163"/>
      <c r="G172" s="232"/>
      <c r="H172" s="263">
        <v>5.7000000000000002E-3</v>
      </c>
      <c r="O172" s="156"/>
    </row>
    <row r="173" spans="1:19" s="145" customFormat="1" ht="15" customHeight="1">
      <c r="A173" s="179">
        <v>67</v>
      </c>
      <c r="B173" s="164" t="s">
        <v>485</v>
      </c>
      <c r="C173" s="165" t="s">
        <v>486</v>
      </c>
      <c r="D173" s="166" t="s">
        <v>120</v>
      </c>
      <c r="E173" s="222">
        <v>96</v>
      </c>
      <c r="F173" s="167"/>
      <c r="G173" s="236"/>
      <c r="H173" s="263">
        <v>1.4E-2</v>
      </c>
      <c r="O173" s="156"/>
    </row>
    <row r="174" spans="1:19" s="145" customFormat="1" ht="15" customHeight="1">
      <c r="A174" s="179">
        <v>68</v>
      </c>
      <c r="B174" s="160" t="s">
        <v>487</v>
      </c>
      <c r="C174" s="161" t="s">
        <v>488</v>
      </c>
      <c r="D174" s="162" t="s">
        <v>120</v>
      </c>
      <c r="E174" s="220">
        <v>1</v>
      </c>
      <c r="F174" s="163"/>
      <c r="G174" s="232"/>
      <c r="H174" s="263">
        <v>0.13439999999999999</v>
      </c>
      <c r="O174" s="156"/>
    </row>
    <row r="175" spans="1:19" s="145" customFormat="1" ht="15" customHeight="1">
      <c r="A175" s="179">
        <v>69</v>
      </c>
      <c r="B175" s="164" t="s">
        <v>489</v>
      </c>
      <c r="C175" s="165" t="s">
        <v>490</v>
      </c>
      <c r="D175" s="166" t="s">
        <v>120</v>
      </c>
      <c r="E175" s="222">
        <v>1</v>
      </c>
      <c r="F175" s="167"/>
      <c r="G175" s="236"/>
      <c r="H175" s="263">
        <v>6.6600000000000006E-2</v>
      </c>
      <c r="O175" s="156"/>
    </row>
    <row r="176" spans="1:19" s="145" customFormat="1" ht="24">
      <c r="A176" s="200"/>
      <c r="B176" s="168"/>
      <c r="C176" s="159" t="s">
        <v>158</v>
      </c>
      <c r="D176" s="169"/>
      <c r="E176" s="224"/>
      <c r="F176" s="170"/>
      <c r="G176" s="237"/>
      <c r="H176" s="184"/>
      <c r="O176" s="156"/>
    </row>
    <row r="177" spans="1:15" s="145" customFormat="1" ht="15" customHeight="1">
      <c r="A177" s="179">
        <v>70</v>
      </c>
      <c r="B177" s="160" t="s">
        <v>491</v>
      </c>
      <c r="C177" s="161" t="s">
        <v>492</v>
      </c>
      <c r="D177" s="162" t="s">
        <v>120</v>
      </c>
      <c r="E177" s="220">
        <v>31</v>
      </c>
      <c r="F177" s="163"/>
      <c r="G177" s="232"/>
      <c r="H177" s="263">
        <v>1.0500000000000001E-2</v>
      </c>
      <c r="O177" s="156"/>
    </row>
    <row r="178" spans="1:15" s="145" customFormat="1" ht="15" customHeight="1">
      <c r="A178" s="179">
        <v>71</v>
      </c>
      <c r="B178" s="164" t="s">
        <v>493</v>
      </c>
      <c r="C178" s="165" t="s">
        <v>494</v>
      </c>
      <c r="D178" s="166" t="s">
        <v>120</v>
      </c>
      <c r="E178" s="222">
        <v>31</v>
      </c>
      <c r="F178" s="167"/>
      <c r="G178" s="236"/>
      <c r="H178" s="211">
        <v>0</v>
      </c>
      <c r="O178" s="156"/>
    </row>
    <row r="179" spans="1:15" s="145" customFormat="1" ht="15" customHeight="1">
      <c r="A179" s="179">
        <v>72</v>
      </c>
      <c r="B179" s="160" t="s">
        <v>495</v>
      </c>
      <c r="C179" s="161" t="s">
        <v>496</v>
      </c>
      <c r="D179" s="162" t="s">
        <v>120</v>
      </c>
      <c r="E179" s="220">
        <v>11</v>
      </c>
      <c r="F179" s="163"/>
      <c r="G179" s="232"/>
      <c r="H179" s="263">
        <v>1.1E-4</v>
      </c>
      <c r="O179" s="156"/>
    </row>
    <row r="180" spans="1:15" s="145" customFormat="1" ht="15" customHeight="1">
      <c r="A180" s="179">
        <v>73</v>
      </c>
      <c r="B180" s="164" t="s">
        <v>159</v>
      </c>
      <c r="C180" s="165" t="s">
        <v>497</v>
      </c>
      <c r="D180" s="166" t="s">
        <v>120</v>
      </c>
      <c r="E180" s="222">
        <v>11</v>
      </c>
      <c r="F180" s="167"/>
      <c r="G180" s="236"/>
      <c r="H180" s="263">
        <v>4.9500000000000004E-3</v>
      </c>
      <c r="O180" s="156"/>
    </row>
    <row r="181" spans="1:15" s="145" customFormat="1">
      <c r="A181" s="179">
        <v>74</v>
      </c>
      <c r="B181" s="160" t="s">
        <v>498</v>
      </c>
      <c r="C181" s="161" t="s">
        <v>499</v>
      </c>
      <c r="D181" s="162" t="s">
        <v>120</v>
      </c>
      <c r="E181" s="220">
        <v>2</v>
      </c>
      <c r="F181" s="163"/>
      <c r="G181" s="232"/>
      <c r="H181" s="263">
        <v>0.1575</v>
      </c>
      <c r="O181" s="156"/>
    </row>
    <row r="182" spans="1:15" s="145" customFormat="1" ht="15" customHeight="1">
      <c r="A182" s="178">
        <v>75</v>
      </c>
      <c r="B182" s="164" t="s">
        <v>500</v>
      </c>
      <c r="C182" s="165" t="s">
        <v>501</v>
      </c>
      <c r="D182" s="166" t="s">
        <v>120</v>
      </c>
      <c r="E182" s="222">
        <v>2</v>
      </c>
      <c r="F182" s="167"/>
      <c r="G182" s="236"/>
      <c r="H182" s="211">
        <v>0</v>
      </c>
      <c r="O182" s="156"/>
    </row>
    <row r="183" spans="1:15" s="145" customFormat="1" ht="15" customHeight="1">
      <c r="A183" s="179">
        <v>76</v>
      </c>
      <c r="B183" s="160" t="s">
        <v>502</v>
      </c>
      <c r="C183" s="161" t="s">
        <v>503</v>
      </c>
      <c r="D183" s="162" t="s">
        <v>120</v>
      </c>
      <c r="E183" s="220">
        <v>9</v>
      </c>
      <c r="F183" s="163"/>
      <c r="G183" s="232"/>
      <c r="H183" s="263">
        <v>2.4000000000000001E-4</v>
      </c>
      <c r="O183" s="156"/>
    </row>
    <row r="184" spans="1:15" s="145" customFormat="1" ht="15" customHeight="1">
      <c r="A184" s="178">
        <v>77</v>
      </c>
      <c r="B184" s="164" t="s">
        <v>504</v>
      </c>
      <c r="C184" s="165" t="s">
        <v>505</v>
      </c>
      <c r="D184" s="166" t="s">
        <v>120</v>
      </c>
      <c r="E184" s="222">
        <v>9</v>
      </c>
      <c r="F184" s="167"/>
      <c r="G184" s="236"/>
      <c r="H184" s="211">
        <v>0</v>
      </c>
      <c r="O184" s="156"/>
    </row>
    <row r="185" spans="1:15" s="145" customFormat="1" ht="15" customHeight="1">
      <c r="A185" s="179">
        <v>78</v>
      </c>
      <c r="B185" s="160" t="s">
        <v>506</v>
      </c>
      <c r="C185" s="161" t="s">
        <v>507</v>
      </c>
      <c r="D185" s="162" t="s">
        <v>120</v>
      </c>
      <c r="E185" s="220">
        <v>11</v>
      </c>
      <c r="F185" s="163"/>
      <c r="G185" s="232"/>
      <c r="H185" s="263">
        <v>1E-4</v>
      </c>
      <c r="O185" s="156"/>
    </row>
    <row r="186" spans="1:15" s="145" customFormat="1" ht="15" customHeight="1">
      <c r="A186" s="178">
        <v>79</v>
      </c>
      <c r="B186" s="160" t="s">
        <v>508</v>
      </c>
      <c r="C186" s="161" t="s">
        <v>509</v>
      </c>
      <c r="D186" s="162" t="s">
        <v>125</v>
      </c>
      <c r="E186" s="220">
        <v>22</v>
      </c>
      <c r="F186" s="163"/>
      <c r="G186" s="232"/>
      <c r="H186" s="211">
        <v>0</v>
      </c>
      <c r="O186" s="156"/>
    </row>
    <row r="187" spans="1:15" s="145" customFormat="1" ht="15" customHeight="1">
      <c r="A187" s="179">
        <v>80</v>
      </c>
      <c r="B187" s="164" t="s">
        <v>510</v>
      </c>
      <c r="C187" s="165" t="s">
        <v>511</v>
      </c>
      <c r="D187" s="166" t="s">
        <v>137</v>
      </c>
      <c r="E187" s="222">
        <v>13.75</v>
      </c>
      <c r="F187" s="167"/>
      <c r="G187" s="236"/>
      <c r="H187" s="263">
        <v>5.2999999999999999E-2</v>
      </c>
      <c r="O187" s="156"/>
    </row>
    <row r="188" spans="1:15">
      <c r="A188" s="307">
        <v>81</v>
      </c>
      <c r="B188" s="160" t="s">
        <v>512</v>
      </c>
      <c r="C188" s="161" t="s">
        <v>513</v>
      </c>
      <c r="D188" s="162" t="s">
        <v>125</v>
      </c>
      <c r="E188" s="220">
        <v>280</v>
      </c>
      <c r="F188" s="163"/>
      <c r="G188" s="232"/>
      <c r="H188" s="308"/>
      <c r="I188" s="1"/>
      <c r="J188" s="1"/>
      <c r="K188" s="1"/>
      <c r="L188" s="1"/>
      <c r="M188" s="1"/>
      <c r="N188" s="1"/>
    </row>
    <row r="189" spans="1:15" s="145" customFormat="1" ht="15" customHeight="1">
      <c r="A189" s="179" t="s">
        <v>546</v>
      </c>
      <c r="B189" s="164" t="s">
        <v>514</v>
      </c>
      <c r="C189" s="165" t="s">
        <v>515</v>
      </c>
      <c r="D189" s="166" t="s">
        <v>137</v>
      </c>
      <c r="E189" s="222">
        <v>266</v>
      </c>
      <c r="F189" s="167"/>
      <c r="G189" s="236"/>
      <c r="H189" s="211">
        <v>0</v>
      </c>
      <c r="O189" s="156"/>
    </row>
    <row r="190" spans="1:15" s="145" customFormat="1" ht="15" customHeight="1">
      <c r="A190" s="179">
        <v>82</v>
      </c>
      <c r="B190" s="160" t="s">
        <v>516</v>
      </c>
      <c r="C190" s="161" t="s">
        <v>517</v>
      </c>
      <c r="D190" s="162" t="s">
        <v>120</v>
      </c>
      <c r="E190" s="220">
        <v>24</v>
      </c>
      <c r="F190" s="163"/>
      <c r="G190" s="232"/>
      <c r="H190" s="263">
        <v>1.4500000000000001E-2</v>
      </c>
      <c r="O190" s="156"/>
    </row>
    <row r="191" spans="1:15" s="145" customFormat="1" ht="15" customHeight="1">
      <c r="A191" s="178">
        <v>83</v>
      </c>
      <c r="B191" s="164" t="s">
        <v>518</v>
      </c>
      <c r="C191" s="165" t="s">
        <v>519</v>
      </c>
      <c r="D191" s="166" t="s">
        <v>120</v>
      </c>
      <c r="E191" s="222">
        <v>24</v>
      </c>
      <c r="F191" s="167"/>
      <c r="G191" s="236"/>
      <c r="H191" s="211">
        <v>0</v>
      </c>
      <c r="O191" s="156"/>
    </row>
    <row r="192" spans="1:15" s="145" customFormat="1" ht="15" customHeight="1">
      <c r="A192" s="179">
        <v>84</v>
      </c>
      <c r="B192" s="160" t="s">
        <v>520</v>
      </c>
      <c r="C192" s="161" t="s">
        <v>521</v>
      </c>
      <c r="D192" s="162" t="s">
        <v>120</v>
      </c>
      <c r="E192" s="220">
        <v>11</v>
      </c>
      <c r="F192" s="163"/>
      <c r="G192" s="232"/>
      <c r="H192" s="263">
        <v>6.0000000000000001E-3</v>
      </c>
      <c r="O192" s="156"/>
    </row>
    <row r="193" spans="1:15" s="145" customFormat="1" ht="15" customHeight="1">
      <c r="A193" s="179">
        <v>85</v>
      </c>
      <c r="B193" s="164" t="s">
        <v>522</v>
      </c>
      <c r="C193" s="165" t="s">
        <v>523</v>
      </c>
      <c r="D193" s="166" t="s">
        <v>120</v>
      </c>
      <c r="E193" s="222">
        <v>11</v>
      </c>
      <c r="F193" s="167"/>
      <c r="G193" s="236"/>
      <c r="H193" s="263">
        <v>1.2E-2</v>
      </c>
      <c r="O193" s="156"/>
    </row>
    <row r="194" spans="1:15" s="145" customFormat="1" ht="15" customHeight="1">
      <c r="A194" s="178">
        <v>86</v>
      </c>
      <c r="B194" s="160" t="s">
        <v>524</v>
      </c>
      <c r="C194" s="161" t="s">
        <v>525</v>
      </c>
      <c r="D194" s="162" t="s">
        <v>125</v>
      </c>
      <c r="E194" s="220">
        <v>44</v>
      </c>
      <c r="F194" s="163"/>
      <c r="G194" s="232"/>
      <c r="H194" s="211">
        <v>0</v>
      </c>
      <c r="O194" s="156"/>
    </row>
    <row r="195" spans="1:15" s="145" customFormat="1" ht="15" customHeight="1">
      <c r="A195" s="179">
        <v>87</v>
      </c>
      <c r="B195" s="164" t="s">
        <v>157</v>
      </c>
      <c r="C195" s="165" t="s">
        <v>526</v>
      </c>
      <c r="D195" s="166" t="s">
        <v>125</v>
      </c>
      <c r="E195" s="222">
        <v>44.44</v>
      </c>
      <c r="F195" s="167"/>
      <c r="G195" s="236"/>
      <c r="H195" s="263">
        <v>0.27200000000000002</v>
      </c>
      <c r="O195" s="156"/>
    </row>
    <row r="196" spans="1:15" s="145" customFormat="1" ht="15" customHeight="1">
      <c r="A196" s="178">
        <v>88</v>
      </c>
      <c r="B196" s="160" t="s">
        <v>527</v>
      </c>
      <c r="C196" s="161" t="s">
        <v>528</v>
      </c>
      <c r="D196" s="162" t="s">
        <v>125</v>
      </c>
      <c r="E196" s="220">
        <v>324</v>
      </c>
      <c r="F196" s="163"/>
      <c r="G196" s="232"/>
      <c r="H196" s="211">
        <v>0</v>
      </c>
      <c r="O196" s="156"/>
    </row>
    <row r="197" spans="1:15" s="145" customFormat="1" ht="15" customHeight="1">
      <c r="A197" s="179">
        <v>89</v>
      </c>
      <c r="B197" s="164" t="s">
        <v>529</v>
      </c>
      <c r="C197" s="165" t="s">
        <v>530</v>
      </c>
      <c r="D197" s="166" t="s">
        <v>125</v>
      </c>
      <c r="E197" s="222">
        <v>327.24</v>
      </c>
      <c r="F197" s="167"/>
      <c r="G197" s="236"/>
      <c r="H197" s="263">
        <v>0.250002</v>
      </c>
      <c r="O197" s="156"/>
    </row>
    <row r="198" spans="1:15" s="145" customFormat="1" ht="15" customHeight="1">
      <c r="A198" s="179">
        <v>90</v>
      </c>
      <c r="B198" s="160" t="s">
        <v>531</v>
      </c>
      <c r="C198" s="161" t="s">
        <v>532</v>
      </c>
      <c r="D198" s="162" t="s">
        <v>125</v>
      </c>
      <c r="E198" s="220">
        <v>324</v>
      </c>
      <c r="F198" s="163"/>
      <c r="G198" s="232"/>
      <c r="H198" s="263">
        <v>7.3326000000000002E-2</v>
      </c>
      <c r="O198" s="156"/>
    </row>
    <row r="199" spans="1:15" s="145" customFormat="1" ht="15" customHeight="1">
      <c r="A199" s="178">
        <v>91</v>
      </c>
      <c r="B199" s="160" t="s">
        <v>533</v>
      </c>
      <c r="C199" s="161" t="s">
        <v>534</v>
      </c>
      <c r="D199" s="162" t="s">
        <v>406</v>
      </c>
      <c r="E199" s="220">
        <v>3.0209999999999999</v>
      </c>
      <c r="F199" s="163"/>
      <c r="G199" s="232"/>
      <c r="H199" s="211">
        <v>0</v>
      </c>
      <c r="O199" s="156"/>
    </row>
    <row r="200" spans="1:15" s="145" customFormat="1" ht="15" customHeight="1">
      <c r="A200" s="178">
        <v>92</v>
      </c>
      <c r="B200" s="160" t="s">
        <v>535</v>
      </c>
      <c r="C200" s="161" t="s">
        <v>536</v>
      </c>
      <c r="D200" s="162" t="s">
        <v>406</v>
      </c>
      <c r="E200" s="220">
        <v>214.95400000000001</v>
      </c>
      <c r="F200" s="163"/>
      <c r="G200" s="232"/>
      <c r="H200" s="211">
        <v>0</v>
      </c>
      <c r="O200" s="156"/>
    </row>
    <row r="201" spans="1:15" s="145" customFormat="1" ht="15" customHeight="1">
      <c r="A201" s="178">
        <v>93</v>
      </c>
      <c r="B201" s="160" t="s">
        <v>537</v>
      </c>
      <c r="C201" s="161" t="s">
        <v>538</v>
      </c>
      <c r="D201" s="162" t="s">
        <v>406</v>
      </c>
      <c r="E201" s="220">
        <v>3.0209999999999999</v>
      </c>
      <c r="F201" s="163"/>
      <c r="G201" s="232"/>
      <c r="H201" s="211">
        <v>0</v>
      </c>
      <c r="O201" s="156"/>
    </row>
    <row r="202" spans="1:15" s="145" customFormat="1" ht="15" customHeight="1">
      <c r="A202" s="178">
        <v>94</v>
      </c>
      <c r="B202" s="160" t="s">
        <v>539</v>
      </c>
      <c r="C202" s="161" t="s">
        <v>540</v>
      </c>
      <c r="D202" s="162" t="s">
        <v>406</v>
      </c>
      <c r="E202" s="220">
        <v>173.797</v>
      </c>
      <c r="F202" s="163"/>
      <c r="G202" s="232"/>
      <c r="H202" s="211">
        <v>0</v>
      </c>
      <c r="O202" s="156"/>
    </row>
    <row r="203" spans="1:15" s="145" customFormat="1" ht="15" customHeight="1">
      <c r="A203" s="178">
        <v>95</v>
      </c>
      <c r="B203" s="160" t="s">
        <v>541</v>
      </c>
      <c r="C203" s="161" t="s">
        <v>542</v>
      </c>
      <c r="D203" s="162" t="s">
        <v>406</v>
      </c>
      <c r="E203" s="220">
        <v>217.97499999999999</v>
      </c>
      <c r="F203" s="163"/>
      <c r="G203" s="232"/>
      <c r="H203" s="211">
        <v>0</v>
      </c>
      <c r="O203" s="156"/>
    </row>
    <row r="204" spans="1:15" s="145" customFormat="1" ht="30.75" customHeight="1">
      <c r="A204" s="201"/>
      <c r="B204" s="146"/>
      <c r="C204" s="146" t="s">
        <v>160</v>
      </c>
      <c r="D204" s="147"/>
      <c r="E204" s="225"/>
      <c r="F204" s="148"/>
      <c r="G204" s="238">
        <f>G13+G113+G140+G150+G163+G168+G160</f>
        <v>0</v>
      </c>
      <c r="H204" s="153" t="e">
        <f>H13+H113+H140+H150+H163+H168+H160</f>
        <v>#REF!</v>
      </c>
      <c r="I204" s="156"/>
      <c r="J204" s="156"/>
      <c r="K204" s="156"/>
      <c r="L204" s="156"/>
      <c r="M204" s="156"/>
      <c r="N204" s="156"/>
      <c r="O204" s="156"/>
    </row>
    <row r="205" spans="1:15" s="208" customFormat="1" ht="20" customHeight="1">
      <c r="A205" s="375" t="s">
        <v>547</v>
      </c>
      <c r="B205" s="375"/>
      <c r="D205" s="209"/>
      <c r="E205" s="209"/>
      <c r="G205" s="239"/>
    </row>
  </sheetData>
  <mergeCells count="4">
    <mergeCell ref="A1:H1"/>
    <mergeCell ref="A8:C8"/>
    <mergeCell ref="I105:J109"/>
    <mergeCell ref="A205:B205"/>
  </mergeCells>
  <phoneticPr fontId="0" type="noConversion"/>
  <pageMargins left="0.23622047244094491" right="0.23622047244094491" top="0.74803149606299213" bottom="0.74803149606299213" header="0.31496062992125984" footer="0.31496062992125984"/>
  <pageSetup paperSize="9" scale="92" fitToHeight="0" orientation="landscape" horizontalDpi="0" verticalDpi="0"/>
  <headerFooter alignWithMargins="0"/>
  <ignoredErrors>
    <ignoredError sqref="H34" unlockedFormula="1"/>
    <ignoredError sqref="B16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2</vt:i4>
      </vt:variant>
    </vt:vector>
  </HeadingPairs>
  <TitlesOfParts>
    <vt:vector size="4" baseType="lpstr">
      <vt:lpstr>Krycí list rozpočtu</vt:lpstr>
      <vt:lpstr>Rozpočet</vt:lpstr>
      <vt:lpstr>'Krycí list rozpočtu'!Oblasť_tlače</vt:lpstr>
      <vt:lpstr>Rozpočet!Oblasť_tlače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Kompostáreň BnB</dc:title>
  <dc:creator>Karol Hollý</dc:creator>
  <dc:description>Aktualizácia podľa VO</dc:description>
  <cp:lastModifiedBy>Microsoft Office User</cp:lastModifiedBy>
  <cp:lastPrinted>2022-11-19T15:36:33Z</cp:lastPrinted>
  <dcterms:created xsi:type="dcterms:W3CDTF">2022-03-15T06:40:13Z</dcterms:created>
  <dcterms:modified xsi:type="dcterms:W3CDTF">2023-01-16T16:22:30Z</dcterms:modified>
</cp:coreProperties>
</file>