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oravec\Desktop\Verejné obstarávanie\Rok 2022\37. Prechod pre chodcov Cabajská\Zákazka\"/>
    </mc:Choice>
  </mc:AlternateContent>
  <xr:revisionPtr revIDLastSave="0" documentId="13_ncr:1_{D7E0F298-1D1A-44E0-B08D-8154734061AF}" xr6:coauthVersionLast="36" xr6:coauthVersionMax="36" xr10:uidLastSave="{00000000-0000-0000-0000-000000000000}"/>
  <bookViews>
    <workbookView xWindow="0" yWindow="0" windowWidth="28800" windowHeight="12432" activeTab="1" xr2:uid="{00000000-000D-0000-FFFF-FFFF00000000}"/>
  </bookViews>
  <sheets>
    <sheet name="Rekapitulácia stavby" sheetId="1" r:id="rId1"/>
    <sheet name="SO01 - SO01  SO 01 Staveb..." sheetId="2" r:id="rId2"/>
    <sheet name="SO02 - SO02  SO 02 Verejn..." sheetId="3" r:id="rId3"/>
  </sheets>
  <definedNames>
    <definedName name="_xlnm._FilterDatabase" localSheetId="1" hidden="1">'SO01 - SO01  SO 01 Staveb...'!$C$120:$K$188</definedName>
    <definedName name="_xlnm._FilterDatabase" localSheetId="2" hidden="1">'SO02 - SO02  SO 02 Verejn...'!$C$118:$K$185</definedName>
    <definedName name="_xlnm.Print_Titles" localSheetId="0">'Rekapitulácia stavby'!$92:$92</definedName>
    <definedName name="_xlnm.Print_Titles" localSheetId="1">'SO01 - SO01  SO 01 Staveb...'!$120:$120</definedName>
    <definedName name="_xlnm.Print_Titles" localSheetId="2">'SO02 - SO02  SO 02 Verejn...'!$118:$118</definedName>
    <definedName name="_xlnm.Print_Area" localSheetId="0">'Rekapitulácia stavby'!$D$4:$AO$76,'Rekapitulácia stavby'!$C$82:$AQ$97</definedName>
    <definedName name="_xlnm.Print_Area" localSheetId="1">'SO01 - SO01  SO 01 Staveb...'!$C$4:$J$76,'SO01 - SO01  SO 01 Staveb...'!$C$108:$J$188</definedName>
    <definedName name="_xlnm.Print_Area" localSheetId="2">'SO02 - SO02  SO 02 Verejn...'!$C$4:$J$76,'SO02 - SO02  SO 02 Verejn...'!$C$106:$J$185</definedName>
  </definedNames>
  <calcPr calcId="191029" iterateCount="1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5" i="3"/>
  <c r="F115" i="3"/>
  <c r="F113" i="3"/>
  <c r="E111" i="3"/>
  <c r="J91" i="3"/>
  <c r="F91" i="3"/>
  <c r="F89" i="3"/>
  <c r="E87" i="3"/>
  <c r="J24" i="3"/>
  <c r="E24" i="3"/>
  <c r="J92" i="3" s="1"/>
  <c r="J23" i="3"/>
  <c r="J18" i="3"/>
  <c r="E18" i="3"/>
  <c r="F116" i="3"/>
  <c r="J17" i="3"/>
  <c r="J89" i="3"/>
  <c r="E7" i="3"/>
  <c r="E85" i="3"/>
  <c r="J37" i="2"/>
  <c r="J36" i="2"/>
  <c r="AY95" i="1"/>
  <c r="J35" i="2"/>
  <c r="AX95" i="1" s="1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 s="1"/>
  <c r="R140" i="2"/>
  <c r="R139" i="2" s="1"/>
  <c r="P140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J117" i="2"/>
  <c r="F117" i="2"/>
  <c r="F115" i="2"/>
  <c r="E113" i="2"/>
  <c r="J91" i="2"/>
  <c r="F91" i="2"/>
  <c r="F89" i="2"/>
  <c r="E87" i="2"/>
  <c r="J24" i="2"/>
  <c r="E24" i="2"/>
  <c r="J92" i="2"/>
  <c r="J23" i="2"/>
  <c r="J18" i="2"/>
  <c r="E18" i="2"/>
  <c r="F118" i="2" s="1"/>
  <c r="J17" i="2"/>
  <c r="J89" i="2"/>
  <c r="E7" i="2"/>
  <c r="E111" i="2" s="1"/>
  <c r="L90" i="1"/>
  <c r="AM90" i="1"/>
  <c r="AM89" i="1"/>
  <c r="L89" i="1"/>
  <c r="AM87" i="1"/>
  <c r="L87" i="1"/>
  <c r="L85" i="1"/>
  <c r="J155" i="2"/>
  <c r="BK142" i="2"/>
  <c r="J175" i="2"/>
  <c r="BK152" i="2"/>
  <c r="BK136" i="2"/>
  <c r="J187" i="2"/>
  <c r="J182" i="2"/>
  <c r="BK172" i="2"/>
  <c r="BK156" i="2"/>
  <c r="BK129" i="2"/>
  <c r="BK181" i="2"/>
  <c r="J166" i="2"/>
  <c r="J150" i="2"/>
  <c r="BK124" i="2"/>
  <c r="BK170" i="2"/>
  <c r="BK175" i="2"/>
  <c r="J164" i="2"/>
  <c r="J147" i="2"/>
  <c r="J185" i="3"/>
  <c r="BK162" i="3"/>
  <c r="J140" i="3"/>
  <c r="BK180" i="3"/>
  <c r="J164" i="3"/>
  <c r="J127" i="3"/>
  <c r="BK154" i="3"/>
  <c r="J146" i="3"/>
  <c r="BK129" i="3"/>
  <c r="BK185" i="3"/>
  <c r="J152" i="3"/>
  <c r="BK140" i="3"/>
  <c r="J182" i="3"/>
  <c r="BK145" i="3"/>
  <c r="J123" i="3"/>
  <c r="BK143" i="3"/>
  <c r="J130" i="3"/>
  <c r="J134" i="2"/>
  <c r="BK127" i="2"/>
  <c r="J168" i="2"/>
  <c r="J133" i="2"/>
  <c r="BK185" i="2"/>
  <c r="BK177" i="2"/>
  <c r="BK161" i="2"/>
  <c r="BK144" i="2"/>
  <c r="BK182" i="2"/>
  <c r="BK164" i="2"/>
  <c r="J130" i="2"/>
  <c r="J188" i="2"/>
  <c r="J142" i="2"/>
  <c r="BK155" i="2"/>
  <c r="BK162" i="2"/>
  <c r="AS94" i="1"/>
  <c r="J129" i="3"/>
  <c r="J162" i="3"/>
  <c r="J124" i="3"/>
  <c r="J167" i="3"/>
  <c r="J151" i="3"/>
  <c r="J132" i="3"/>
  <c r="BK163" i="3"/>
  <c r="J125" i="3"/>
  <c r="J169" i="3"/>
  <c r="J143" i="3"/>
  <c r="BK125" i="3"/>
  <c r="BK161" i="3"/>
  <c r="BK138" i="3"/>
  <c r="J166" i="3"/>
  <c r="J136" i="3"/>
  <c r="BK146" i="2"/>
  <c r="J176" i="2"/>
  <c r="BK160" i="2"/>
  <c r="J137" i="2"/>
  <c r="BK125" i="2"/>
  <c r="J183" i="2"/>
  <c r="J173" i="2"/>
  <c r="BK148" i="2"/>
  <c r="BK137" i="2"/>
  <c r="J180" i="2"/>
  <c r="J159" i="2"/>
  <c r="BK140" i="2"/>
  <c r="J128" i="2"/>
  <c r="J169" i="2"/>
  <c r="BK174" i="2"/>
  <c r="BK168" i="2"/>
  <c r="J138" i="2"/>
  <c r="J181" i="3"/>
  <c r="J157" i="3"/>
  <c r="BK133" i="3"/>
  <c r="J168" i="3"/>
  <c r="BK131" i="3"/>
  <c r="BK175" i="3"/>
  <c r="BK149" i="3"/>
  <c r="BK130" i="3"/>
  <c r="J145" i="3"/>
  <c r="BK167" i="3"/>
  <c r="J141" i="3"/>
  <c r="BK122" i="3"/>
  <c r="J159" i="3"/>
  <c r="BK128" i="3"/>
  <c r="BK164" i="3"/>
  <c r="BK158" i="3"/>
  <c r="J156" i="2"/>
  <c r="BK167" i="2"/>
  <c r="J143" i="2"/>
  <c r="J186" i="2"/>
  <c r="J174" i="2"/>
  <c r="J160" i="2"/>
  <c r="BK128" i="2"/>
  <c r="J170" i="2"/>
  <c r="BK131" i="2"/>
  <c r="BK188" i="2"/>
  <c r="BK187" i="2"/>
  <c r="J152" i="2"/>
  <c r="BK184" i="3"/>
  <c r="BK150" i="3"/>
  <c r="J174" i="3"/>
  <c r="BK148" i="3"/>
  <c r="J179" i="3"/>
  <c r="BK147" i="3"/>
  <c r="J142" i="3"/>
  <c r="BK173" i="3"/>
  <c r="BK144" i="3"/>
  <c r="J175" i="3"/>
  <c r="BK165" i="3"/>
  <c r="J158" i="3"/>
  <c r="J171" i="3"/>
  <c r="BK174" i="3"/>
  <c r="BK157" i="2"/>
  <c r="BK183" i="2"/>
  <c r="J165" i="2"/>
  <c r="J149" i="2"/>
  <c r="BK130" i="2"/>
  <c r="J185" i="2"/>
  <c r="J167" i="2"/>
  <c r="BK154" i="2"/>
  <c r="BK133" i="2"/>
  <c r="J178" i="2"/>
  <c r="J148" i="2"/>
  <c r="BK126" i="2"/>
  <c r="J171" i="2"/>
  <c r="BK169" i="2"/>
  <c r="BK151" i="2"/>
  <c r="BK132" i="2"/>
  <c r="J170" i="3"/>
  <c r="BK134" i="3"/>
  <c r="J178" i="3"/>
  <c r="BK157" i="3"/>
  <c r="J137" i="3"/>
  <c r="BK178" i="3"/>
  <c r="BK153" i="3"/>
  <c r="J135" i="3"/>
  <c r="J165" i="3"/>
  <c r="J134" i="3"/>
  <c r="BK172" i="3"/>
  <c r="J150" i="3"/>
  <c r="BK132" i="3"/>
  <c r="BK177" i="3"/>
  <c r="BK136" i="3"/>
  <c r="J161" i="3"/>
  <c r="BK181" i="3"/>
  <c r="BK149" i="2"/>
  <c r="J162" i="2"/>
  <c r="BK138" i="2"/>
  <c r="J124" i="2"/>
  <c r="BK179" i="2"/>
  <c r="BK159" i="2"/>
  <c r="J140" i="2"/>
  <c r="J179" i="2"/>
  <c r="BK158" i="2"/>
  <c r="J129" i="2"/>
  <c r="J177" i="2"/>
  <c r="BK150" i="2"/>
  <c r="J157" i="2"/>
  <c r="J136" i="2"/>
  <c r="BK171" i="3"/>
  <c r="J138" i="3"/>
  <c r="BK170" i="3"/>
  <c r="BK146" i="3"/>
  <c r="J177" i="3"/>
  <c r="J144" i="3"/>
  <c r="J184" i="3"/>
  <c r="J131" i="3"/>
  <c r="J155" i="3"/>
  <c r="BK126" i="3"/>
  <c r="BK176" i="3"/>
  <c r="BK169" i="3"/>
  <c r="J160" i="3"/>
  <c r="BK168" i="3"/>
  <c r="J133" i="3"/>
  <c r="BK145" i="2"/>
  <c r="BK180" i="2"/>
  <c r="J154" i="2"/>
  <c r="J132" i="2"/>
  <c r="BK184" i="2"/>
  <c r="BK178" i="2"/>
  <c r="J163" i="2"/>
  <c r="J145" i="2"/>
  <c r="J126" i="2"/>
  <c r="BK176" i="2"/>
  <c r="BK143" i="2"/>
  <c r="J125" i="2"/>
  <c r="J151" i="2"/>
  <c r="J172" i="2"/>
  <c r="BK166" i="2"/>
  <c r="J146" i="2"/>
  <c r="BK179" i="3"/>
  <c r="BK152" i="3"/>
  <c r="BK182" i="3"/>
  <c r="J147" i="3"/>
  <c r="BK183" i="3"/>
  <c r="BK155" i="3"/>
  <c r="J139" i="3"/>
  <c r="BK127" i="3"/>
  <c r="BK160" i="3"/>
  <c r="J180" i="3"/>
  <c r="BK151" i="3"/>
  <c r="BK123" i="3"/>
  <c r="BK142" i="3"/>
  <c r="BK124" i="3"/>
  <c r="J148" i="3"/>
  <c r="J144" i="2"/>
  <c r="BK135" i="2"/>
  <c r="BK171" i="2"/>
  <c r="BK134" i="2"/>
  <c r="BK186" i="2"/>
  <c r="J181" i="2"/>
  <c r="BK165" i="2"/>
  <c r="BK147" i="2"/>
  <c r="J184" i="2"/>
  <c r="BK173" i="2"/>
  <c r="J135" i="2"/>
  <c r="J127" i="2"/>
  <c r="J158" i="2"/>
  <c r="BK163" i="2"/>
  <c r="J161" i="2"/>
  <c r="J131" i="2"/>
  <c r="J173" i="3"/>
  <c r="J153" i="3"/>
  <c r="J183" i="3"/>
  <c r="J172" i="3"/>
  <c r="J149" i="3"/>
  <c r="J122" i="3"/>
  <c r="BK159" i="3"/>
  <c r="BK141" i="3"/>
  <c r="J176" i="3"/>
  <c r="J128" i="3"/>
  <c r="BK166" i="3"/>
  <c r="BK135" i="3"/>
  <c r="J163" i="3"/>
  <c r="J154" i="3"/>
  <c r="J126" i="3"/>
  <c r="BK139" i="3"/>
  <c r="BK137" i="3"/>
  <c r="R153" i="2" l="1"/>
  <c r="T123" i="2"/>
  <c r="R141" i="2"/>
  <c r="R123" i="2"/>
  <c r="R122" i="2" s="1"/>
  <c r="R121" i="2" s="1"/>
  <c r="P141" i="2"/>
  <c r="BK153" i="2"/>
  <c r="J153" i="2" s="1"/>
  <c r="J101" i="2" s="1"/>
  <c r="P121" i="3"/>
  <c r="P153" i="2"/>
  <c r="R121" i="3"/>
  <c r="P123" i="2"/>
  <c r="T141" i="2"/>
  <c r="P156" i="3"/>
  <c r="BK123" i="2"/>
  <c r="J123" i="2"/>
  <c r="J98" i="2"/>
  <c r="BK141" i="2"/>
  <c r="J141" i="2" s="1"/>
  <c r="J100" i="2" s="1"/>
  <c r="T121" i="3"/>
  <c r="R156" i="3"/>
  <c r="T153" i="2"/>
  <c r="BK121" i="3"/>
  <c r="BK156" i="3"/>
  <c r="J156" i="3"/>
  <c r="J99" i="3" s="1"/>
  <c r="T156" i="3"/>
  <c r="BK139" i="2"/>
  <c r="BK122" i="2" s="1"/>
  <c r="J122" i="2" s="1"/>
  <c r="J97" i="2" s="1"/>
  <c r="J113" i="3"/>
  <c r="BF130" i="3"/>
  <c r="BF145" i="3"/>
  <c r="BF151" i="3"/>
  <c r="BF165" i="3"/>
  <c r="J116" i="3"/>
  <c r="BF149" i="3"/>
  <c r="BF139" i="3"/>
  <c r="BF140" i="3"/>
  <c r="BF148" i="3"/>
  <c r="BF167" i="3"/>
  <c r="BF173" i="3"/>
  <c r="BF178" i="3"/>
  <c r="BF184" i="3"/>
  <c r="E109" i="3"/>
  <c r="BF133" i="3"/>
  <c r="BF153" i="3"/>
  <c r="BF159" i="3"/>
  <c r="BF174" i="3"/>
  <c r="BF175" i="3"/>
  <c r="BF122" i="3"/>
  <c r="BF132" i="3"/>
  <c r="BF138" i="3"/>
  <c r="BF154" i="3"/>
  <c r="BF157" i="3"/>
  <c r="BF171" i="3"/>
  <c r="BF179" i="3"/>
  <c r="BF181" i="3"/>
  <c r="BF123" i="3"/>
  <c r="BF128" i="3"/>
  <c r="BF136" i="3"/>
  <c r="BF143" i="3"/>
  <c r="BF152" i="3"/>
  <c r="BF155" i="3"/>
  <c r="BF161" i="3"/>
  <c r="BF162" i="3"/>
  <c r="BF164" i="3"/>
  <c r="BF166" i="3"/>
  <c r="BF169" i="3"/>
  <c r="BF170" i="3"/>
  <c r="BF172" i="3"/>
  <c r="BF180" i="3"/>
  <c r="F92" i="3"/>
  <c r="BF129" i="3"/>
  <c r="BF134" i="3"/>
  <c r="BF137" i="3"/>
  <c r="BF141" i="3"/>
  <c r="BF142" i="3"/>
  <c r="BF144" i="3"/>
  <c r="BF150" i="3"/>
  <c r="BF124" i="3"/>
  <c r="BF125" i="3"/>
  <c r="BF126" i="3"/>
  <c r="BF127" i="3"/>
  <c r="BF131" i="3"/>
  <c r="BF135" i="3"/>
  <c r="BF146" i="3"/>
  <c r="BF147" i="3"/>
  <c r="BF158" i="3"/>
  <c r="BF160" i="3"/>
  <c r="BF163" i="3"/>
  <c r="BF168" i="3"/>
  <c r="BF176" i="3"/>
  <c r="BF177" i="3"/>
  <c r="BF182" i="3"/>
  <c r="BF183" i="3"/>
  <c r="BF185" i="3"/>
  <c r="E85" i="2"/>
  <c r="J118" i="2"/>
  <c r="BF150" i="2"/>
  <c r="BF156" i="2"/>
  <c r="BF160" i="2"/>
  <c r="BF165" i="2"/>
  <c r="BF167" i="2"/>
  <c r="BF126" i="2"/>
  <c r="BF128" i="2"/>
  <c r="BF136" i="2"/>
  <c r="BF148" i="2"/>
  <c r="BF129" i="2"/>
  <c r="BF133" i="2"/>
  <c r="BF146" i="2"/>
  <c r="BF152" i="2"/>
  <c r="BF157" i="2"/>
  <c r="BF159" i="2"/>
  <c r="BF164" i="2"/>
  <c r="BF173" i="2"/>
  <c r="BF187" i="2"/>
  <c r="BF188" i="2"/>
  <c r="F92" i="2"/>
  <c r="J115" i="2"/>
  <c r="BF125" i="2"/>
  <c r="BF144" i="2"/>
  <c r="BF151" i="2"/>
  <c r="BF154" i="2"/>
  <c r="BF155" i="2"/>
  <c r="BF163" i="2"/>
  <c r="BF168" i="2"/>
  <c r="BF177" i="2"/>
  <c r="BF179" i="2"/>
  <c r="BF182" i="2"/>
  <c r="BF124" i="2"/>
  <c r="BF127" i="2"/>
  <c r="BF134" i="2"/>
  <c r="BF138" i="2"/>
  <c r="BF140" i="2"/>
  <c r="BF142" i="2"/>
  <c r="BF158" i="2"/>
  <c r="BF161" i="2"/>
  <c r="BF162" i="2"/>
  <c r="BF166" i="2"/>
  <c r="BF169" i="2"/>
  <c r="BF171" i="2"/>
  <c r="BF172" i="2"/>
  <c r="BF183" i="2"/>
  <c r="BF184" i="2"/>
  <c r="BF185" i="2"/>
  <c r="BF186" i="2"/>
  <c r="BF131" i="2"/>
  <c r="BF132" i="2"/>
  <c r="BF135" i="2"/>
  <c r="BF170" i="2"/>
  <c r="BF174" i="2"/>
  <c r="BF175" i="2"/>
  <c r="BF176" i="2"/>
  <c r="BF178" i="2"/>
  <c r="BF180" i="2"/>
  <c r="BF181" i="2"/>
  <c r="BF143" i="2"/>
  <c r="BF145" i="2"/>
  <c r="BF147" i="2"/>
  <c r="BF130" i="2"/>
  <c r="BF137" i="2"/>
  <c r="BF149" i="2"/>
  <c r="F36" i="2"/>
  <c r="BC95" i="1" s="1"/>
  <c r="F36" i="3"/>
  <c r="BC96" i="1" s="1"/>
  <c r="F37" i="3"/>
  <c r="BD96" i="1" s="1"/>
  <c r="J33" i="3"/>
  <c r="AV96" i="1" s="1"/>
  <c r="F33" i="3"/>
  <c r="AZ96" i="1" s="1"/>
  <c r="F35" i="2"/>
  <c r="BB95" i="1" s="1"/>
  <c r="F33" i="2"/>
  <c r="AZ95" i="1"/>
  <c r="F37" i="2"/>
  <c r="BD95" i="1" s="1"/>
  <c r="F35" i="3"/>
  <c r="BB96" i="1" s="1"/>
  <c r="J33" i="2"/>
  <c r="AV95" i="1"/>
  <c r="J139" i="2" l="1"/>
  <c r="J99" i="2" s="1"/>
  <c r="BK120" i="3"/>
  <c r="BK119" i="3"/>
  <c r="J119" i="3"/>
  <c r="P120" i="3"/>
  <c r="P119" i="3"/>
  <c r="AU96" i="1"/>
  <c r="P122" i="2"/>
  <c r="P121" i="2" s="1"/>
  <c r="AU95" i="1" s="1"/>
  <c r="R120" i="3"/>
  <c r="R119" i="3"/>
  <c r="T122" i="2"/>
  <c r="T121" i="2"/>
  <c r="T120" i="3"/>
  <c r="T119" i="3"/>
  <c r="J121" i="3"/>
  <c r="J98" i="3"/>
  <c r="BK121" i="2"/>
  <c r="J121" i="2"/>
  <c r="J96" i="2"/>
  <c r="J30" i="3"/>
  <c r="AG96" i="1" s="1"/>
  <c r="F34" i="2"/>
  <c r="BA95" i="1" s="1"/>
  <c r="BC94" i="1"/>
  <c r="W32" i="1"/>
  <c r="BD94" i="1"/>
  <c r="W33" i="1"/>
  <c r="BB94" i="1"/>
  <c r="AX94" i="1" s="1"/>
  <c r="J34" i="2"/>
  <c r="AW95" i="1" s="1"/>
  <c r="AT95" i="1" s="1"/>
  <c r="J34" i="3"/>
  <c r="AW96" i="1" s="1"/>
  <c r="AT96" i="1" s="1"/>
  <c r="AZ94" i="1"/>
  <c r="AV94" i="1"/>
  <c r="AK29" i="1" s="1"/>
  <c r="F34" i="3"/>
  <c r="BA96" i="1" s="1"/>
  <c r="AN96" i="1" l="1"/>
  <c r="J96" i="3"/>
  <c r="J120" i="3"/>
  <c r="J97" i="3"/>
  <c r="J39" i="3"/>
  <c r="AU94" i="1"/>
  <c r="BA94" i="1"/>
  <c r="AW94" i="1" s="1"/>
  <c r="AK30" i="1" s="1"/>
  <c r="J30" i="2"/>
  <c r="AG95" i="1" s="1"/>
  <c r="AG94" i="1" s="1"/>
  <c r="AK26" i="1" s="1"/>
  <c r="W29" i="1"/>
  <c r="AY94" i="1"/>
  <c r="W31" i="1"/>
  <c r="J39" i="2" l="1"/>
  <c r="AN95" i="1"/>
  <c r="AK35" i="1"/>
  <c r="AT94" i="1"/>
  <c r="AN94" i="1" s="1"/>
  <c r="W30" i="1"/>
</calcChain>
</file>

<file path=xl/sharedStrings.xml><?xml version="1.0" encoding="utf-8"?>
<sst xmlns="http://schemas.openxmlformats.org/spreadsheetml/2006/main" count="2164" uniqueCount="480">
  <si>
    <t>Export Komplet</t>
  </si>
  <si>
    <t/>
  </si>
  <si>
    <t>2.0</t>
  </si>
  <si>
    <t>False</t>
  </si>
  <si>
    <t>{32529add-b1ad-442f-8f31-b0df98226b66}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</si>
  <si>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</si>
  <si>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</si>
  <si>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</si>
  <si>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</si>
  <si>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</si>
  <si>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</si>
  <si>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</si>
  <si>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</si>
  <si>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</si>
  <si>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</si>
  <si>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Úprava autobusových zastávok na ceste II/562 - Cabajská ulica, Nitra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</si>
  <si>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</si>
  <si>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</si>
  <si>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</si>
  <si>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</si>
  <si>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</si>
  <si>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</si>
  <si>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</si>
  <si>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</si>
  <si>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</si>
  <si>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</si>
  <si>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</si>
  <si>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</si>
  <si>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</si>
  <si>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</si>
  <si>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</si>
  <si>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</si>
  <si>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</si>
  <si>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</si>
  <si>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</si>
  <si>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</si>
  <si>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</si>
  <si>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</si>
  <si>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</si>
  <si>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</si>
  <si>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</si>
  <si>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</si>
  <si>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</si>
  <si>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</si>
  <si>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</si>
  <si>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</si>
  <si>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</si>
  <si>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</si>
  <si>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</si>
  <si>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</si>
  <si>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</si>
  <si>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</si>
  <si>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</si>
  <si>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</si>
  <si>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</si>
  <si>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</si>
  <si>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</si>
  <si>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</si>
  <si>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</si>
  <si>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</si>
  <si>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</si>
  <si>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</si>
  <si>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</si>
  <si>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</si>
  <si>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</si>
  <si>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</si>
  <si>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</si>
  <si>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</si>
  <si>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</si>
  <si>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</si>
  <si>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</si>
  <si>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</si>
  <si>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</si>
  <si>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</si>
  <si>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</si>
  <si>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</si>
  <si>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</si>
  <si>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SO01  SO 01 Stavebné úpravy</t>
  </si>
  <si>
    <t>STA</t>
  </si>
  <si>
    <t>1</t>
  </si>
  <si>
    <t>{6ba6bf9f-a0df-472a-adf6-b2e5293d8930}</t>
  </si>
  <si>
    <t>SO02</t>
  </si>
  <si>
    <t>SO02  SO 02 Verejné osvetlenie</t>
  </si>
  <si>
    <t>{46b926d2-c523-4734-adc0-265e7c094123}</t>
  </si>
  <si>
    <t>KRYCÍ LIST ROZPOČTU</t>
  </si>
  <si>
    <t>Objekt:</t>
  </si>
  <si>
    <t>SO01 - SO01  SO 01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</si>
  <si>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</si>
  <si>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</si>
  <si>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</si>
  <si>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</si>
  <si>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</si>
  <si>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</si>
  <si>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</si>
  <si>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</si>
  <si>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</si>
  <si>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</si>
  <si>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</si>
  <si>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</si>
  <si>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</si>
  <si>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</si>
  <si>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</si>
  <si>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</si>
  <si>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</si>
  <si>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</si>
  <si>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</si>
  <si>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</si>
  <si>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</si>
  <si>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</si>
  <si>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</si>
  <si>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</si>
  <si>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</si>
  <si>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</si>
  <si>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</si>
  <si>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</si>
  <si>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</si>
  <si>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</si>
  <si>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</si>
  <si>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2</t>
  </si>
  <si>
    <t>113107143</t>
  </si>
  <si>
    <t>Odstránenie krytu asfaltového v ploche do 200 m2, hr. nad 100 do 150 mm,  -0,31600t</t>
  </si>
  <si>
    <t>3</t>
  </si>
  <si>
    <t>113152141</t>
  </si>
  <si>
    <t>Frézovanie asf. podkladu alebo krytu bez prek., plochy do 500 m2, pruh š. do 0,5 m, hr. 110 mm  0,279 t</t>
  </si>
  <si>
    <t>6</t>
  </si>
  <si>
    <t>113205111</t>
  </si>
  <si>
    <t>Vytrhanie obrúb betónových, chodníkových ležatých,  -0,23000t</t>
  </si>
  <si>
    <t>m</t>
  </si>
  <si>
    <t>8</t>
  </si>
  <si>
    <t>5</t>
  </si>
  <si>
    <t>113206111</t>
  </si>
  <si>
    <t>Vytrhanie obrúb betónových, s vybúraním lôžka, z krajníkov alebo obrubníkov stojatých,  -0,14500t</t>
  </si>
  <si>
    <t>10</t>
  </si>
  <si>
    <t>113208111</t>
  </si>
  <si>
    <t>Vytrhanie obrúb betonových, s vybúraním lôžka, záhonových,  -0,04000t</t>
  </si>
  <si>
    <t>12</t>
  </si>
  <si>
    <t>7</t>
  </si>
  <si>
    <t>113307122</t>
  </si>
  <si>
    <t>Odstránenie podkladu v ploche do 200 m2 z kameniva hrubého drveného, hr.100 do 200 mm,  -0,23500t</t>
  </si>
  <si>
    <t>14</t>
  </si>
  <si>
    <t>113307132</t>
  </si>
  <si>
    <t>Odstránenie podkladu v ploche do 200 m2 z betónu prostého, hr. vrstvy 150 do 300 mm,  -0,50000t</t>
  </si>
  <si>
    <t>16</t>
  </si>
  <si>
    <t>9</t>
  </si>
  <si>
    <t>133211101</t>
  </si>
  <si>
    <t>Hĺbenie šachiet v  hornine tr. 3 súdržných - ručným náradím plocha výkopu do 4 m2</t>
  </si>
  <si>
    <t>m3</t>
  </si>
  <si>
    <t>18</t>
  </si>
  <si>
    <t>162503102</t>
  </si>
  <si>
    <t>Vodorovné premiestnenie výkopku pre cesty po spevnenej ceste z horniny tr.1-4  do 1000 m3 na vzdialenosť do 3000 m</t>
  </si>
  <si>
    <t>11</t>
  </si>
  <si>
    <t>162503103</t>
  </si>
  <si>
    <t>Vodorovné premiestnenie výkopku pre cesty po spevnenej ceste z horniny tr.1-4 do 1000 m3, príplatok k cene za každých ďalšich a začatých 1000 m</t>
  </si>
  <si>
    <t>22</t>
  </si>
  <si>
    <t>171209002</t>
  </si>
  <si>
    <t>Poplatok za skladovanie - zemina a kamenivo (17 05) ostatné</t>
  </si>
  <si>
    <t>t</t>
  </si>
  <si>
    <t>24</t>
  </si>
  <si>
    <t>13</t>
  </si>
  <si>
    <t>180402111</t>
  </si>
  <si>
    <t>Založenie trávnika parkového výsevom v rovine do 1:5</t>
  </si>
  <si>
    <t>26</t>
  </si>
  <si>
    <t>M</t>
  </si>
  <si>
    <t>005720001400</t>
  </si>
  <si>
    <t>Osivá tráv - semená parkovej zmesi</t>
  </si>
  <si>
    <t>kg</t>
  </si>
  <si>
    <t>28</t>
  </si>
  <si>
    <t>15</t>
  </si>
  <si>
    <t>182001111</t>
  </si>
  <si>
    <t>Plošná úprava terénu pri nerovnostiach terénu nad 50-100mm v rovine alebo na svahu do 1:5</t>
  </si>
  <si>
    <t>30</t>
  </si>
  <si>
    <t>Zakladanie</t>
  </si>
  <si>
    <t>275313611</t>
  </si>
  <si>
    <t>Betón základových pätiek, prostý tr. C 16/20</t>
  </si>
  <si>
    <t>32</t>
  </si>
  <si>
    <t>Komunikácie</t>
  </si>
  <si>
    <t>17</t>
  </si>
  <si>
    <t>564851111</t>
  </si>
  <si>
    <t>Podklad zo štrkodrviny s rozprestretím a zhutnením, po zhutnení hr. 150 mm</t>
  </si>
  <si>
    <t>34</t>
  </si>
  <si>
    <t>564851113</t>
  </si>
  <si>
    <t>Podklad zo štrkodrviny s rozprestretím a zhutnením, po zhutnení hr. 170 mm</t>
  </si>
  <si>
    <t>36</t>
  </si>
  <si>
    <t>19</t>
  </si>
  <si>
    <t>564861111</t>
  </si>
  <si>
    <t>Podklad zo štrkodrviny s rozprestretím a zhutnením, po zhutnení hr. 200 mm</t>
  </si>
  <si>
    <t>38</t>
  </si>
  <si>
    <t>567134315</t>
  </si>
  <si>
    <t>Podklad z podkladového betónu PB III tr. C 12/15 hr. 200 mm</t>
  </si>
  <si>
    <t>40</t>
  </si>
  <si>
    <t>21</t>
  </si>
  <si>
    <t>573111112</t>
  </si>
  <si>
    <t>Postrek asfaltový infiltračný s posypom kamenivom z asfaltu cestného v množstve 0,80 kg/m2</t>
  </si>
  <si>
    <t>42</t>
  </si>
  <si>
    <t>577144231</t>
  </si>
  <si>
    <t>Asfaltový betón vrstva obrusná ACo11-II , po zhutnení hr. 50 mm</t>
  </si>
  <si>
    <t>44</t>
  </si>
  <si>
    <t>23</t>
  </si>
  <si>
    <t>577154341</t>
  </si>
  <si>
    <t>Asfaltový betón vrstva ložná ACl 16-II, po zhutnení hr. 60 mm</t>
  </si>
  <si>
    <t>46</t>
  </si>
  <si>
    <t>596811310</t>
  </si>
  <si>
    <t>Kladenie betónovej dlažby s vyplnením škár do lôžka z kameniva, veľ. do 0,09 m2 plochy do 50 m2</t>
  </si>
  <si>
    <t>48</t>
  </si>
  <si>
    <t>25</t>
  </si>
  <si>
    <t>592460006900</t>
  </si>
  <si>
    <t>Dlažba betónová pre nevidiacich, červená</t>
  </si>
  <si>
    <t>50</t>
  </si>
  <si>
    <t>596911141</t>
  </si>
  <si>
    <t>Kladenie betónovej zámkovej dlažby komunikácií pre peších hr. 60 mm pre peších do 50 m2 so zriadením lôžka z kameniva hr. 30 mm</t>
  </si>
  <si>
    <t>52</t>
  </si>
  <si>
    <t>27</t>
  </si>
  <si>
    <t>592460010600</t>
  </si>
  <si>
    <t>Dlažba betónová zámková hr. 60 mm, sivá</t>
  </si>
  <si>
    <t>54</t>
  </si>
  <si>
    <t>Ostatné konštrukcie a práce-búranie</t>
  </si>
  <si>
    <t>914001111</t>
  </si>
  <si>
    <t>Osadenie a montáž cestnej zvislej dopravnej značky na stĺpik, stĺp, konzolu alebo objekt</t>
  </si>
  <si>
    <t>ks</t>
  </si>
  <si>
    <t>56</t>
  </si>
  <si>
    <t>29</t>
  </si>
  <si>
    <t>404410143100</t>
  </si>
  <si>
    <t>Informatívna značka II7a (Zastávka autobusu)</t>
  </si>
  <si>
    <t>58</t>
  </si>
  <si>
    <t>404410113500</t>
  </si>
  <si>
    <t>Informatívna prevádzková značka IP6 (Priechod pre chodcov)</t>
  </si>
  <si>
    <t>60</t>
  </si>
  <si>
    <t>31</t>
  </si>
  <si>
    <t>404410021</t>
  </si>
  <si>
    <t>Výstražná značka A13 (Priechod pre chodcov) + 2xS11 vo výstražnom poli (napájanie akumulátorom s dobíjaním pomocou fotovoltaického panela)</t>
  </si>
  <si>
    <t>62</t>
  </si>
  <si>
    <t>914501121</t>
  </si>
  <si>
    <t>Montáž stĺpika zvislej dopravnej značky dĺžky do 3,5 m do betónového základu</t>
  </si>
  <si>
    <t>64</t>
  </si>
  <si>
    <t>33</t>
  </si>
  <si>
    <t>404490009</t>
  </si>
  <si>
    <t>Stĺpik Zn, pre dopravné značky</t>
  </si>
  <si>
    <t>66</t>
  </si>
  <si>
    <t>915711212</t>
  </si>
  <si>
    <t>Vodorovné dopravné značenie striekané farbou deliacich čiar súvislých šírky 125 mm biela retroreflexná</t>
  </si>
  <si>
    <t>68</t>
  </si>
  <si>
    <t>35</t>
  </si>
  <si>
    <t>915713100</t>
  </si>
  <si>
    <t>Trvalé vodorovné značenie nalepovacím pásikom</t>
  </si>
  <si>
    <t>70</t>
  </si>
  <si>
    <t>915721212</t>
  </si>
  <si>
    <t>Vodorovné dopravné značenie striekané farbou prechodov pre chodcov, šípky, symboly a pod., biela retroreflexná</t>
  </si>
  <si>
    <t>72</t>
  </si>
  <si>
    <t>37</t>
  </si>
  <si>
    <t>915791111</t>
  </si>
  <si>
    <t>Predznačenie pre značenie striekané farbou z náterových hmôt deliace čiary, vodiace prúžky</t>
  </si>
  <si>
    <t>74</t>
  </si>
  <si>
    <t>915791112</t>
  </si>
  <si>
    <t>Predznačenie pre vodorovné značenie striekané farbou alebo vykonávané z náterových hmôt</t>
  </si>
  <si>
    <t>76</t>
  </si>
  <si>
    <t>39</t>
  </si>
  <si>
    <t>915920003</t>
  </si>
  <si>
    <t>Osadenie trvalého retroreflexného liatinového dopravného gombíka</t>
  </si>
  <si>
    <t>78</t>
  </si>
  <si>
    <t>404490008100</t>
  </si>
  <si>
    <t>Gombík dopravný reflexný trvalý KATAMARAN, dxšxv 200x148x29 mm, liatinový (do vozovky)</t>
  </si>
  <si>
    <t>80</t>
  </si>
  <si>
    <t>41</t>
  </si>
  <si>
    <t>916361111</t>
  </si>
  <si>
    <t>Osadenie cestného obrubníka betónového ležatého do lôžka z betónu prostého tr. C 12/15 s bočnou oporou</t>
  </si>
  <si>
    <t>82</t>
  </si>
  <si>
    <t>592170002</t>
  </si>
  <si>
    <t>Obrubník zástavkový priamy 330</t>
  </si>
  <si>
    <t>84</t>
  </si>
  <si>
    <t>43</t>
  </si>
  <si>
    <t>592170003</t>
  </si>
  <si>
    <t>Obrubník zástavkový nábehový 330-310P</t>
  </si>
  <si>
    <t>86</t>
  </si>
  <si>
    <t>592170004</t>
  </si>
  <si>
    <t>Obrubník zástavkový 310-250P</t>
  </si>
  <si>
    <t>88</t>
  </si>
  <si>
    <t>45</t>
  </si>
  <si>
    <t>592170005</t>
  </si>
  <si>
    <t>Obrubník zástavkový 310-330L</t>
  </si>
  <si>
    <t>90</t>
  </si>
  <si>
    <t>592170006</t>
  </si>
  <si>
    <t>Obrubník zástavkový 250-310L</t>
  </si>
  <si>
    <t>92</t>
  </si>
  <si>
    <t>47</t>
  </si>
  <si>
    <t>916362111</t>
  </si>
  <si>
    <t>Osadenie cestného obrubníka betónového stojatého do lôžka z betónu prostého tr. C 12/15 s bočnou oporou</t>
  </si>
  <si>
    <t>94</t>
  </si>
  <si>
    <t>592170001000</t>
  </si>
  <si>
    <t>Obrubník cestný, lxšxv 1000x150x250 mm</t>
  </si>
  <si>
    <t>96</t>
  </si>
  <si>
    <t>49</t>
  </si>
  <si>
    <t>916561111</t>
  </si>
  <si>
    <t>Osadenie záhonového alebo parkového obrubníka betón., do lôžka z bet. pros. tr. C 12/15 s bočnou oporou</t>
  </si>
  <si>
    <t>98</t>
  </si>
  <si>
    <t>592170001800</t>
  </si>
  <si>
    <t>Obrubník parkový, lxšxv 1000x50x200 mm, sivá</t>
  </si>
  <si>
    <t>100</t>
  </si>
  <si>
    <t>51</t>
  </si>
  <si>
    <t>919716111</t>
  </si>
  <si>
    <t>Oceľová výstuž cementobet. podkladu zo zvar. sietí KARI</t>
  </si>
  <si>
    <t>102</t>
  </si>
  <si>
    <t>919721213</t>
  </si>
  <si>
    <t>Škáry vyplnené pružnou asfaltovou zálievkou z modifikovaného asfaltu</t>
  </si>
  <si>
    <t>104</t>
  </si>
  <si>
    <t>53</t>
  </si>
  <si>
    <t>919731123</t>
  </si>
  <si>
    <t>Zarovnanie styčnej plochy pozdĺž vybúranej časti komunikácie asfaltovej hr. nad 100 do 200 mm</t>
  </si>
  <si>
    <t>106</t>
  </si>
  <si>
    <t>919735113</t>
  </si>
  <si>
    <t>Rezanie existujúceho asfaltového krytu alebo podkladu hĺbky nad 100 do 150 mm</t>
  </si>
  <si>
    <t>108</t>
  </si>
  <si>
    <t>55</t>
  </si>
  <si>
    <t>938908401</t>
  </si>
  <si>
    <t>Očistenie povrchu chodníkov ručne zametaním</t>
  </si>
  <si>
    <t>110</t>
  </si>
  <si>
    <t>966006134</t>
  </si>
  <si>
    <t>Odstránenie značky so stĺpikom</t>
  </si>
  <si>
    <t>112</t>
  </si>
  <si>
    <t>57</t>
  </si>
  <si>
    <t>966083111</t>
  </si>
  <si>
    <t>Odstránenie vodorovného dopravného značenia frézovaním čiar šírky 250 mm</t>
  </si>
  <si>
    <t>114</t>
  </si>
  <si>
    <t>966083112</t>
  </si>
  <si>
    <t>Odstránenie vodorovného dopravného značenia frézovaním plochy</t>
  </si>
  <si>
    <t>116</t>
  </si>
  <si>
    <t>59</t>
  </si>
  <si>
    <t>979082213</t>
  </si>
  <si>
    <t>Vodorovná doprava sutiny so zložením a hrubým urovnaním na vzdialenosť do 1 km</t>
  </si>
  <si>
    <t>118</t>
  </si>
  <si>
    <t>979082219</t>
  </si>
  <si>
    <t>Príplatok k cene za každý ďalší aj začatý 1 km nad 1 km pre vodorovnú dopravu sutiny</t>
  </si>
  <si>
    <t>120</t>
  </si>
  <si>
    <t>61</t>
  </si>
  <si>
    <t>979087212</t>
  </si>
  <si>
    <t>Nakladanie na dopravné prostriedky pre vodorovnú dopravu sutiny</t>
  </si>
  <si>
    <t>122</t>
  </si>
  <si>
    <t>979089012</t>
  </si>
  <si>
    <t>Poplatok za skladovanie</t>
  </si>
  <si>
    <t>124</t>
  </si>
  <si>
    <t>SO02 - SO02  SO 02 Verejné osvetlenie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</si>
  <si>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</si>
  <si>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</si>
  <si>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</si>
  <si>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Práce a dodávky M   </t>
  </si>
  <si>
    <t>21-M</t>
  </si>
  <si>
    <t xml:space="preserve">Elektromontáže   </t>
  </si>
  <si>
    <t>2101006P1</t>
  </si>
  <si>
    <t>Rozdelovacia hlava HCZ 4-4/35</t>
  </si>
  <si>
    <t>210120001</t>
  </si>
  <si>
    <t>Závitová poistka s predným prívodom  E 27 do 25 A</t>
  </si>
  <si>
    <t>210204011</t>
  </si>
  <si>
    <t>Osvetľovací stožiar - oceľový do dĺžky 12 m</t>
  </si>
  <si>
    <t>210204104</t>
  </si>
  <si>
    <t>Výložník oceľový jednoramenný - nad hmotn. 35 kg</t>
  </si>
  <si>
    <t>210204201</t>
  </si>
  <si>
    <t>Elektrovýstroj stožiara pre 1 okruh</t>
  </si>
  <si>
    <t>210204202</t>
  </si>
  <si>
    <t>Elektrovýstroj stožiara 2 okruhy</t>
  </si>
  <si>
    <t>21020P000</t>
  </si>
  <si>
    <t>Montáž svietidla</t>
  </si>
  <si>
    <t>210220001</t>
  </si>
  <si>
    <t>Uzemňovacie vedenie na povrchu FeZn drôt zvodový O 8-10</t>
  </si>
  <si>
    <t>210220020</t>
  </si>
  <si>
    <t>Uzemňovacie vedenie v zemi FeZn vrátane izolácie spojov</t>
  </si>
  <si>
    <t>210220245</t>
  </si>
  <si>
    <t>Svorka FeZn pripojovacia SP</t>
  </si>
  <si>
    <t>210220253</t>
  </si>
  <si>
    <t>Svorka FeZn uzemňovacia SR03</t>
  </si>
  <si>
    <t>210800107</t>
  </si>
  <si>
    <t>Kábel medený uložený voľne CYKY 450/750 V 3x1,5</t>
  </si>
  <si>
    <t>2109010691</t>
  </si>
  <si>
    <t>Kábel hliníkový silový, uložený voľne  NAYY-J  4x16</t>
  </si>
  <si>
    <t>3543649P1</t>
  </si>
  <si>
    <t>256</t>
  </si>
  <si>
    <t>345290001400</t>
  </si>
  <si>
    <t>Hlavica poistková E27</t>
  </si>
  <si>
    <t>3160106301</t>
  </si>
  <si>
    <t>Stožiar OSUD 89/08 zinkový</t>
  </si>
  <si>
    <t>3160106303</t>
  </si>
  <si>
    <t>Stožiar OSUD 89/06 zinkový</t>
  </si>
  <si>
    <t>3160303206</t>
  </si>
  <si>
    <t>Výložník V1T 15D 89 zinkový</t>
  </si>
  <si>
    <t>3160303221</t>
  </si>
  <si>
    <t>Výložník V1T-S-10 D89 zinkový</t>
  </si>
  <si>
    <t>3450662317</t>
  </si>
  <si>
    <t>Svorkovnica SR 721-25/Un</t>
  </si>
  <si>
    <t>3450662318</t>
  </si>
  <si>
    <t>Svorkovnica SR 722-25/Un</t>
  </si>
  <si>
    <t>3450662319</t>
  </si>
  <si>
    <t>Kryt svorkovnice KS8 - IP20</t>
  </si>
  <si>
    <t>348P000224</t>
  </si>
  <si>
    <t>Svietidlo BGP 621 T25 1xLED-HB 6800 lm - 4S/740 DM11 (typ1) CityTouch</t>
  </si>
  <si>
    <t>kus</t>
  </si>
  <si>
    <t>348P000225</t>
  </si>
  <si>
    <t>Svietidlo BGP 623 T25 1xLED-HB 16000 lm - 4S/757 DPR1 (typ1) CityTouch</t>
  </si>
  <si>
    <t>156140002300</t>
  </si>
  <si>
    <t>Drôt ťahaný D 8,000 mm mäkký nepatentovaný z neušľachtilých ocelí pozinkovaný ozn. 11 343 (EN S195T)</t>
  </si>
  <si>
    <t>354410058800</t>
  </si>
  <si>
    <t>Pásovina uzemňovacia FeZn 30 x 4 mm</t>
  </si>
  <si>
    <t>354410004000</t>
  </si>
  <si>
    <t>Svorka FeZn pripájaca označenie SP 1</t>
  </si>
  <si>
    <t>354410000900</t>
  </si>
  <si>
    <t>Svorka FeZn uzemňovacia označenie SR 03</t>
  </si>
  <si>
    <t>341110000700</t>
  </si>
  <si>
    <t>Kábel medený CYKY-J 3x1,5 mm2, skúšobné napätie 4 kV</t>
  </si>
  <si>
    <t>341110033900</t>
  </si>
  <si>
    <t>Kábel hliníkový NAYY-J 4x16 mm2  skúšobné napätie 4 kV</t>
  </si>
  <si>
    <t>210HZS01</t>
  </si>
  <si>
    <t>HZS - Východzia revízna správa</t>
  </si>
  <si>
    <t>hod</t>
  </si>
  <si>
    <t>210HZS02</t>
  </si>
  <si>
    <t>HZS - Plán skutočného vyhotovenia s geodetickým zameraním</t>
  </si>
  <si>
    <t>PM</t>
  </si>
  <si>
    <t>Podružný materiál</t>
  </si>
  <si>
    <t>%</t>
  </si>
  <si>
    <t>PPV</t>
  </si>
  <si>
    <t>Podiel pridružených výkonov</t>
  </si>
  <si>
    <t>46-M</t>
  </si>
  <si>
    <t xml:space="preserve">Zemné práce vykonávané pri externých montážnych prácach   </t>
  </si>
  <si>
    <t>460010024</t>
  </si>
  <si>
    <t>Vytýčenie trasy káblového vedenia v zastavanom priestore</t>
  </si>
  <si>
    <t>km</t>
  </si>
  <si>
    <t>460030070</t>
  </si>
  <si>
    <t>Búranie povrchov z betónu</t>
  </si>
  <si>
    <t>460030072</t>
  </si>
  <si>
    <t>Búranie povrchov z asfaltu a asfaltobetónu</t>
  </si>
  <si>
    <t>460030081</t>
  </si>
  <si>
    <t>Rezanie škáry v asfalte, alebo v betóne zariadením na rezanie škár</t>
  </si>
  <si>
    <t>460030082</t>
  </si>
  <si>
    <t>Odstránenie dlažby</t>
  </si>
  <si>
    <t>460050713</t>
  </si>
  <si>
    <t>Výkop jamy pre stožiar verejného osvetlenia do 2 m3 vrátane, strojový výkop v zemina triedy 3</t>
  </si>
  <si>
    <t>460080001</t>
  </si>
  <si>
    <t>Základ z prostého betónu s dopravou zmesi a betonážou</t>
  </si>
  <si>
    <t>589320000200</t>
  </si>
  <si>
    <t>Betón STN EN 206-1-C 20/25 z cementu portlandského, vibrovaný</t>
  </si>
  <si>
    <t>460080101</t>
  </si>
  <si>
    <t>Rozbúranie betónového základu s premiestnením sutiny, zásypom jamy, zhutnením a úpravou</t>
  </si>
  <si>
    <t>460200173</t>
  </si>
  <si>
    <t>Hĺbenie káblovej ryhy ručne 35 cm širokej a 85 cm hlbokej, v zemine triedy 3</t>
  </si>
  <si>
    <t>4603000061</t>
  </si>
  <si>
    <t>Zhutnenie zeminy po vrstvách pri zahrnutí rýh strojom, vrstva zeminy 25 cm</t>
  </si>
  <si>
    <t>4603002P1</t>
  </si>
  <si>
    <t>Horizontálne mikrotunelovanie + chránička PE-100, DN 63 + montážne jamy</t>
  </si>
  <si>
    <t>4603002P2</t>
  </si>
  <si>
    <t>Podtláčanie otvorov strojovo do D 220 mm so zatiahnutím chráničky</t>
  </si>
  <si>
    <t>4603002P3</t>
  </si>
  <si>
    <t>Montážna jama pre podtláčanie otvorov strojovo</t>
  </si>
  <si>
    <t>460420024</t>
  </si>
  <si>
    <t>Zriadenie lôžka z piesku bez zakrytia, v ryhe šír. do 35 cm, hrúbky vrstvy 10 cm</t>
  </si>
  <si>
    <t>5815333300p1</t>
  </si>
  <si>
    <t>Piesok stavebný</t>
  </si>
  <si>
    <t>460490012</t>
  </si>
  <si>
    <t>Rozvinutie a uloženie výstražnej fólie z PVC do ryhy, šírka do 33 cm</t>
  </si>
  <si>
    <t>283230008000</t>
  </si>
  <si>
    <t>Výstražná fóla PE, šxhr 300x0,1 mm, dĺ. 250 m, farba červená, HAGARD</t>
  </si>
  <si>
    <t>460510P48</t>
  </si>
  <si>
    <t>Káblová chránička - rúra KF 09063</t>
  </si>
  <si>
    <t>460560173</t>
  </si>
  <si>
    <t>Ručný zásyp nezap. káblovej ryhy bez zhutn. zeminy, 35 cm širokej, 85 cm hlbokej v zemine tr. 3</t>
  </si>
  <si>
    <t>460600001</t>
  </si>
  <si>
    <t>Naloženie zeminy, odvoz do 1 km a zloženie na skládke a jazda späť</t>
  </si>
  <si>
    <t>460600003</t>
  </si>
  <si>
    <t>Naloženie, odvoz sutiny a zloženie na skládke na vzdialenosť do 1 km</t>
  </si>
  <si>
    <t>460600004</t>
  </si>
  <si>
    <t>Príplatok za odvoz sutiny za každý ďalší aj začatý 1 km nad 1 km</t>
  </si>
  <si>
    <t>63</t>
  </si>
  <si>
    <t>460600014</t>
  </si>
  <si>
    <t>Poplatok za uskladnenie sutiny na skládke Kynek</t>
  </si>
  <si>
    <t>46065001P126</t>
  </si>
  <si>
    <t>Zriadenie podkladovej vrstvy, zo štrkodrvy  - vrstva 17 cm</t>
  </si>
  <si>
    <t>460650023</t>
  </si>
  <si>
    <t>Podkladná vrstva z drobnej drte fr. 4-8 hr.30</t>
  </si>
  <si>
    <t>4606500261</t>
  </si>
  <si>
    <t>Jednovrstvová vozovka z betónu, vrstva betónu 15 cm</t>
  </si>
  <si>
    <t>460650113</t>
  </si>
  <si>
    <t>Podkladná vrstva zo štrkodrvy fr. 0 - 32</t>
  </si>
  <si>
    <t>46065P007</t>
  </si>
  <si>
    <t>Uloženie dlažby</t>
  </si>
  <si>
    <t>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</si>
</sst>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AN16" sqref="AN16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179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 x14ac:dyDescent="0.2">
      <c r="B5" s="17"/>
      <c r="D5" s="21" t="s">
        <v>12</v>
      </c>
      <c r="K5" s="213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17"/>
      <c r="BE5" s="210" t="s">
        <v>13</v>
      </c>
      <c r="BS5" s="14" t="s">
        <v>6</v>
      </c>
    </row>
    <row r="6" spans="1:74" s="1" customFormat="1" ht="36.9" customHeight="1" x14ac:dyDescent="0.2">
      <c r="B6" s="17"/>
      <c r="D6" s="23" t="s">
        <v>14</v>
      </c>
      <c r="K6" s="214" t="s">
        <v>15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17"/>
      <c r="BE6" s="211"/>
      <c r="BS6" s="14" t="s">
        <v>6</v>
      </c>
    </row>
    <row r="7" spans="1:74" s="1" customFormat="1" ht="12" customHeight="1" x14ac:dyDescent="0.2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1"/>
      <c r="BS7" s="14" t="s">
        <v>6</v>
      </c>
    </row>
    <row r="8" spans="1:74" s="1" customFormat="1" ht="12" customHeight="1" x14ac:dyDescent="0.2">
      <c r="B8" s="17"/>
      <c r="D8" s="24" t="s">
        <v>18</v>
      </c>
      <c r="K8" s="22" t="s">
        <v>19</v>
      </c>
      <c r="AK8" s="24" t="s">
        <v>20</v>
      </c>
      <c r="AN8" s="25"/>
      <c r="AR8" s="17"/>
      <c r="BE8" s="211"/>
      <c r="BS8" s="14" t="s">
        <v>6</v>
      </c>
    </row>
    <row r="9" spans="1:74" s="1" customFormat="1" ht="14.4" customHeight="1" x14ac:dyDescent="0.2">
      <c r="B9" s="17"/>
      <c r="AR9" s="17"/>
      <c r="BE9" s="211"/>
      <c r="BS9" s="14" t="s">
        <v>6</v>
      </c>
    </row>
    <row r="10" spans="1:74" s="1" customFormat="1" ht="12" customHeight="1" x14ac:dyDescent="0.2">
      <c r="B10" s="17"/>
      <c r="D10" s="24" t="s">
        <v>21</v>
      </c>
      <c r="AK10" s="24" t="s">
        <v>22</v>
      </c>
      <c r="AN10" s="22" t="s">
        <v>1</v>
      </c>
      <c r="AR10" s="17"/>
      <c r="BE10" s="211"/>
      <c r="BS10" s="14" t="s">
        <v>6</v>
      </c>
    </row>
    <row r="11" spans="1:74" s="1" customFormat="1" ht="18.45" customHeight="1" x14ac:dyDescent="0.2">
      <c r="B11" s="17"/>
      <c r="E11" s="22" t="s">
        <v>23</v>
      </c>
      <c r="AK11" s="24" t="s">
        <v>24</v>
      </c>
      <c r="AN11" s="22" t="s">
        <v>1</v>
      </c>
      <c r="AR11" s="17"/>
      <c r="BE11" s="211"/>
      <c r="BS11" s="14" t="s">
        <v>6</v>
      </c>
    </row>
    <row r="12" spans="1:74" s="1" customFormat="1" ht="6.9" customHeight="1" x14ac:dyDescent="0.2">
      <c r="B12" s="17"/>
      <c r="AR12" s="17"/>
      <c r="BE12" s="211"/>
      <c r="BS12" s="14" t="s">
        <v>6</v>
      </c>
    </row>
    <row r="13" spans="1:74" s="1" customFormat="1" ht="12" customHeight="1" x14ac:dyDescent="0.2">
      <c r="B13" s="17"/>
      <c r="D13" s="24" t="s">
        <v>25</v>
      </c>
      <c r="AK13" s="24" t="s">
        <v>22</v>
      </c>
      <c r="AN13" s="26" t="s">
        <v>26</v>
      </c>
      <c r="AR13" s="17"/>
      <c r="BE13" s="211"/>
      <c r="BS13" s="14" t="s">
        <v>6</v>
      </c>
    </row>
    <row r="14" spans="1:74" ht="13.2" x14ac:dyDescent="0.2">
      <c r="B14" s="17"/>
      <c r="E14" s="215" t="s">
        <v>26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4" t="s">
        <v>24</v>
      </c>
      <c r="AN14" s="26" t="s">
        <v>26</v>
      </c>
      <c r="AR14" s="17"/>
      <c r="BE14" s="211"/>
      <c r="BS14" s="14" t="s">
        <v>6</v>
      </c>
    </row>
    <row r="15" spans="1:74" s="1" customFormat="1" ht="6.9" customHeight="1" x14ac:dyDescent="0.2">
      <c r="B15" s="17"/>
      <c r="AR15" s="17"/>
      <c r="BE15" s="211"/>
      <c r="BS15" s="14" t="s">
        <v>3</v>
      </c>
    </row>
    <row r="16" spans="1:74" s="1" customFormat="1" ht="12" customHeight="1" x14ac:dyDescent="0.2">
      <c r="B16" s="17"/>
      <c r="D16" s="24" t="s">
        <v>27</v>
      </c>
      <c r="AK16" s="24" t="s">
        <v>22</v>
      </c>
      <c r="AN16" s="22"/>
      <c r="AR16" s="17"/>
      <c r="BE16" s="211"/>
      <c r="BS16" s="14" t="s">
        <v>3</v>
      </c>
    </row>
    <row r="17" spans="1:71" s="1" customFormat="1" ht="18.45" customHeight="1" x14ac:dyDescent="0.2">
      <c r="B17" s="17"/>
      <c r="E17" s="22"/>
      <c r="AK17" s="24" t="s">
        <v>24</v>
      </c>
      <c r="AN17" s="22" t="s">
        <v>1</v>
      </c>
      <c r="AR17" s="17"/>
      <c r="BE17" s="211"/>
      <c r="BS17" s="14" t="s">
        <v>28</v>
      </c>
    </row>
    <row r="18" spans="1:71" s="1" customFormat="1" ht="6.9" customHeight="1" x14ac:dyDescent="0.2">
      <c r="B18" s="17"/>
      <c r="AR18" s="17"/>
      <c r="BE18" s="211"/>
      <c r="BS18" s="14" t="s">
        <v>6</v>
      </c>
    </row>
    <row r="19" spans="1:71" s="1" customFormat="1" ht="12" customHeight="1" x14ac:dyDescent="0.2">
      <c r="B19" s="17"/>
      <c r="D19" s="24" t="s">
        <v>29</v>
      </c>
      <c r="AK19" s="24" t="s">
        <v>22</v>
      </c>
      <c r="AN19" s="22" t="s">
        <v>1</v>
      </c>
      <c r="AR19" s="17"/>
      <c r="BE19" s="211"/>
      <c r="BS19" s="14" t="s">
        <v>6</v>
      </c>
    </row>
    <row r="20" spans="1:71" s="1" customFormat="1" ht="18.45" customHeight="1" x14ac:dyDescent="0.2">
      <c r="B20" s="17"/>
      <c r="E20" s="22" t="s">
        <v>19</v>
      </c>
      <c r="AK20" s="24" t="s">
        <v>24</v>
      </c>
      <c r="AN20" s="22" t="s">
        <v>1</v>
      </c>
      <c r="AR20" s="17"/>
      <c r="BE20" s="211"/>
      <c r="BS20" s="14" t="s">
        <v>28</v>
      </c>
    </row>
    <row r="21" spans="1:71" s="1" customFormat="1" ht="6.9" customHeight="1" x14ac:dyDescent="0.2">
      <c r="B21" s="17"/>
      <c r="AR21" s="17"/>
      <c r="BE21" s="211"/>
    </row>
    <row r="22" spans="1:71" s="1" customFormat="1" ht="12" customHeight="1" x14ac:dyDescent="0.2">
      <c r="B22" s="17"/>
      <c r="D22" s="24" t="s">
        <v>30</v>
      </c>
      <c r="AR22" s="17"/>
      <c r="BE22" s="211"/>
    </row>
    <row r="23" spans="1:71" s="1" customFormat="1" ht="16.5" customHeight="1" x14ac:dyDescent="0.2">
      <c r="B23" s="17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7"/>
      <c r="BE23" s="211"/>
    </row>
    <row r="24" spans="1:71" s="1" customFormat="1" ht="6.9" customHeight="1" x14ac:dyDescent="0.2">
      <c r="B24" s="17"/>
      <c r="AR24" s="17"/>
      <c r="BE24" s="211"/>
    </row>
    <row r="25" spans="1:71" s="1" customFormat="1" ht="6.9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5" customHeight="1" x14ac:dyDescent="0.2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8">
        <f>ROUND(AG94,2)</f>
        <v>0</v>
      </c>
      <c r="AL26" s="219"/>
      <c r="AM26" s="219"/>
      <c r="AN26" s="219"/>
      <c r="AO26" s="219"/>
      <c r="AP26" s="29"/>
      <c r="AQ26" s="29"/>
      <c r="AR26" s="30"/>
      <c r="BE26" s="211"/>
    </row>
    <row r="27" spans="1:71" s="2" customFormat="1" ht="6.9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0" t="s">
        <v>32</v>
      </c>
      <c r="M28" s="220"/>
      <c r="N28" s="220"/>
      <c r="O28" s="220"/>
      <c r="P28" s="220"/>
      <c r="Q28" s="29"/>
      <c r="R28" s="29"/>
      <c r="S28" s="29"/>
      <c r="T28" s="29"/>
      <c r="U28" s="29"/>
      <c r="V28" s="29"/>
      <c r="W28" s="220" t="s">
        <v>33</v>
      </c>
      <c r="X28" s="220"/>
      <c r="Y28" s="220"/>
      <c r="Z28" s="220"/>
      <c r="AA28" s="220"/>
      <c r="AB28" s="220"/>
      <c r="AC28" s="220"/>
      <c r="AD28" s="220"/>
      <c r="AE28" s="220"/>
      <c r="AF28" s="29"/>
      <c r="AG28" s="29"/>
      <c r="AH28" s="29"/>
      <c r="AI28" s="29"/>
      <c r="AJ28" s="29"/>
      <c r="AK28" s="220" t="s">
        <v>34</v>
      </c>
      <c r="AL28" s="220"/>
      <c r="AM28" s="220"/>
      <c r="AN28" s="220"/>
      <c r="AO28" s="220"/>
      <c r="AP28" s="29"/>
      <c r="AQ28" s="29"/>
      <c r="AR28" s="30"/>
      <c r="BE28" s="211"/>
    </row>
    <row r="29" spans="1:71" s="3" customFormat="1" ht="14.4" customHeight="1" x14ac:dyDescent="0.2">
      <c r="B29" s="34"/>
      <c r="D29" s="24" t="s">
        <v>35</v>
      </c>
      <c r="F29" s="35" t="s">
        <v>36</v>
      </c>
      <c r="L29" s="202">
        <v>0.2</v>
      </c>
      <c r="M29" s="201"/>
      <c r="N29" s="201"/>
      <c r="O29" s="201"/>
      <c r="P29" s="201"/>
      <c r="Q29" s="36"/>
      <c r="R29" s="36"/>
      <c r="S29" s="36"/>
      <c r="T29" s="36"/>
      <c r="U29" s="36"/>
      <c r="V29" s="36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F29" s="36"/>
      <c r="AG29" s="36"/>
      <c r="AH29" s="36"/>
      <c r="AI29" s="36"/>
      <c r="AJ29" s="36"/>
      <c r="AK29" s="200">
        <f>ROUND(AV94, 2)</f>
        <v>0</v>
      </c>
      <c r="AL29" s="201"/>
      <c r="AM29" s="201"/>
      <c r="AN29" s="201"/>
      <c r="AO29" s="20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2"/>
    </row>
    <row r="30" spans="1:71" s="3" customFormat="1" ht="14.4" customHeight="1" x14ac:dyDescent="0.2">
      <c r="B30" s="34"/>
      <c r="F30" s="35" t="s">
        <v>37</v>
      </c>
      <c r="L30" s="202">
        <v>0.2</v>
      </c>
      <c r="M30" s="201"/>
      <c r="N30" s="201"/>
      <c r="O30" s="201"/>
      <c r="P30" s="201"/>
      <c r="Q30" s="36"/>
      <c r="R30" s="36"/>
      <c r="S30" s="36"/>
      <c r="T30" s="36"/>
      <c r="U30" s="36"/>
      <c r="V30" s="36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F30" s="36"/>
      <c r="AG30" s="36"/>
      <c r="AH30" s="36"/>
      <c r="AI30" s="36"/>
      <c r="AJ30" s="36"/>
      <c r="AK30" s="200">
        <f>ROUND(AW94, 2)</f>
        <v>0</v>
      </c>
      <c r="AL30" s="201"/>
      <c r="AM30" s="201"/>
      <c r="AN30" s="201"/>
      <c r="AO30" s="20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2"/>
    </row>
    <row r="31" spans="1:71" s="3" customFormat="1" ht="14.4" hidden="1" customHeight="1" x14ac:dyDescent="0.2">
      <c r="B31" s="34"/>
      <c r="F31" s="24" t="s">
        <v>38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4"/>
      <c r="BE31" s="212"/>
    </row>
    <row r="32" spans="1:71" s="3" customFormat="1" ht="14.4" hidden="1" customHeight="1" x14ac:dyDescent="0.2">
      <c r="B32" s="34"/>
      <c r="F32" s="24" t="s">
        <v>39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4"/>
      <c r="BE32" s="212"/>
    </row>
    <row r="33" spans="1:57" s="3" customFormat="1" ht="14.4" hidden="1" customHeight="1" x14ac:dyDescent="0.2">
      <c r="B33" s="34"/>
      <c r="F33" s="35" t="s">
        <v>40</v>
      </c>
      <c r="L33" s="202">
        <v>0</v>
      </c>
      <c r="M33" s="201"/>
      <c r="N33" s="201"/>
      <c r="O33" s="201"/>
      <c r="P33" s="201"/>
      <c r="Q33" s="36"/>
      <c r="R33" s="36"/>
      <c r="S33" s="36"/>
      <c r="T33" s="36"/>
      <c r="U33" s="36"/>
      <c r="V33" s="36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F33" s="36"/>
      <c r="AG33" s="36"/>
      <c r="AH33" s="36"/>
      <c r="AI33" s="36"/>
      <c r="AJ33" s="36"/>
      <c r="AK33" s="200">
        <v>0</v>
      </c>
      <c r="AL33" s="201"/>
      <c r="AM33" s="201"/>
      <c r="AN33" s="201"/>
      <c r="AO33" s="20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2"/>
    </row>
    <row r="34" spans="1:57" s="2" customFormat="1" ht="6.9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5" customHeight="1" x14ac:dyDescent="0.2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03" t="s">
        <v>43</v>
      </c>
      <c r="Y35" s="204"/>
      <c r="Z35" s="204"/>
      <c r="AA35" s="204"/>
      <c r="AB35" s="204"/>
      <c r="AC35" s="40"/>
      <c r="AD35" s="40"/>
      <c r="AE35" s="40"/>
      <c r="AF35" s="40"/>
      <c r="AG35" s="40"/>
      <c r="AH35" s="40"/>
      <c r="AI35" s="40"/>
      <c r="AJ35" s="40"/>
      <c r="AK35" s="205">
        <f>SUM(AK26:AK33)</f>
        <v>0</v>
      </c>
      <c r="AL35" s="204"/>
      <c r="AM35" s="204"/>
      <c r="AN35" s="204"/>
      <c r="AO35" s="206"/>
      <c r="AP35" s="38"/>
      <c r="AQ35" s="38"/>
      <c r="AR35" s="30"/>
      <c r="BE35" s="29"/>
    </row>
    <row r="36" spans="1:57" s="2" customFormat="1" ht="6.9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3.2" x14ac:dyDescent="0.2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3.2" x14ac:dyDescent="0.2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3.2" x14ac:dyDescent="0.2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 x14ac:dyDescent="0.2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51"/>
      <c r="C84" s="24" t="s">
        <v>12</v>
      </c>
      <c r="AR84" s="51"/>
    </row>
    <row r="85" spans="1:91" s="5" customFormat="1" ht="36.9" customHeight="1" x14ac:dyDescent="0.2">
      <c r="B85" s="52"/>
      <c r="C85" s="53" t="s">
        <v>14</v>
      </c>
      <c r="L85" s="191" t="str">
        <f>K6</f>
        <v>Úprava autobusových zastávok na ceste II/562 - Cabajská ulica, Nitra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52"/>
    </row>
    <row r="86" spans="1:91" s="2" customFormat="1" ht="6.9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3" t="str">
        <f>IF(AN8= "","",AN8)</f>
        <v/>
      </c>
      <c r="AN87" s="193"/>
      <c r="AO87" s="29"/>
      <c r="AP87" s="29"/>
      <c r="AQ87" s="29"/>
      <c r="AR87" s="30"/>
      <c r="BE87" s="29"/>
    </row>
    <row r="88" spans="1:91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 x14ac:dyDescent="0.2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94" t="str">
        <f>IF(E17="","",E17)</f>
        <v/>
      </c>
      <c r="AN89" s="195"/>
      <c r="AO89" s="195"/>
      <c r="AP89" s="195"/>
      <c r="AQ89" s="29"/>
      <c r="AR89" s="30"/>
      <c r="AS89" s="196" t="s">
        <v>51</v>
      </c>
      <c r="AT89" s="19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 x14ac:dyDescent="0.2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94" t="str">
        <f>IF(E20="","",E20)</f>
        <v xml:space="preserve"> </v>
      </c>
      <c r="AN90" s="195"/>
      <c r="AO90" s="195"/>
      <c r="AP90" s="195"/>
      <c r="AQ90" s="29"/>
      <c r="AR90" s="30"/>
      <c r="AS90" s="198"/>
      <c r="AT90" s="19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5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 x14ac:dyDescent="0.2">
      <c r="A92" s="29"/>
      <c r="B92" s="30"/>
      <c r="C92" s="186" t="s">
        <v>52</v>
      </c>
      <c r="D92" s="187"/>
      <c r="E92" s="187"/>
      <c r="F92" s="187"/>
      <c r="G92" s="187"/>
      <c r="H92" s="60"/>
      <c r="I92" s="188" t="s">
        <v>53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54</v>
      </c>
      <c r="AH92" s="187"/>
      <c r="AI92" s="187"/>
      <c r="AJ92" s="187"/>
      <c r="AK92" s="187"/>
      <c r="AL92" s="187"/>
      <c r="AM92" s="187"/>
      <c r="AN92" s="188" t="s">
        <v>55</v>
      </c>
      <c r="AO92" s="187"/>
      <c r="AP92" s="190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9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 x14ac:dyDescent="0.2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4">
        <f>ROUND(SUM(AG95:AG96),2)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16.5" customHeight="1" x14ac:dyDescent="0.2">
      <c r="A95" s="79" t="s">
        <v>75</v>
      </c>
      <c r="B95" s="80"/>
      <c r="C95" s="81"/>
      <c r="D95" s="183" t="s">
        <v>76</v>
      </c>
      <c r="E95" s="183"/>
      <c r="F95" s="183"/>
      <c r="G95" s="183"/>
      <c r="H95" s="183"/>
      <c r="I95" s="82"/>
      <c r="J95" s="183" t="s">
        <v>77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'SO01 - SO01  SO 01 Staveb...'!J30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83" t="s">
        <v>78</v>
      </c>
      <c r="AR95" s="80"/>
      <c r="AS95" s="84">
        <v>0</v>
      </c>
      <c r="AT95" s="85">
        <f>ROUND(SUM(AV95:AW95),2)</f>
        <v>0</v>
      </c>
      <c r="AU95" s="86">
        <f>'SO01 - SO01  SO 01 Staveb...'!P121</f>
        <v>0</v>
      </c>
      <c r="AV95" s="85">
        <f>'SO01 - SO01  SO 01 Staveb...'!J33</f>
        <v>0</v>
      </c>
      <c r="AW95" s="85">
        <f>'SO01 - SO01  SO 01 Staveb...'!J34</f>
        <v>0</v>
      </c>
      <c r="AX95" s="85">
        <f>'SO01 - SO01  SO 01 Staveb...'!J35</f>
        <v>0</v>
      </c>
      <c r="AY95" s="85">
        <f>'SO01 - SO01  SO 01 Staveb...'!J36</f>
        <v>0</v>
      </c>
      <c r="AZ95" s="85">
        <f>'SO01 - SO01  SO 01 Staveb...'!F33</f>
        <v>0</v>
      </c>
      <c r="BA95" s="85">
        <f>'SO01 - SO01  SO 01 Staveb...'!F34</f>
        <v>0</v>
      </c>
      <c r="BB95" s="85">
        <f>'SO01 - SO01  SO 01 Staveb...'!F35</f>
        <v>0</v>
      </c>
      <c r="BC95" s="85">
        <f>'SO01 - SO01  SO 01 Staveb...'!F36</f>
        <v>0</v>
      </c>
      <c r="BD95" s="87">
        <f>'SO01 - SO01  SO 01 Staveb...'!F37</f>
        <v>0</v>
      </c>
      <c r="BT95" s="88" t="s">
        <v>79</v>
      </c>
      <c r="BV95" s="88" t="s">
        <v>73</v>
      </c>
      <c r="BW95" s="88" t="s">
        <v>80</v>
      </c>
      <c r="BX95" s="88" t="s">
        <v>4</v>
      </c>
      <c r="CL95" s="88" t="s">
        <v>1</v>
      </c>
      <c r="CM95" s="88" t="s">
        <v>71</v>
      </c>
    </row>
    <row r="96" spans="1:91" s="7" customFormat="1" ht="16.5" customHeight="1" x14ac:dyDescent="0.2">
      <c r="A96" s="79" t="s">
        <v>75</v>
      </c>
      <c r="B96" s="80"/>
      <c r="C96" s="81"/>
      <c r="D96" s="183" t="s">
        <v>81</v>
      </c>
      <c r="E96" s="183"/>
      <c r="F96" s="183"/>
      <c r="G96" s="183"/>
      <c r="H96" s="183"/>
      <c r="I96" s="82"/>
      <c r="J96" s="183" t="s">
        <v>82</v>
      </c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1">
        <f>'SO02 - SO02  SO 02 Verejn...'!J30</f>
        <v>0</v>
      </c>
      <c r="AH96" s="182"/>
      <c r="AI96" s="182"/>
      <c r="AJ96" s="182"/>
      <c r="AK96" s="182"/>
      <c r="AL96" s="182"/>
      <c r="AM96" s="182"/>
      <c r="AN96" s="181">
        <f>SUM(AG96,AT96)</f>
        <v>0</v>
      </c>
      <c r="AO96" s="182"/>
      <c r="AP96" s="182"/>
      <c r="AQ96" s="83" t="s">
        <v>78</v>
      </c>
      <c r="AR96" s="80"/>
      <c r="AS96" s="89">
        <v>0</v>
      </c>
      <c r="AT96" s="90">
        <f>ROUND(SUM(AV96:AW96),2)</f>
        <v>0</v>
      </c>
      <c r="AU96" s="91">
        <f>'SO02 - SO02  SO 02 Verejn...'!P119</f>
        <v>0</v>
      </c>
      <c r="AV96" s="90">
        <f>'SO02 - SO02  SO 02 Verejn...'!J33</f>
        <v>0</v>
      </c>
      <c r="AW96" s="90">
        <f>'SO02 - SO02  SO 02 Verejn...'!J34</f>
        <v>0</v>
      </c>
      <c r="AX96" s="90">
        <f>'SO02 - SO02  SO 02 Verejn...'!J35</f>
        <v>0</v>
      </c>
      <c r="AY96" s="90">
        <f>'SO02 - SO02  SO 02 Verejn...'!J36</f>
        <v>0</v>
      </c>
      <c r="AZ96" s="90">
        <f>'SO02 - SO02  SO 02 Verejn...'!F33</f>
        <v>0</v>
      </c>
      <c r="BA96" s="90">
        <f>'SO02 - SO02  SO 02 Verejn...'!F34</f>
        <v>0</v>
      </c>
      <c r="BB96" s="90">
        <f>'SO02 - SO02  SO 02 Verejn...'!F35</f>
        <v>0</v>
      </c>
      <c r="BC96" s="90">
        <f>'SO02 - SO02  SO 02 Verejn...'!F36</f>
        <v>0</v>
      </c>
      <c r="BD96" s="92">
        <f>'SO02 - SO02  SO 02 Verejn...'!F37</f>
        <v>0</v>
      </c>
      <c r="BT96" s="88" t="s">
        <v>79</v>
      </c>
      <c r="BV96" s="88" t="s">
        <v>73</v>
      </c>
      <c r="BW96" s="88" t="s">
        <v>83</v>
      </c>
      <c r="BX96" s="88" t="s">
        <v>4</v>
      </c>
      <c r="CL96" s="88" t="s">
        <v>1</v>
      </c>
      <c r="CM96" s="88" t="s">
        <v>71</v>
      </c>
    </row>
    <row r="97" spans="1:57" s="2" customFormat="1" ht="30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" customHeight="1" x14ac:dyDescent="0.2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01 - SO01  SO 01 Staveb...'!C2" display="/" xr:uid="{00000000-0004-0000-0000-000000000000}"/>
    <hyperlink ref="A96" location="'SO02 - SO02  SO 02 Verejn...'!C2" display="/" xr:uid="{00000000-0004-0000-0000-000001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9"/>
  <sheetViews>
    <sheetView showGridLines="0" tabSelected="1" topLeftCell="A119" workbookViewId="0">
      <selection activeCell="J20" sqref="J20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80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84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14</v>
      </c>
      <c r="L6" s="17"/>
    </row>
    <row r="7" spans="1:46" s="1" customFormat="1" ht="26.25" customHeight="1" x14ac:dyDescent="0.2">
      <c r="B7" s="17"/>
      <c r="E7" s="222" t="str">
        <f>'Rekapitulácia stavby'!K6</f>
        <v>Úprava autobusových zastávok na ceste II/562 - Cabajská ulica, Nitra</v>
      </c>
      <c r="F7" s="223"/>
      <c r="G7" s="223"/>
      <c r="H7" s="223"/>
      <c r="L7" s="17"/>
    </row>
    <row r="8" spans="1:46" s="2" customFormat="1" ht="12" customHeight="1" x14ac:dyDescent="0.2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1" t="s">
        <v>86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24" t="str">
        <f>'Rekapitulácia stavby'!E14</f>
        <v>Vyplň údaj</v>
      </c>
      <c r="F18" s="213"/>
      <c r="G18" s="213"/>
      <c r="H18" s="21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/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ROUND((SUM(BE121:BE188)),  2)</f>
        <v>0</v>
      </c>
      <c r="G33" s="100"/>
      <c r="H33" s="100"/>
      <c r="I33" s="101">
        <v>0.2</v>
      </c>
      <c r="J33" s="99">
        <f>ROUND(((SUM(BE121:BE188))*I33),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ROUND((SUM(BF121:BF188)),  2)</f>
        <v>0</v>
      </c>
      <c r="G34" s="100"/>
      <c r="H34" s="100"/>
      <c r="I34" s="101">
        <v>0.2</v>
      </c>
      <c r="J34" s="99">
        <f>ROUND(((SUM(BF121:BF188))*I34),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ROUND((SUM(BG121:BG188)),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ROUND((SUM(BH121:BH188)),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ROUND((SUM(BI121:BI188)),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 x14ac:dyDescent="0.2">
      <c r="A85" s="29"/>
      <c r="B85" s="30"/>
      <c r="C85" s="29"/>
      <c r="D85" s="29"/>
      <c r="E85" s="222" t="str">
        <f>E7</f>
        <v>Úprava autobusových zastávok na ceste II/562 - Cabajská ulica, Nitra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191" t="str">
        <f>E9</f>
        <v>SO01 - SO01  SO 01 Stavebné úpravy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 x14ac:dyDescent="0.2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2" t="s">
        <v>88</v>
      </c>
      <c r="D94" s="104"/>
      <c r="E94" s="104"/>
      <c r="F94" s="104"/>
      <c r="G94" s="104"/>
      <c r="H94" s="104"/>
      <c r="I94" s="104"/>
      <c r="J94" s="113" t="s">
        <v>89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 x14ac:dyDescent="0.2">
      <c r="A96" s="29"/>
      <c r="B96" s="30"/>
      <c r="C96" s="114" t="s">
        <v>90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" hidden="1" customHeight="1" x14ac:dyDescent="0.2">
      <c r="B97" s="115"/>
      <c r="D97" s="116" t="s">
        <v>92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95" hidden="1" customHeight="1" x14ac:dyDescent="0.2">
      <c r="B98" s="119"/>
      <c r="D98" s="120" t="s">
        <v>93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95" hidden="1" customHeight="1" x14ac:dyDescent="0.2">
      <c r="B99" s="119"/>
      <c r="D99" s="120" t="s">
        <v>94</v>
      </c>
      <c r="E99" s="121"/>
      <c r="F99" s="121"/>
      <c r="G99" s="121"/>
      <c r="H99" s="121"/>
      <c r="I99" s="121"/>
      <c r="J99" s="122">
        <f>J139</f>
        <v>0</v>
      </c>
      <c r="L99" s="119"/>
    </row>
    <row r="100" spans="1:31" s="10" customFormat="1" ht="19.95" hidden="1" customHeight="1" x14ac:dyDescent="0.2">
      <c r="B100" s="119"/>
      <c r="D100" s="120" t="s">
        <v>95</v>
      </c>
      <c r="E100" s="121"/>
      <c r="F100" s="121"/>
      <c r="G100" s="121"/>
      <c r="H100" s="121"/>
      <c r="I100" s="121"/>
      <c r="J100" s="122">
        <f>J141</f>
        <v>0</v>
      </c>
      <c r="L100" s="119"/>
    </row>
    <row r="101" spans="1:31" s="10" customFormat="1" ht="19.95" hidden="1" customHeight="1" x14ac:dyDescent="0.2">
      <c r="B101" s="119"/>
      <c r="D101" s="120" t="s">
        <v>96</v>
      </c>
      <c r="E101" s="121"/>
      <c r="F101" s="121"/>
      <c r="G101" s="121"/>
      <c r="H101" s="121"/>
      <c r="I101" s="121"/>
      <c r="J101" s="122">
        <f>J153</f>
        <v>0</v>
      </c>
      <c r="L101" s="119"/>
    </row>
    <row r="102" spans="1:31" s="2" customFormat="1" ht="21.75" hidden="1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" hidden="1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 x14ac:dyDescent="0.2"/>
    <row r="105" spans="1:31" hidden="1" x14ac:dyDescent="0.2"/>
    <row r="106" spans="1:31" hidden="1" x14ac:dyDescent="0.2"/>
    <row r="107" spans="1:31" s="2" customFormat="1" ht="6.9" customHeight="1" x14ac:dyDescent="0.2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" customHeight="1" x14ac:dyDescent="0.2">
      <c r="A108" s="29"/>
      <c r="B108" s="30"/>
      <c r="C108" s="18" t="s">
        <v>97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6.25" customHeight="1" x14ac:dyDescent="0.2">
      <c r="A111" s="29"/>
      <c r="B111" s="30"/>
      <c r="C111" s="29"/>
      <c r="D111" s="29"/>
      <c r="E111" s="222" t="str">
        <f>E7</f>
        <v>Úprava autobusových zastávok na ceste II/562 - Cabajská ulica, Nitra</v>
      </c>
      <c r="F111" s="223"/>
      <c r="G111" s="223"/>
      <c r="H111" s="223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85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191" t="str">
        <f>E9</f>
        <v>SO01 - SO01  SO 01 Stavebné úpravy</v>
      </c>
      <c r="F113" s="221"/>
      <c r="G113" s="221"/>
      <c r="H113" s="221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18</v>
      </c>
      <c r="D115" s="29"/>
      <c r="E115" s="29"/>
      <c r="F115" s="22" t="str">
        <f>F12</f>
        <v xml:space="preserve"> </v>
      </c>
      <c r="G115" s="29"/>
      <c r="H115" s="29"/>
      <c r="I115" s="24" t="s">
        <v>20</v>
      </c>
      <c r="J115" s="55" t="str">
        <f>IF(J12="","",J12)</f>
        <v/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15" customHeight="1" x14ac:dyDescent="0.2">
      <c r="A117" s="29"/>
      <c r="B117" s="30"/>
      <c r="C117" s="24" t="s">
        <v>21</v>
      </c>
      <c r="D117" s="29"/>
      <c r="E117" s="29"/>
      <c r="F117" s="22" t="str">
        <f>E15</f>
        <v>Mesto Nitra</v>
      </c>
      <c r="G117" s="29"/>
      <c r="H117" s="29"/>
      <c r="I117" s="24" t="s">
        <v>27</v>
      </c>
      <c r="J117" s="27">
        <f>E21</f>
        <v>0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 x14ac:dyDescent="0.2">
      <c r="A118" s="29"/>
      <c r="B118" s="30"/>
      <c r="C118" s="24" t="s">
        <v>25</v>
      </c>
      <c r="D118" s="29"/>
      <c r="E118" s="29"/>
      <c r="F118" s="22" t="str">
        <f>IF(E18="","",E18)</f>
        <v>Vyplň údaj</v>
      </c>
      <c r="G118" s="29"/>
      <c r="H118" s="29"/>
      <c r="I118" s="24" t="s">
        <v>29</v>
      </c>
      <c r="J118" s="27" t="str">
        <f>E24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 x14ac:dyDescent="0.2">
      <c r="A120" s="123"/>
      <c r="B120" s="124"/>
      <c r="C120" s="125" t="s">
        <v>98</v>
      </c>
      <c r="D120" s="126" t="s">
        <v>56</v>
      </c>
      <c r="E120" s="126" t="s">
        <v>52</v>
      </c>
      <c r="F120" s="126" t="s">
        <v>53</v>
      </c>
      <c r="G120" s="126" t="s">
        <v>99</v>
      </c>
      <c r="H120" s="126" t="s">
        <v>100</v>
      </c>
      <c r="I120" s="126" t="s">
        <v>101</v>
      </c>
      <c r="J120" s="127" t="s">
        <v>89</v>
      </c>
      <c r="K120" s="128" t="s">
        <v>102</v>
      </c>
      <c r="L120" s="129"/>
      <c r="M120" s="62" t="s">
        <v>1</v>
      </c>
      <c r="N120" s="63" t="s">
        <v>35</v>
      </c>
      <c r="O120" s="63" t="s">
        <v>103</v>
      </c>
      <c r="P120" s="63" t="s">
        <v>104</v>
      </c>
      <c r="Q120" s="63" t="s">
        <v>105</v>
      </c>
      <c r="R120" s="63" t="s">
        <v>106</v>
      </c>
      <c r="S120" s="63" t="s">
        <v>107</v>
      </c>
      <c r="T120" s="64" t="s">
        <v>108</v>
      </c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5" customHeight="1" x14ac:dyDescent="0.3">
      <c r="A121" s="29"/>
      <c r="B121" s="30"/>
      <c r="C121" s="69" t="s">
        <v>90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</f>
        <v>0</v>
      </c>
      <c r="Q121" s="66"/>
      <c r="R121" s="131">
        <f>R122</f>
        <v>0</v>
      </c>
      <c r="S121" s="66"/>
      <c r="T121" s="132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70</v>
      </c>
      <c r="AU121" s="14" t="s">
        <v>91</v>
      </c>
      <c r="BK121" s="133">
        <f>BK122</f>
        <v>0</v>
      </c>
    </row>
    <row r="122" spans="1:65" s="12" customFormat="1" ht="25.95" customHeight="1" x14ac:dyDescent="0.25">
      <c r="B122" s="134"/>
      <c r="D122" s="135" t="s">
        <v>70</v>
      </c>
      <c r="E122" s="136" t="s">
        <v>109</v>
      </c>
      <c r="F122" s="136" t="s">
        <v>110</v>
      </c>
      <c r="I122" s="137"/>
      <c r="J122" s="138">
        <f>BK122</f>
        <v>0</v>
      </c>
      <c r="L122" s="134"/>
      <c r="M122" s="139"/>
      <c r="N122" s="140"/>
      <c r="O122" s="140"/>
      <c r="P122" s="141">
        <f>P123+P139+P141+P153</f>
        <v>0</v>
      </c>
      <c r="Q122" s="140"/>
      <c r="R122" s="141">
        <f>R123+R139+R141+R153</f>
        <v>0</v>
      </c>
      <c r="S122" s="140"/>
      <c r="T122" s="142">
        <f>T123+T139+T141+T153</f>
        <v>0</v>
      </c>
      <c r="AR122" s="135" t="s">
        <v>79</v>
      </c>
      <c r="AT122" s="143" t="s">
        <v>70</v>
      </c>
      <c r="AU122" s="143" t="s">
        <v>71</v>
      </c>
      <c r="AY122" s="135" t="s">
        <v>111</v>
      </c>
      <c r="BK122" s="144">
        <f>BK123+BK139+BK141+BK153</f>
        <v>0</v>
      </c>
    </row>
    <row r="123" spans="1:65" s="12" customFormat="1" ht="22.95" customHeight="1" x14ac:dyDescent="0.25">
      <c r="B123" s="134"/>
      <c r="D123" s="135" t="s">
        <v>70</v>
      </c>
      <c r="E123" s="145" t="s">
        <v>79</v>
      </c>
      <c r="F123" s="145" t="s">
        <v>112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SUM(P124:P138)</f>
        <v>0</v>
      </c>
      <c r="Q123" s="140"/>
      <c r="R123" s="141">
        <f>SUM(R124:R138)</f>
        <v>0</v>
      </c>
      <c r="S123" s="140"/>
      <c r="T123" s="142">
        <f>SUM(T124:T138)</f>
        <v>0</v>
      </c>
      <c r="AR123" s="135" t="s">
        <v>79</v>
      </c>
      <c r="AT123" s="143" t="s">
        <v>70</v>
      </c>
      <c r="AU123" s="143" t="s">
        <v>79</v>
      </c>
      <c r="AY123" s="135" t="s">
        <v>111</v>
      </c>
      <c r="BK123" s="144">
        <f>SUM(BK124:BK138)</f>
        <v>0</v>
      </c>
    </row>
    <row r="124" spans="1:65" s="2" customFormat="1" ht="24.15" customHeight="1" x14ac:dyDescent="0.2">
      <c r="A124" s="29"/>
      <c r="B124" s="147"/>
      <c r="C124" s="148" t="s">
        <v>79</v>
      </c>
      <c r="D124" s="148" t="s">
        <v>113</v>
      </c>
      <c r="E124" s="149" t="s">
        <v>114</v>
      </c>
      <c r="F124" s="150" t="s">
        <v>115</v>
      </c>
      <c r="G124" s="151" t="s">
        <v>116</v>
      </c>
      <c r="H124" s="152">
        <v>23</v>
      </c>
      <c r="I124" s="153"/>
      <c r="J124" s="154">
        <f t="shared" ref="J124:J138" si="0">ROUND(I124*H124,2)</f>
        <v>0</v>
      </c>
      <c r="K124" s="155"/>
      <c r="L124" s="30"/>
      <c r="M124" s="156" t="s">
        <v>1</v>
      </c>
      <c r="N124" s="157" t="s">
        <v>37</v>
      </c>
      <c r="O124" s="58"/>
      <c r="P124" s="158">
        <f t="shared" ref="P124:P138" si="1">O124*H124</f>
        <v>0</v>
      </c>
      <c r="Q124" s="158">
        <v>0</v>
      </c>
      <c r="R124" s="158">
        <f t="shared" ref="R124:R138" si="2">Q124*H124</f>
        <v>0</v>
      </c>
      <c r="S124" s="158">
        <v>0</v>
      </c>
      <c r="T124" s="159">
        <f t="shared" ref="T124:T138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117</v>
      </c>
      <c r="AT124" s="160" t="s">
        <v>113</v>
      </c>
      <c r="AU124" s="160" t="s">
        <v>118</v>
      </c>
      <c r="AY124" s="14" t="s">
        <v>111</v>
      </c>
      <c r="BE124" s="161">
        <f t="shared" ref="BE124:BE138" si="4">IF(N124="základná",J124,0)</f>
        <v>0</v>
      </c>
      <c r="BF124" s="161">
        <f t="shared" ref="BF124:BF138" si="5">IF(N124="znížená",J124,0)</f>
        <v>0</v>
      </c>
      <c r="BG124" s="161">
        <f t="shared" ref="BG124:BG138" si="6">IF(N124="zákl. prenesená",J124,0)</f>
        <v>0</v>
      </c>
      <c r="BH124" s="161">
        <f t="shared" ref="BH124:BH138" si="7">IF(N124="zníž. prenesená",J124,0)</f>
        <v>0</v>
      </c>
      <c r="BI124" s="161">
        <f t="shared" ref="BI124:BI138" si="8">IF(N124="nulová",J124,0)</f>
        <v>0</v>
      </c>
      <c r="BJ124" s="14" t="s">
        <v>118</v>
      </c>
      <c r="BK124" s="161">
        <f t="shared" ref="BK124:BK138" si="9">ROUND(I124*H124,2)</f>
        <v>0</v>
      </c>
      <c r="BL124" s="14" t="s">
        <v>117</v>
      </c>
      <c r="BM124" s="160" t="s">
        <v>118</v>
      </c>
    </row>
    <row r="125" spans="1:65" s="2" customFormat="1" ht="24.15" customHeight="1" x14ac:dyDescent="0.2">
      <c r="A125" s="29"/>
      <c r="B125" s="147"/>
      <c r="C125" s="148" t="s">
        <v>118</v>
      </c>
      <c r="D125" s="148" t="s">
        <v>113</v>
      </c>
      <c r="E125" s="149" t="s">
        <v>119</v>
      </c>
      <c r="F125" s="150" t="s">
        <v>120</v>
      </c>
      <c r="G125" s="151" t="s">
        <v>116</v>
      </c>
      <c r="H125" s="152">
        <v>12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37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117</v>
      </c>
      <c r="AT125" s="160" t="s">
        <v>113</v>
      </c>
      <c r="AU125" s="160" t="s">
        <v>118</v>
      </c>
      <c r="AY125" s="14" t="s">
        <v>111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118</v>
      </c>
      <c r="BK125" s="161">
        <f t="shared" si="9"/>
        <v>0</v>
      </c>
      <c r="BL125" s="14" t="s">
        <v>117</v>
      </c>
      <c r="BM125" s="160" t="s">
        <v>117</v>
      </c>
    </row>
    <row r="126" spans="1:65" s="2" customFormat="1" ht="33" customHeight="1" x14ac:dyDescent="0.2">
      <c r="A126" s="29"/>
      <c r="B126" s="147"/>
      <c r="C126" s="148" t="s">
        <v>121</v>
      </c>
      <c r="D126" s="148" t="s">
        <v>113</v>
      </c>
      <c r="E126" s="149" t="s">
        <v>122</v>
      </c>
      <c r="F126" s="150" t="s">
        <v>123</v>
      </c>
      <c r="G126" s="151" t="s">
        <v>116</v>
      </c>
      <c r="H126" s="152">
        <v>20.5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37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117</v>
      </c>
      <c r="AT126" s="160" t="s">
        <v>113</v>
      </c>
      <c r="AU126" s="160" t="s">
        <v>118</v>
      </c>
      <c r="AY126" s="14" t="s">
        <v>111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118</v>
      </c>
      <c r="BK126" s="161">
        <f t="shared" si="9"/>
        <v>0</v>
      </c>
      <c r="BL126" s="14" t="s">
        <v>117</v>
      </c>
      <c r="BM126" s="160" t="s">
        <v>124</v>
      </c>
    </row>
    <row r="127" spans="1:65" s="2" customFormat="1" ht="24.15" customHeight="1" x14ac:dyDescent="0.2">
      <c r="A127" s="29"/>
      <c r="B127" s="147"/>
      <c r="C127" s="148" t="s">
        <v>117</v>
      </c>
      <c r="D127" s="148" t="s">
        <v>113</v>
      </c>
      <c r="E127" s="149" t="s">
        <v>125</v>
      </c>
      <c r="F127" s="150" t="s">
        <v>126</v>
      </c>
      <c r="G127" s="151" t="s">
        <v>127</v>
      </c>
      <c r="H127" s="152">
        <v>10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37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117</v>
      </c>
      <c r="AT127" s="160" t="s">
        <v>113</v>
      </c>
      <c r="AU127" s="160" t="s">
        <v>118</v>
      </c>
      <c r="AY127" s="14" t="s">
        <v>111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118</v>
      </c>
      <c r="BK127" s="161">
        <f t="shared" si="9"/>
        <v>0</v>
      </c>
      <c r="BL127" s="14" t="s">
        <v>117</v>
      </c>
      <c r="BM127" s="160" t="s">
        <v>128</v>
      </c>
    </row>
    <row r="128" spans="1:65" s="2" customFormat="1" ht="24.15" customHeight="1" x14ac:dyDescent="0.2">
      <c r="A128" s="29"/>
      <c r="B128" s="147"/>
      <c r="C128" s="148" t="s">
        <v>129</v>
      </c>
      <c r="D128" s="148" t="s">
        <v>113</v>
      </c>
      <c r="E128" s="149" t="s">
        <v>130</v>
      </c>
      <c r="F128" s="150" t="s">
        <v>131</v>
      </c>
      <c r="G128" s="151" t="s">
        <v>127</v>
      </c>
      <c r="H128" s="152">
        <v>5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37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117</v>
      </c>
      <c r="AT128" s="160" t="s">
        <v>113</v>
      </c>
      <c r="AU128" s="160" t="s">
        <v>118</v>
      </c>
      <c r="AY128" s="14" t="s">
        <v>111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118</v>
      </c>
      <c r="BK128" s="161">
        <f t="shared" si="9"/>
        <v>0</v>
      </c>
      <c r="BL128" s="14" t="s">
        <v>117</v>
      </c>
      <c r="BM128" s="160" t="s">
        <v>132</v>
      </c>
    </row>
    <row r="129" spans="1:65" s="2" customFormat="1" ht="24.15" customHeight="1" x14ac:dyDescent="0.2">
      <c r="A129" s="29"/>
      <c r="B129" s="147"/>
      <c r="C129" s="148" t="s">
        <v>124</v>
      </c>
      <c r="D129" s="148" t="s">
        <v>113</v>
      </c>
      <c r="E129" s="149" t="s">
        <v>133</v>
      </c>
      <c r="F129" s="150" t="s">
        <v>134</v>
      </c>
      <c r="G129" s="151" t="s">
        <v>127</v>
      </c>
      <c r="H129" s="152">
        <v>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37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117</v>
      </c>
      <c r="AT129" s="160" t="s">
        <v>113</v>
      </c>
      <c r="AU129" s="160" t="s">
        <v>118</v>
      </c>
      <c r="AY129" s="14" t="s">
        <v>111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118</v>
      </c>
      <c r="BK129" s="161">
        <f t="shared" si="9"/>
        <v>0</v>
      </c>
      <c r="BL129" s="14" t="s">
        <v>117</v>
      </c>
      <c r="BM129" s="160" t="s">
        <v>135</v>
      </c>
    </row>
    <row r="130" spans="1:65" s="2" customFormat="1" ht="33" customHeight="1" x14ac:dyDescent="0.2">
      <c r="A130" s="29"/>
      <c r="B130" s="147"/>
      <c r="C130" s="148" t="s">
        <v>136</v>
      </c>
      <c r="D130" s="148" t="s">
        <v>113</v>
      </c>
      <c r="E130" s="149" t="s">
        <v>137</v>
      </c>
      <c r="F130" s="150" t="s">
        <v>138</v>
      </c>
      <c r="G130" s="151" t="s">
        <v>116</v>
      </c>
      <c r="H130" s="152">
        <v>23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37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117</v>
      </c>
      <c r="AT130" s="160" t="s">
        <v>113</v>
      </c>
      <c r="AU130" s="160" t="s">
        <v>118</v>
      </c>
      <c r="AY130" s="14" t="s">
        <v>111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118</v>
      </c>
      <c r="BK130" s="161">
        <f t="shared" si="9"/>
        <v>0</v>
      </c>
      <c r="BL130" s="14" t="s">
        <v>117</v>
      </c>
      <c r="BM130" s="160" t="s">
        <v>139</v>
      </c>
    </row>
    <row r="131" spans="1:65" s="2" customFormat="1" ht="33" customHeight="1" x14ac:dyDescent="0.2">
      <c r="A131" s="29"/>
      <c r="B131" s="147"/>
      <c r="C131" s="148" t="s">
        <v>128</v>
      </c>
      <c r="D131" s="148" t="s">
        <v>113</v>
      </c>
      <c r="E131" s="149" t="s">
        <v>140</v>
      </c>
      <c r="F131" s="150" t="s">
        <v>141</v>
      </c>
      <c r="G131" s="151" t="s">
        <v>116</v>
      </c>
      <c r="H131" s="152">
        <v>12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37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117</v>
      </c>
      <c r="AT131" s="160" t="s">
        <v>113</v>
      </c>
      <c r="AU131" s="160" t="s">
        <v>118</v>
      </c>
      <c r="AY131" s="14" t="s">
        <v>111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118</v>
      </c>
      <c r="BK131" s="161">
        <f t="shared" si="9"/>
        <v>0</v>
      </c>
      <c r="BL131" s="14" t="s">
        <v>117</v>
      </c>
      <c r="BM131" s="160" t="s">
        <v>142</v>
      </c>
    </row>
    <row r="132" spans="1:65" s="2" customFormat="1" ht="24.15" customHeight="1" x14ac:dyDescent="0.2">
      <c r="A132" s="29"/>
      <c r="B132" s="147"/>
      <c r="C132" s="148" t="s">
        <v>143</v>
      </c>
      <c r="D132" s="148" t="s">
        <v>113</v>
      </c>
      <c r="E132" s="149" t="s">
        <v>144</v>
      </c>
      <c r="F132" s="150" t="s">
        <v>145</v>
      </c>
      <c r="G132" s="151" t="s">
        <v>146</v>
      </c>
      <c r="H132" s="152">
        <v>0.432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37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117</v>
      </c>
      <c r="AT132" s="160" t="s">
        <v>113</v>
      </c>
      <c r="AU132" s="160" t="s">
        <v>118</v>
      </c>
      <c r="AY132" s="14" t="s">
        <v>111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118</v>
      </c>
      <c r="BK132" s="161">
        <f t="shared" si="9"/>
        <v>0</v>
      </c>
      <c r="BL132" s="14" t="s">
        <v>117</v>
      </c>
      <c r="BM132" s="160" t="s">
        <v>147</v>
      </c>
    </row>
    <row r="133" spans="1:65" s="2" customFormat="1" ht="37.950000000000003" customHeight="1" x14ac:dyDescent="0.2">
      <c r="A133" s="29"/>
      <c r="B133" s="147"/>
      <c r="C133" s="148" t="s">
        <v>132</v>
      </c>
      <c r="D133" s="148" t="s">
        <v>113</v>
      </c>
      <c r="E133" s="149" t="s">
        <v>148</v>
      </c>
      <c r="F133" s="150" t="s">
        <v>149</v>
      </c>
      <c r="G133" s="151" t="s">
        <v>146</v>
      </c>
      <c r="H133" s="152">
        <v>0.432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117</v>
      </c>
      <c r="AT133" s="160" t="s">
        <v>113</v>
      </c>
      <c r="AU133" s="160" t="s">
        <v>118</v>
      </c>
      <c r="AY133" s="14" t="s">
        <v>111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118</v>
      </c>
      <c r="BK133" s="161">
        <f t="shared" si="9"/>
        <v>0</v>
      </c>
      <c r="BL133" s="14" t="s">
        <v>117</v>
      </c>
      <c r="BM133" s="160" t="s">
        <v>7</v>
      </c>
    </row>
    <row r="134" spans="1:65" s="2" customFormat="1" ht="44.25" customHeight="1" x14ac:dyDescent="0.2">
      <c r="A134" s="29"/>
      <c r="B134" s="147"/>
      <c r="C134" s="148" t="s">
        <v>150</v>
      </c>
      <c r="D134" s="148" t="s">
        <v>113</v>
      </c>
      <c r="E134" s="149" t="s">
        <v>151</v>
      </c>
      <c r="F134" s="150" t="s">
        <v>152</v>
      </c>
      <c r="G134" s="151" t="s">
        <v>146</v>
      </c>
      <c r="H134" s="152">
        <v>1.728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117</v>
      </c>
      <c r="AT134" s="160" t="s">
        <v>113</v>
      </c>
      <c r="AU134" s="160" t="s">
        <v>118</v>
      </c>
      <c r="AY134" s="14" t="s">
        <v>111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118</v>
      </c>
      <c r="BK134" s="161">
        <f t="shared" si="9"/>
        <v>0</v>
      </c>
      <c r="BL134" s="14" t="s">
        <v>117</v>
      </c>
      <c r="BM134" s="160" t="s">
        <v>153</v>
      </c>
    </row>
    <row r="135" spans="1:65" s="2" customFormat="1" ht="24.15" customHeight="1" x14ac:dyDescent="0.2">
      <c r="A135" s="29"/>
      <c r="B135" s="147"/>
      <c r="C135" s="148" t="s">
        <v>135</v>
      </c>
      <c r="D135" s="148" t="s">
        <v>113</v>
      </c>
      <c r="E135" s="149" t="s">
        <v>154</v>
      </c>
      <c r="F135" s="150" t="s">
        <v>155</v>
      </c>
      <c r="G135" s="151" t="s">
        <v>156</v>
      </c>
      <c r="H135" s="152">
        <v>0.64800000000000002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117</v>
      </c>
      <c r="AT135" s="160" t="s">
        <v>113</v>
      </c>
      <c r="AU135" s="160" t="s">
        <v>118</v>
      </c>
      <c r="AY135" s="14" t="s">
        <v>111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118</v>
      </c>
      <c r="BK135" s="161">
        <f t="shared" si="9"/>
        <v>0</v>
      </c>
      <c r="BL135" s="14" t="s">
        <v>117</v>
      </c>
      <c r="BM135" s="160" t="s">
        <v>157</v>
      </c>
    </row>
    <row r="136" spans="1:65" s="2" customFormat="1" ht="21.75" customHeight="1" x14ac:dyDescent="0.2">
      <c r="A136" s="29"/>
      <c r="B136" s="147"/>
      <c r="C136" s="148" t="s">
        <v>158</v>
      </c>
      <c r="D136" s="148" t="s">
        <v>113</v>
      </c>
      <c r="E136" s="149" t="s">
        <v>159</v>
      </c>
      <c r="F136" s="150" t="s">
        <v>160</v>
      </c>
      <c r="G136" s="151" t="s">
        <v>116</v>
      </c>
      <c r="H136" s="152">
        <v>2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117</v>
      </c>
      <c r="AT136" s="160" t="s">
        <v>113</v>
      </c>
      <c r="AU136" s="160" t="s">
        <v>118</v>
      </c>
      <c r="AY136" s="14" t="s">
        <v>111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118</v>
      </c>
      <c r="BK136" s="161">
        <f t="shared" si="9"/>
        <v>0</v>
      </c>
      <c r="BL136" s="14" t="s">
        <v>117</v>
      </c>
      <c r="BM136" s="160" t="s">
        <v>161</v>
      </c>
    </row>
    <row r="137" spans="1:65" s="2" customFormat="1" ht="16.5" customHeight="1" x14ac:dyDescent="0.2">
      <c r="A137" s="29"/>
      <c r="B137" s="147"/>
      <c r="C137" s="162" t="s">
        <v>139</v>
      </c>
      <c r="D137" s="162" t="s">
        <v>162</v>
      </c>
      <c r="E137" s="163" t="s">
        <v>163</v>
      </c>
      <c r="F137" s="164" t="s">
        <v>164</v>
      </c>
      <c r="G137" s="165" t="s">
        <v>165</v>
      </c>
      <c r="H137" s="166">
        <v>6.2E-2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128</v>
      </c>
      <c r="AT137" s="160" t="s">
        <v>162</v>
      </c>
      <c r="AU137" s="160" t="s">
        <v>118</v>
      </c>
      <c r="AY137" s="14" t="s">
        <v>111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118</v>
      </c>
      <c r="BK137" s="161">
        <f t="shared" si="9"/>
        <v>0</v>
      </c>
      <c r="BL137" s="14" t="s">
        <v>117</v>
      </c>
      <c r="BM137" s="160" t="s">
        <v>166</v>
      </c>
    </row>
    <row r="138" spans="1:65" s="2" customFormat="1" ht="33" customHeight="1" x14ac:dyDescent="0.2">
      <c r="A138" s="29"/>
      <c r="B138" s="147"/>
      <c r="C138" s="148" t="s">
        <v>167</v>
      </c>
      <c r="D138" s="148" t="s">
        <v>113</v>
      </c>
      <c r="E138" s="149" t="s">
        <v>168</v>
      </c>
      <c r="F138" s="150" t="s">
        <v>169</v>
      </c>
      <c r="G138" s="151" t="s">
        <v>116</v>
      </c>
      <c r="H138" s="152">
        <v>2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117</v>
      </c>
      <c r="AT138" s="160" t="s">
        <v>113</v>
      </c>
      <c r="AU138" s="160" t="s">
        <v>118</v>
      </c>
      <c r="AY138" s="14" t="s">
        <v>111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118</v>
      </c>
      <c r="BK138" s="161">
        <f t="shared" si="9"/>
        <v>0</v>
      </c>
      <c r="BL138" s="14" t="s">
        <v>117</v>
      </c>
      <c r="BM138" s="160" t="s">
        <v>170</v>
      </c>
    </row>
    <row r="139" spans="1:65" s="12" customFormat="1" ht="22.95" customHeight="1" x14ac:dyDescent="0.25">
      <c r="B139" s="134"/>
      <c r="D139" s="135" t="s">
        <v>70</v>
      </c>
      <c r="E139" s="145" t="s">
        <v>118</v>
      </c>
      <c r="F139" s="145" t="s">
        <v>171</v>
      </c>
      <c r="I139" s="137"/>
      <c r="J139" s="146">
        <f>BK139</f>
        <v>0</v>
      </c>
      <c r="L139" s="134"/>
      <c r="M139" s="139"/>
      <c r="N139" s="140"/>
      <c r="O139" s="140"/>
      <c r="P139" s="141">
        <f>P140</f>
        <v>0</v>
      </c>
      <c r="Q139" s="140"/>
      <c r="R139" s="141">
        <f>R140</f>
        <v>0</v>
      </c>
      <c r="S139" s="140"/>
      <c r="T139" s="142">
        <f>T140</f>
        <v>0</v>
      </c>
      <c r="AR139" s="135" t="s">
        <v>79</v>
      </c>
      <c r="AT139" s="143" t="s">
        <v>70</v>
      </c>
      <c r="AU139" s="143" t="s">
        <v>79</v>
      </c>
      <c r="AY139" s="135" t="s">
        <v>111</v>
      </c>
      <c r="BK139" s="144">
        <f>BK140</f>
        <v>0</v>
      </c>
    </row>
    <row r="140" spans="1:65" s="2" customFormat="1" ht="16.5" customHeight="1" x14ac:dyDescent="0.2">
      <c r="A140" s="29"/>
      <c r="B140" s="147"/>
      <c r="C140" s="148" t="s">
        <v>142</v>
      </c>
      <c r="D140" s="148" t="s">
        <v>113</v>
      </c>
      <c r="E140" s="149" t="s">
        <v>172</v>
      </c>
      <c r="F140" s="150" t="s">
        <v>173</v>
      </c>
      <c r="G140" s="151" t="s">
        <v>146</v>
      </c>
      <c r="H140" s="152">
        <v>0.44700000000000001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37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117</v>
      </c>
      <c r="AT140" s="160" t="s">
        <v>113</v>
      </c>
      <c r="AU140" s="160" t="s">
        <v>118</v>
      </c>
      <c r="AY140" s="14" t="s">
        <v>111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118</v>
      </c>
      <c r="BK140" s="161">
        <f>ROUND(I140*H140,2)</f>
        <v>0</v>
      </c>
      <c r="BL140" s="14" t="s">
        <v>117</v>
      </c>
      <c r="BM140" s="160" t="s">
        <v>174</v>
      </c>
    </row>
    <row r="141" spans="1:65" s="12" customFormat="1" ht="22.95" customHeight="1" x14ac:dyDescent="0.25">
      <c r="B141" s="134"/>
      <c r="D141" s="135" t="s">
        <v>70</v>
      </c>
      <c r="E141" s="145" t="s">
        <v>129</v>
      </c>
      <c r="F141" s="145" t="s">
        <v>175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SUM(P142:P152)</f>
        <v>0</v>
      </c>
      <c r="Q141" s="140"/>
      <c r="R141" s="141">
        <f>SUM(R142:R152)</f>
        <v>0</v>
      </c>
      <c r="S141" s="140"/>
      <c r="T141" s="142">
        <f>SUM(T142:T152)</f>
        <v>0</v>
      </c>
      <c r="AR141" s="135" t="s">
        <v>79</v>
      </c>
      <c r="AT141" s="143" t="s">
        <v>70</v>
      </c>
      <c r="AU141" s="143" t="s">
        <v>79</v>
      </c>
      <c r="AY141" s="135" t="s">
        <v>111</v>
      </c>
      <c r="BK141" s="144">
        <f>SUM(BK142:BK152)</f>
        <v>0</v>
      </c>
    </row>
    <row r="142" spans="1:65" s="2" customFormat="1" ht="24.15" customHeight="1" x14ac:dyDescent="0.2">
      <c r="A142" s="29"/>
      <c r="B142" s="147"/>
      <c r="C142" s="148" t="s">
        <v>176</v>
      </c>
      <c r="D142" s="148" t="s">
        <v>113</v>
      </c>
      <c r="E142" s="149" t="s">
        <v>177</v>
      </c>
      <c r="F142" s="150" t="s">
        <v>178</v>
      </c>
      <c r="G142" s="151" t="s">
        <v>116</v>
      </c>
      <c r="H142" s="152">
        <v>47</v>
      </c>
      <c r="I142" s="153"/>
      <c r="J142" s="154">
        <f t="shared" ref="J142:J152" si="10">ROUND(I142*H142,2)</f>
        <v>0</v>
      </c>
      <c r="K142" s="155"/>
      <c r="L142" s="30"/>
      <c r="M142" s="156" t="s">
        <v>1</v>
      </c>
      <c r="N142" s="157" t="s">
        <v>37</v>
      </c>
      <c r="O142" s="58"/>
      <c r="P142" s="158">
        <f t="shared" ref="P142:P152" si="11">O142*H142</f>
        <v>0</v>
      </c>
      <c r="Q142" s="158">
        <v>0</v>
      </c>
      <c r="R142" s="158">
        <f t="shared" ref="R142:R152" si="12">Q142*H142</f>
        <v>0</v>
      </c>
      <c r="S142" s="158">
        <v>0</v>
      </c>
      <c r="T142" s="159">
        <f t="shared" ref="T142:T152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117</v>
      </c>
      <c r="AT142" s="160" t="s">
        <v>113</v>
      </c>
      <c r="AU142" s="160" t="s">
        <v>118</v>
      </c>
      <c r="AY142" s="14" t="s">
        <v>111</v>
      </c>
      <c r="BE142" s="161">
        <f t="shared" ref="BE142:BE152" si="14">IF(N142="základná",J142,0)</f>
        <v>0</v>
      </c>
      <c r="BF142" s="161">
        <f t="shared" ref="BF142:BF152" si="15">IF(N142="znížená",J142,0)</f>
        <v>0</v>
      </c>
      <c r="BG142" s="161">
        <f t="shared" ref="BG142:BG152" si="16">IF(N142="zákl. prenesená",J142,0)</f>
        <v>0</v>
      </c>
      <c r="BH142" s="161">
        <f t="shared" ref="BH142:BH152" si="17">IF(N142="zníž. prenesená",J142,0)</f>
        <v>0</v>
      </c>
      <c r="BI142" s="161">
        <f t="shared" ref="BI142:BI152" si="18">IF(N142="nulová",J142,0)</f>
        <v>0</v>
      </c>
      <c r="BJ142" s="14" t="s">
        <v>118</v>
      </c>
      <c r="BK142" s="161">
        <f t="shared" ref="BK142:BK152" si="19">ROUND(I142*H142,2)</f>
        <v>0</v>
      </c>
      <c r="BL142" s="14" t="s">
        <v>117</v>
      </c>
      <c r="BM142" s="160" t="s">
        <v>179</v>
      </c>
    </row>
    <row r="143" spans="1:65" s="2" customFormat="1" ht="24.15" customHeight="1" x14ac:dyDescent="0.2">
      <c r="A143" s="29"/>
      <c r="B143" s="147"/>
      <c r="C143" s="148" t="s">
        <v>147</v>
      </c>
      <c r="D143" s="148" t="s">
        <v>113</v>
      </c>
      <c r="E143" s="149" t="s">
        <v>180</v>
      </c>
      <c r="F143" s="150" t="s">
        <v>181</v>
      </c>
      <c r="G143" s="151" t="s">
        <v>116</v>
      </c>
      <c r="H143" s="152">
        <v>15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37</v>
      </c>
      <c r="O143" s="58"/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117</v>
      </c>
      <c r="AT143" s="160" t="s">
        <v>113</v>
      </c>
      <c r="AU143" s="160" t="s">
        <v>118</v>
      </c>
      <c r="AY143" s="14" t="s">
        <v>111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118</v>
      </c>
      <c r="BK143" s="161">
        <f t="shared" si="19"/>
        <v>0</v>
      </c>
      <c r="BL143" s="14" t="s">
        <v>117</v>
      </c>
      <c r="BM143" s="160" t="s">
        <v>182</v>
      </c>
    </row>
    <row r="144" spans="1:65" s="2" customFormat="1" ht="24.15" customHeight="1" x14ac:dyDescent="0.2">
      <c r="A144" s="29"/>
      <c r="B144" s="147"/>
      <c r="C144" s="148" t="s">
        <v>183</v>
      </c>
      <c r="D144" s="148" t="s">
        <v>113</v>
      </c>
      <c r="E144" s="149" t="s">
        <v>184</v>
      </c>
      <c r="F144" s="150" t="s">
        <v>185</v>
      </c>
      <c r="G144" s="151" t="s">
        <v>116</v>
      </c>
      <c r="H144" s="152">
        <v>1.25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37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117</v>
      </c>
      <c r="AT144" s="160" t="s">
        <v>113</v>
      </c>
      <c r="AU144" s="160" t="s">
        <v>118</v>
      </c>
      <c r="AY144" s="14" t="s">
        <v>111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118</v>
      </c>
      <c r="BK144" s="161">
        <f t="shared" si="19"/>
        <v>0</v>
      </c>
      <c r="BL144" s="14" t="s">
        <v>117</v>
      </c>
      <c r="BM144" s="160" t="s">
        <v>186</v>
      </c>
    </row>
    <row r="145" spans="1:65" s="2" customFormat="1" ht="24.15" customHeight="1" x14ac:dyDescent="0.2">
      <c r="A145" s="29"/>
      <c r="B145" s="147"/>
      <c r="C145" s="148" t="s">
        <v>7</v>
      </c>
      <c r="D145" s="148" t="s">
        <v>113</v>
      </c>
      <c r="E145" s="149" t="s">
        <v>187</v>
      </c>
      <c r="F145" s="150" t="s">
        <v>188</v>
      </c>
      <c r="G145" s="151" t="s">
        <v>116</v>
      </c>
      <c r="H145" s="152">
        <v>2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37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117</v>
      </c>
      <c r="AT145" s="160" t="s">
        <v>113</v>
      </c>
      <c r="AU145" s="160" t="s">
        <v>118</v>
      </c>
      <c r="AY145" s="14" t="s">
        <v>111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118</v>
      </c>
      <c r="BK145" s="161">
        <f t="shared" si="19"/>
        <v>0</v>
      </c>
      <c r="BL145" s="14" t="s">
        <v>117</v>
      </c>
      <c r="BM145" s="160" t="s">
        <v>189</v>
      </c>
    </row>
    <row r="146" spans="1:65" s="2" customFormat="1" ht="33" customHeight="1" x14ac:dyDescent="0.2">
      <c r="A146" s="29"/>
      <c r="B146" s="147"/>
      <c r="C146" s="148" t="s">
        <v>190</v>
      </c>
      <c r="D146" s="148" t="s">
        <v>113</v>
      </c>
      <c r="E146" s="149" t="s">
        <v>191</v>
      </c>
      <c r="F146" s="150" t="s">
        <v>192</v>
      </c>
      <c r="G146" s="151" t="s">
        <v>116</v>
      </c>
      <c r="H146" s="152">
        <v>3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37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117</v>
      </c>
      <c r="AT146" s="160" t="s">
        <v>113</v>
      </c>
      <c r="AU146" s="160" t="s">
        <v>118</v>
      </c>
      <c r="AY146" s="14" t="s">
        <v>111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118</v>
      </c>
      <c r="BK146" s="161">
        <f t="shared" si="19"/>
        <v>0</v>
      </c>
      <c r="BL146" s="14" t="s">
        <v>117</v>
      </c>
      <c r="BM146" s="160" t="s">
        <v>193</v>
      </c>
    </row>
    <row r="147" spans="1:65" s="2" customFormat="1" ht="24.15" customHeight="1" x14ac:dyDescent="0.2">
      <c r="A147" s="29"/>
      <c r="B147" s="147"/>
      <c r="C147" s="148" t="s">
        <v>153</v>
      </c>
      <c r="D147" s="148" t="s">
        <v>113</v>
      </c>
      <c r="E147" s="149" t="s">
        <v>194</v>
      </c>
      <c r="F147" s="150" t="s">
        <v>195</v>
      </c>
      <c r="G147" s="151" t="s">
        <v>116</v>
      </c>
      <c r="H147" s="152">
        <v>3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37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117</v>
      </c>
      <c r="AT147" s="160" t="s">
        <v>113</v>
      </c>
      <c r="AU147" s="160" t="s">
        <v>118</v>
      </c>
      <c r="AY147" s="14" t="s">
        <v>111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118</v>
      </c>
      <c r="BK147" s="161">
        <f t="shared" si="19"/>
        <v>0</v>
      </c>
      <c r="BL147" s="14" t="s">
        <v>117</v>
      </c>
      <c r="BM147" s="160" t="s">
        <v>196</v>
      </c>
    </row>
    <row r="148" spans="1:65" s="2" customFormat="1" ht="24.15" customHeight="1" x14ac:dyDescent="0.2">
      <c r="A148" s="29"/>
      <c r="B148" s="147"/>
      <c r="C148" s="148" t="s">
        <v>197</v>
      </c>
      <c r="D148" s="148" t="s">
        <v>113</v>
      </c>
      <c r="E148" s="149" t="s">
        <v>198</v>
      </c>
      <c r="F148" s="150" t="s">
        <v>199</v>
      </c>
      <c r="G148" s="151" t="s">
        <v>116</v>
      </c>
      <c r="H148" s="152">
        <v>3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117</v>
      </c>
      <c r="AT148" s="160" t="s">
        <v>113</v>
      </c>
      <c r="AU148" s="160" t="s">
        <v>118</v>
      </c>
      <c r="AY148" s="14" t="s">
        <v>111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118</v>
      </c>
      <c r="BK148" s="161">
        <f t="shared" si="19"/>
        <v>0</v>
      </c>
      <c r="BL148" s="14" t="s">
        <v>117</v>
      </c>
      <c r="BM148" s="160" t="s">
        <v>200</v>
      </c>
    </row>
    <row r="149" spans="1:65" s="2" customFormat="1" ht="33" customHeight="1" x14ac:dyDescent="0.2">
      <c r="A149" s="29"/>
      <c r="B149" s="147"/>
      <c r="C149" s="148" t="s">
        <v>157</v>
      </c>
      <c r="D149" s="148" t="s">
        <v>113</v>
      </c>
      <c r="E149" s="149" t="s">
        <v>201</v>
      </c>
      <c r="F149" s="150" t="s">
        <v>202</v>
      </c>
      <c r="G149" s="151" t="s">
        <v>116</v>
      </c>
      <c r="H149" s="152">
        <v>13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117</v>
      </c>
      <c r="AT149" s="160" t="s">
        <v>113</v>
      </c>
      <c r="AU149" s="160" t="s">
        <v>118</v>
      </c>
      <c r="AY149" s="14" t="s">
        <v>111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118</v>
      </c>
      <c r="BK149" s="161">
        <f t="shared" si="19"/>
        <v>0</v>
      </c>
      <c r="BL149" s="14" t="s">
        <v>117</v>
      </c>
      <c r="BM149" s="160" t="s">
        <v>203</v>
      </c>
    </row>
    <row r="150" spans="1:65" s="2" customFormat="1" ht="16.5" customHeight="1" x14ac:dyDescent="0.2">
      <c r="A150" s="29"/>
      <c r="B150" s="147"/>
      <c r="C150" s="162" t="s">
        <v>204</v>
      </c>
      <c r="D150" s="162" t="s">
        <v>162</v>
      </c>
      <c r="E150" s="163" t="s">
        <v>205</v>
      </c>
      <c r="F150" s="164" t="s">
        <v>206</v>
      </c>
      <c r="G150" s="165" t="s">
        <v>116</v>
      </c>
      <c r="H150" s="166">
        <v>13.13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37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128</v>
      </c>
      <c r="AT150" s="160" t="s">
        <v>162</v>
      </c>
      <c r="AU150" s="160" t="s">
        <v>118</v>
      </c>
      <c r="AY150" s="14" t="s">
        <v>111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118</v>
      </c>
      <c r="BK150" s="161">
        <f t="shared" si="19"/>
        <v>0</v>
      </c>
      <c r="BL150" s="14" t="s">
        <v>117</v>
      </c>
      <c r="BM150" s="160" t="s">
        <v>207</v>
      </c>
    </row>
    <row r="151" spans="1:65" s="2" customFormat="1" ht="37.950000000000003" customHeight="1" x14ac:dyDescent="0.2">
      <c r="A151" s="29"/>
      <c r="B151" s="147"/>
      <c r="C151" s="148" t="s">
        <v>161</v>
      </c>
      <c r="D151" s="148" t="s">
        <v>113</v>
      </c>
      <c r="E151" s="149" t="s">
        <v>208</v>
      </c>
      <c r="F151" s="150" t="s">
        <v>209</v>
      </c>
      <c r="G151" s="151" t="s">
        <v>116</v>
      </c>
      <c r="H151" s="152">
        <v>62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37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117</v>
      </c>
      <c r="AT151" s="160" t="s">
        <v>113</v>
      </c>
      <c r="AU151" s="160" t="s">
        <v>118</v>
      </c>
      <c r="AY151" s="14" t="s">
        <v>111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118</v>
      </c>
      <c r="BK151" s="161">
        <f t="shared" si="19"/>
        <v>0</v>
      </c>
      <c r="BL151" s="14" t="s">
        <v>117</v>
      </c>
      <c r="BM151" s="160" t="s">
        <v>210</v>
      </c>
    </row>
    <row r="152" spans="1:65" s="2" customFormat="1" ht="16.5" customHeight="1" x14ac:dyDescent="0.2">
      <c r="A152" s="29"/>
      <c r="B152" s="147"/>
      <c r="C152" s="162" t="s">
        <v>211</v>
      </c>
      <c r="D152" s="162" t="s">
        <v>162</v>
      </c>
      <c r="E152" s="163" t="s">
        <v>212</v>
      </c>
      <c r="F152" s="164" t="s">
        <v>213</v>
      </c>
      <c r="G152" s="165" t="s">
        <v>116</v>
      </c>
      <c r="H152" s="166">
        <v>63.24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37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128</v>
      </c>
      <c r="AT152" s="160" t="s">
        <v>162</v>
      </c>
      <c r="AU152" s="160" t="s">
        <v>118</v>
      </c>
      <c r="AY152" s="14" t="s">
        <v>111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118</v>
      </c>
      <c r="BK152" s="161">
        <f t="shared" si="19"/>
        <v>0</v>
      </c>
      <c r="BL152" s="14" t="s">
        <v>117</v>
      </c>
      <c r="BM152" s="160" t="s">
        <v>214</v>
      </c>
    </row>
    <row r="153" spans="1:65" s="12" customFormat="1" ht="22.95" customHeight="1" x14ac:dyDescent="0.25">
      <c r="B153" s="134"/>
      <c r="D153" s="135" t="s">
        <v>70</v>
      </c>
      <c r="E153" s="145" t="s">
        <v>143</v>
      </c>
      <c r="F153" s="145" t="s">
        <v>215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SUM(P154:P188)</f>
        <v>0</v>
      </c>
      <c r="Q153" s="140"/>
      <c r="R153" s="141">
        <f>SUM(R154:R188)</f>
        <v>0</v>
      </c>
      <c r="S153" s="140"/>
      <c r="T153" s="142">
        <f>SUM(T154:T188)</f>
        <v>0</v>
      </c>
      <c r="AR153" s="135" t="s">
        <v>79</v>
      </c>
      <c r="AT153" s="143" t="s">
        <v>70</v>
      </c>
      <c r="AU153" s="143" t="s">
        <v>79</v>
      </c>
      <c r="AY153" s="135" t="s">
        <v>111</v>
      </c>
      <c r="BK153" s="144">
        <f>SUM(BK154:BK188)</f>
        <v>0</v>
      </c>
    </row>
    <row r="154" spans="1:65" s="2" customFormat="1" ht="24.15" customHeight="1" x14ac:dyDescent="0.2">
      <c r="A154" s="29"/>
      <c r="B154" s="147"/>
      <c r="C154" s="148" t="s">
        <v>166</v>
      </c>
      <c r="D154" s="148" t="s">
        <v>113</v>
      </c>
      <c r="E154" s="149" t="s">
        <v>216</v>
      </c>
      <c r="F154" s="150" t="s">
        <v>217</v>
      </c>
      <c r="G154" s="151" t="s">
        <v>218</v>
      </c>
      <c r="H154" s="152">
        <v>6</v>
      </c>
      <c r="I154" s="153"/>
      <c r="J154" s="154">
        <f t="shared" ref="J154:J188" si="20">ROUND(I154*H154,2)</f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ref="P154:P188" si="21">O154*H154</f>
        <v>0</v>
      </c>
      <c r="Q154" s="158">
        <v>0</v>
      </c>
      <c r="R154" s="158">
        <f t="shared" ref="R154:R188" si="22">Q154*H154</f>
        <v>0</v>
      </c>
      <c r="S154" s="158">
        <v>0</v>
      </c>
      <c r="T154" s="159">
        <f t="shared" ref="T154:T188" si="2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117</v>
      </c>
      <c r="AT154" s="160" t="s">
        <v>113</v>
      </c>
      <c r="AU154" s="160" t="s">
        <v>118</v>
      </c>
      <c r="AY154" s="14" t="s">
        <v>111</v>
      </c>
      <c r="BE154" s="161">
        <f t="shared" ref="BE154:BE188" si="24">IF(N154="základná",J154,0)</f>
        <v>0</v>
      </c>
      <c r="BF154" s="161">
        <f t="shared" ref="BF154:BF188" si="25">IF(N154="znížená",J154,0)</f>
        <v>0</v>
      </c>
      <c r="BG154" s="161">
        <f t="shared" ref="BG154:BG188" si="26">IF(N154="zákl. prenesená",J154,0)</f>
        <v>0</v>
      </c>
      <c r="BH154" s="161">
        <f t="shared" ref="BH154:BH188" si="27">IF(N154="zníž. prenesená",J154,0)</f>
        <v>0</v>
      </c>
      <c r="BI154" s="161">
        <f t="shared" ref="BI154:BI188" si="28">IF(N154="nulová",J154,0)</f>
        <v>0</v>
      </c>
      <c r="BJ154" s="14" t="s">
        <v>118</v>
      </c>
      <c r="BK154" s="161">
        <f t="shared" ref="BK154:BK188" si="29">ROUND(I154*H154,2)</f>
        <v>0</v>
      </c>
      <c r="BL154" s="14" t="s">
        <v>117</v>
      </c>
      <c r="BM154" s="160" t="s">
        <v>219</v>
      </c>
    </row>
    <row r="155" spans="1:65" s="2" customFormat="1" ht="16.5" customHeight="1" x14ac:dyDescent="0.2">
      <c r="A155" s="29"/>
      <c r="B155" s="147"/>
      <c r="C155" s="162" t="s">
        <v>220</v>
      </c>
      <c r="D155" s="162" t="s">
        <v>162</v>
      </c>
      <c r="E155" s="163" t="s">
        <v>221</v>
      </c>
      <c r="F155" s="164" t="s">
        <v>222</v>
      </c>
      <c r="G155" s="165" t="s">
        <v>218</v>
      </c>
      <c r="H155" s="166">
        <v>1</v>
      </c>
      <c r="I155" s="167"/>
      <c r="J155" s="168">
        <f t="shared" si="20"/>
        <v>0</v>
      </c>
      <c r="K155" s="169"/>
      <c r="L155" s="170"/>
      <c r="M155" s="171" t="s">
        <v>1</v>
      </c>
      <c r="N155" s="172" t="s">
        <v>37</v>
      </c>
      <c r="O155" s="58"/>
      <c r="P155" s="158">
        <f t="shared" si="21"/>
        <v>0</v>
      </c>
      <c r="Q155" s="158">
        <v>0</v>
      </c>
      <c r="R155" s="158">
        <f t="shared" si="22"/>
        <v>0</v>
      </c>
      <c r="S155" s="158">
        <v>0</v>
      </c>
      <c r="T155" s="159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128</v>
      </c>
      <c r="AT155" s="160" t="s">
        <v>162</v>
      </c>
      <c r="AU155" s="160" t="s">
        <v>118</v>
      </c>
      <c r="AY155" s="14" t="s">
        <v>111</v>
      </c>
      <c r="BE155" s="161">
        <f t="shared" si="24"/>
        <v>0</v>
      </c>
      <c r="BF155" s="161">
        <f t="shared" si="25"/>
        <v>0</v>
      </c>
      <c r="BG155" s="161">
        <f t="shared" si="26"/>
        <v>0</v>
      </c>
      <c r="BH155" s="161">
        <f t="shared" si="27"/>
        <v>0</v>
      </c>
      <c r="BI155" s="161">
        <f t="shared" si="28"/>
        <v>0</v>
      </c>
      <c r="BJ155" s="14" t="s">
        <v>118</v>
      </c>
      <c r="BK155" s="161">
        <f t="shared" si="29"/>
        <v>0</v>
      </c>
      <c r="BL155" s="14" t="s">
        <v>117</v>
      </c>
      <c r="BM155" s="160" t="s">
        <v>223</v>
      </c>
    </row>
    <row r="156" spans="1:65" s="2" customFormat="1" ht="24.15" customHeight="1" x14ac:dyDescent="0.2">
      <c r="A156" s="29"/>
      <c r="B156" s="147"/>
      <c r="C156" s="162" t="s">
        <v>170</v>
      </c>
      <c r="D156" s="162" t="s">
        <v>162</v>
      </c>
      <c r="E156" s="163" t="s">
        <v>224</v>
      </c>
      <c r="F156" s="164" t="s">
        <v>225</v>
      </c>
      <c r="G156" s="165" t="s">
        <v>218</v>
      </c>
      <c r="H156" s="166">
        <v>2</v>
      </c>
      <c r="I156" s="167"/>
      <c r="J156" s="168">
        <f t="shared" si="20"/>
        <v>0</v>
      </c>
      <c r="K156" s="169"/>
      <c r="L156" s="170"/>
      <c r="M156" s="171" t="s">
        <v>1</v>
      </c>
      <c r="N156" s="172" t="s">
        <v>37</v>
      </c>
      <c r="O156" s="58"/>
      <c r="P156" s="158">
        <f t="shared" si="21"/>
        <v>0</v>
      </c>
      <c r="Q156" s="158">
        <v>0</v>
      </c>
      <c r="R156" s="158">
        <f t="shared" si="22"/>
        <v>0</v>
      </c>
      <c r="S156" s="158">
        <v>0</v>
      </c>
      <c r="T156" s="159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128</v>
      </c>
      <c r="AT156" s="160" t="s">
        <v>162</v>
      </c>
      <c r="AU156" s="160" t="s">
        <v>118</v>
      </c>
      <c r="AY156" s="14" t="s">
        <v>111</v>
      </c>
      <c r="BE156" s="161">
        <f t="shared" si="24"/>
        <v>0</v>
      </c>
      <c r="BF156" s="161">
        <f t="shared" si="25"/>
        <v>0</v>
      </c>
      <c r="BG156" s="161">
        <f t="shared" si="26"/>
        <v>0</v>
      </c>
      <c r="BH156" s="161">
        <f t="shared" si="27"/>
        <v>0</v>
      </c>
      <c r="BI156" s="161">
        <f t="shared" si="28"/>
        <v>0</v>
      </c>
      <c r="BJ156" s="14" t="s">
        <v>118</v>
      </c>
      <c r="BK156" s="161">
        <f t="shared" si="29"/>
        <v>0</v>
      </c>
      <c r="BL156" s="14" t="s">
        <v>117</v>
      </c>
      <c r="BM156" s="160" t="s">
        <v>226</v>
      </c>
    </row>
    <row r="157" spans="1:65" s="2" customFormat="1" ht="44.25" customHeight="1" x14ac:dyDescent="0.2">
      <c r="A157" s="29"/>
      <c r="B157" s="147"/>
      <c r="C157" s="162" t="s">
        <v>227</v>
      </c>
      <c r="D157" s="162" t="s">
        <v>162</v>
      </c>
      <c r="E157" s="163" t="s">
        <v>228</v>
      </c>
      <c r="F157" s="164" t="s">
        <v>229</v>
      </c>
      <c r="G157" s="165" t="s">
        <v>218</v>
      </c>
      <c r="H157" s="166">
        <v>2</v>
      </c>
      <c r="I157" s="167"/>
      <c r="J157" s="168">
        <f t="shared" si="20"/>
        <v>0</v>
      </c>
      <c r="K157" s="169"/>
      <c r="L157" s="170"/>
      <c r="M157" s="171" t="s">
        <v>1</v>
      </c>
      <c r="N157" s="172" t="s">
        <v>37</v>
      </c>
      <c r="O157" s="58"/>
      <c r="P157" s="158">
        <f t="shared" si="21"/>
        <v>0</v>
      </c>
      <c r="Q157" s="158">
        <v>0</v>
      </c>
      <c r="R157" s="158">
        <f t="shared" si="22"/>
        <v>0</v>
      </c>
      <c r="S157" s="158">
        <v>0</v>
      </c>
      <c r="T157" s="159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128</v>
      </c>
      <c r="AT157" s="160" t="s">
        <v>162</v>
      </c>
      <c r="AU157" s="160" t="s">
        <v>118</v>
      </c>
      <c r="AY157" s="14" t="s">
        <v>111</v>
      </c>
      <c r="BE157" s="161">
        <f t="shared" si="24"/>
        <v>0</v>
      </c>
      <c r="BF157" s="161">
        <f t="shared" si="25"/>
        <v>0</v>
      </c>
      <c r="BG157" s="161">
        <f t="shared" si="26"/>
        <v>0</v>
      </c>
      <c r="BH157" s="161">
        <f t="shared" si="27"/>
        <v>0</v>
      </c>
      <c r="BI157" s="161">
        <f t="shared" si="28"/>
        <v>0</v>
      </c>
      <c r="BJ157" s="14" t="s">
        <v>118</v>
      </c>
      <c r="BK157" s="161">
        <f t="shared" si="29"/>
        <v>0</v>
      </c>
      <c r="BL157" s="14" t="s">
        <v>117</v>
      </c>
      <c r="BM157" s="160" t="s">
        <v>230</v>
      </c>
    </row>
    <row r="158" spans="1:65" s="2" customFormat="1" ht="24.15" customHeight="1" x14ac:dyDescent="0.2">
      <c r="A158" s="29"/>
      <c r="B158" s="147"/>
      <c r="C158" s="148" t="s">
        <v>174</v>
      </c>
      <c r="D158" s="148" t="s">
        <v>113</v>
      </c>
      <c r="E158" s="149" t="s">
        <v>231</v>
      </c>
      <c r="F158" s="150" t="s">
        <v>232</v>
      </c>
      <c r="G158" s="151" t="s">
        <v>218</v>
      </c>
      <c r="H158" s="152">
        <v>6</v>
      </c>
      <c r="I158" s="153"/>
      <c r="J158" s="154">
        <f t="shared" si="20"/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si="21"/>
        <v>0</v>
      </c>
      <c r="Q158" s="158">
        <v>0</v>
      </c>
      <c r="R158" s="158">
        <f t="shared" si="22"/>
        <v>0</v>
      </c>
      <c r="S158" s="158">
        <v>0</v>
      </c>
      <c r="T158" s="159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117</v>
      </c>
      <c r="AT158" s="160" t="s">
        <v>113</v>
      </c>
      <c r="AU158" s="160" t="s">
        <v>118</v>
      </c>
      <c r="AY158" s="14" t="s">
        <v>111</v>
      </c>
      <c r="BE158" s="161">
        <f t="shared" si="24"/>
        <v>0</v>
      </c>
      <c r="BF158" s="161">
        <f t="shared" si="25"/>
        <v>0</v>
      </c>
      <c r="BG158" s="161">
        <f t="shared" si="26"/>
        <v>0</v>
      </c>
      <c r="BH158" s="161">
        <f t="shared" si="27"/>
        <v>0</v>
      </c>
      <c r="BI158" s="161">
        <f t="shared" si="28"/>
        <v>0</v>
      </c>
      <c r="BJ158" s="14" t="s">
        <v>118</v>
      </c>
      <c r="BK158" s="161">
        <f t="shared" si="29"/>
        <v>0</v>
      </c>
      <c r="BL158" s="14" t="s">
        <v>117</v>
      </c>
      <c r="BM158" s="160" t="s">
        <v>233</v>
      </c>
    </row>
    <row r="159" spans="1:65" s="2" customFormat="1" ht="16.5" customHeight="1" x14ac:dyDescent="0.2">
      <c r="A159" s="29"/>
      <c r="B159" s="147"/>
      <c r="C159" s="162" t="s">
        <v>234</v>
      </c>
      <c r="D159" s="162" t="s">
        <v>162</v>
      </c>
      <c r="E159" s="163" t="s">
        <v>235</v>
      </c>
      <c r="F159" s="164" t="s">
        <v>236</v>
      </c>
      <c r="G159" s="165" t="s">
        <v>218</v>
      </c>
      <c r="H159" s="166">
        <v>5</v>
      </c>
      <c r="I159" s="167"/>
      <c r="J159" s="168">
        <f t="shared" si="20"/>
        <v>0</v>
      </c>
      <c r="K159" s="169"/>
      <c r="L159" s="170"/>
      <c r="M159" s="171" t="s">
        <v>1</v>
      </c>
      <c r="N159" s="172" t="s">
        <v>37</v>
      </c>
      <c r="O159" s="58"/>
      <c r="P159" s="158">
        <f t="shared" si="21"/>
        <v>0</v>
      </c>
      <c r="Q159" s="158">
        <v>0</v>
      </c>
      <c r="R159" s="158">
        <f t="shared" si="22"/>
        <v>0</v>
      </c>
      <c r="S159" s="158">
        <v>0</v>
      </c>
      <c r="T159" s="159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128</v>
      </c>
      <c r="AT159" s="160" t="s">
        <v>162</v>
      </c>
      <c r="AU159" s="160" t="s">
        <v>118</v>
      </c>
      <c r="AY159" s="14" t="s">
        <v>111</v>
      </c>
      <c r="BE159" s="161">
        <f t="shared" si="24"/>
        <v>0</v>
      </c>
      <c r="BF159" s="161">
        <f t="shared" si="25"/>
        <v>0</v>
      </c>
      <c r="BG159" s="161">
        <f t="shared" si="26"/>
        <v>0</v>
      </c>
      <c r="BH159" s="161">
        <f t="shared" si="27"/>
        <v>0</v>
      </c>
      <c r="BI159" s="161">
        <f t="shared" si="28"/>
        <v>0</v>
      </c>
      <c r="BJ159" s="14" t="s">
        <v>118</v>
      </c>
      <c r="BK159" s="161">
        <f t="shared" si="29"/>
        <v>0</v>
      </c>
      <c r="BL159" s="14" t="s">
        <v>117</v>
      </c>
      <c r="BM159" s="160" t="s">
        <v>237</v>
      </c>
    </row>
    <row r="160" spans="1:65" s="2" customFormat="1" ht="37.950000000000003" customHeight="1" x14ac:dyDescent="0.2">
      <c r="A160" s="29"/>
      <c r="B160" s="147"/>
      <c r="C160" s="148" t="s">
        <v>179</v>
      </c>
      <c r="D160" s="148" t="s">
        <v>113</v>
      </c>
      <c r="E160" s="149" t="s">
        <v>238</v>
      </c>
      <c r="F160" s="150" t="s">
        <v>239</v>
      </c>
      <c r="G160" s="151" t="s">
        <v>127</v>
      </c>
      <c r="H160" s="152">
        <v>140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117</v>
      </c>
      <c r="AT160" s="160" t="s">
        <v>113</v>
      </c>
      <c r="AU160" s="160" t="s">
        <v>118</v>
      </c>
      <c r="AY160" s="14" t="s">
        <v>111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118</v>
      </c>
      <c r="BK160" s="161">
        <f t="shared" si="29"/>
        <v>0</v>
      </c>
      <c r="BL160" s="14" t="s">
        <v>117</v>
      </c>
      <c r="BM160" s="160" t="s">
        <v>240</v>
      </c>
    </row>
    <row r="161" spans="1:65" s="2" customFormat="1" ht="16.5" customHeight="1" x14ac:dyDescent="0.2">
      <c r="A161" s="29"/>
      <c r="B161" s="147"/>
      <c r="C161" s="148" t="s">
        <v>241</v>
      </c>
      <c r="D161" s="148" t="s">
        <v>113</v>
      </c>
      <c r="E161" s="149" t="s">
        <v>242</v>
      </c>
      <c r="F161" s="150" t="s">
        <v>243</v>
      </c>
      <c r="G161" s="151" t="s">
        <v>127</v>
      </c>
      <c r="H161" s="152">
        <v>24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37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117</v>
      </c>
      <c r="AT161" s="160" t="s">
        <v>113</v>
      </c>
      <c r="AU161" s="160" t="s">
        <v>118</v>
      </c>
      <c r="AY161" s="14" t="s">
        <v>111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118</v>
      </c>
      <c r="BK161" s="161">
        <f t="shared" si="29"/>
        <v>0</v>
      </c>
      <c r="BL161" s="14" t="s">
        <v>117</v>
      </c>
      <c r="BM161" s="160" t="s">
        <v>244</v>
      </c>
    </row>
    <row r="162" spans="1:65" s="2" customFormat="1" ht="37.950000000000003" customHeight="1" x14ac:dyDescent="0.2">
      <c r="A162" s="29"/>
      <c r="B162" s="147"/>
      <c r="C162" s="148" t="s">
        <v>182</v>
      </c>
      <c r="D162" s="148" t="s">
        <v>113</v>
      </c>
      <c r="E162" s="149" t="s">
        <v>245</v>
      </c>
      <c r="F162" s="150" t="s">
        <v>246</v>
      </c>
      <c r="G162" s="151" t="s">
        <v>116</v>
      </c>
      <c r="H162" s="152">
        <v>91.35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117</v>
      </c>
      <c r="AT162" s="160" t="s">
        <v>113</v>
      </c>
      <c r="AU162" s="160" t="s">
        <v>118</v>
      </c>
      <c r="AY162" s="14" t="s">
        <v>111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118</v>
      </c>
      <c r="BK162" s="161">
        <f t="shared" si="29"/>
        <v>0</v>
      </c>
      <c r="BL162" s="14" t="s">
        <v>117</v>
      </c>
      <c r="BM162" s="160" t="s">
        <v>247</v>
      </c>
    </row>
    <row r="163" spans="1:65" s="2" customFormat="1" ht="24.15" customHeight="1" x14ac:dyDescent="0.2">
      <c r="A163" s="29"/>
      <c r="B163" s="147"/>
      <c r="C163" s="148" t="s">
        <v>248</v>
      </c>
      <c r="D163" s="148" t="s">
        <v>113</v>
      </c>
      <c r="E163" s="149" t="s">
        <v>249</v>
      </c>
      <c r="F163" s="150" t="s">
        <v>250</v>
      </c>
      <c r="G163" s="151" t="s">
        <v>127</v>
      </c>
      <c r="H163" s="152">
        <v>140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37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117</v>
      </c>
      <c r="AT163" s="160" t="s">
        <v>113</v>
      </c>
      <c r="AU163" s="160" t="s">
        <v>118</v>
      </c>
      <c r="AY163" s="14" t="s">
        <v>111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118</v>
      </c>
      <c r="BK163" s="161">
        <f t="shared" si="29"/>
        <v>0</v>
      </c>
      <c r="BL163" s="14" t="s">
        <v>117</v>
      </c>
      <c r="BM163" s="160" t="s">
        <v>251</v>
      </c>
    </row>
    <row r="164" spans="1:65" s="2" customFormat="1" ht="24.15" customHeight="1" x14ac:dyDescent="0.2">
      <c r="A164" s="29"/>
      <c r="B164" s="147"/>
      <c r="C164" s="148" t="s">
        <v>186</v>
      </c>
      <c r="D164" s="148" t="s">
        <v>113</v>
      </c>
      <c r="E164" s="149" t="s">
        <v>252</v>
      </c>
      <c r="F164" s="150" t="s">
        <v>253</v>
      </c>
      <c r="G164" s="151" t="s">
        <v>116</v>
      </c>
      <c r="H164" s="152">
        <v>91.35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37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117</v>
      </c>
      <c r="AT164" s="160" t="s">
        <v>113</v>
      </c>
      <c r="AU164" s="160" t="s">
        <v>118</v>
      </c>
      <c r="AY164" s="14" t="s">
        <v>111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118</v>
      </c>
      <c r="BK164" s="161">
        <f t="shared" si="29"/>
        <v>0</v>
      </c>
      <c r="BL164" s="14" t="s">
        <v>117</v>
      </c>
      <c r="BM164" s="160" t="s">
        <v>254</v>
      </c>
    </row>
    <row r="165" spans="1:65" s="2" customFormat="1" ht="24.15" customHeight="1" x14ac:dyDescent="0.2">
      <c r="A165" s="29"/>
      <c r="B165" s="147"/>
      <c r="C165" s="148" t="s">
        <v>255</v>
      </c>
      <c r="D165" s="148" t="s">
        <v>113</v>
      </c>
      <c r="E165" s="149" t="s">
        <v>256</v>
      </c>
      <c r="F165" s="150" t="s">
        <v>257</v>
      </c>
      <c r="G165" s="151" t="s">
        <v>218</v>
      </c>
      <c r="H165" s="152">
        <v>12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117</v>
      </c>
      <c r="AT165" s="160" t="s">
        <v>113</v>
      </c>
      <c r="AU165" s="160" t="s">
        <v>118</v>
      </c>
      <c r="AY165" s="14" t="s">
        <v>111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118</v>
      </c>
      <c r="BK165" s="161">
        <f t="shared" si="29"/>
        <v>0</v>
      </c>
      <c r="BL165" s="14" t="s">
        <v>117</v>
      </c>
      <c r="BM165" s="160" t="s">
        <v>258</v>
      </c>
    </row>
    <row r="166" spans="1:65" s="2" customFormat="1" ht="24.15" customHeight="1" x14ac:dyDescent="0.2">
      <c r="A166" s="29"/>
      <c r="B166" s="147"/>
      <c r="C166" s="162" t="s">
        <v>189</v>
      </c>
      <c r="D166" s="162" t="s">
        <v>162</v>
      </c>
      <c r="E166" s="163" t="s">
        <v>259</v>
      </c>
      <c r="F166" s="164" t="s">
        <v>260</v>
      </c>
      <c r="G166" s="165" t="s">
        <v>218</v>
      </c>
      <c r="H166" s="166">
        <v>12</v>
      </c>
      <c r="I166" s="167"/>
      <c r="J166" s="168">
        <f t="shared" si="20"/>
        <v>0</v>
      </c>
      <c r="K166" s="169"/>
      <c r="L166" s="170"/>
      <c r="M166" s="171" t="s">
        <v>1</v>
      </c>
      <c r="N166" s="172" t="s">
        <v>37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128</v>
      </c>
      <c r="AT166" s="160" t="s">
        <v>162</v>
      </c>
      <c r="AU166" s="160" t="s">
        <v>118</v>
      </c>
      <c r="AY166" s="14" t="s">
        <v>111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118</v>
      </c>
      <c r="BK166" s="161">
        <f t="shared" si="29"/>
        <v>0</v>
      </c>
      <c r="BL166" s="14" t="s">
        <v>117</v>
      </c>
      <c r="BM166" s="160" t="s">
        <v>261</v>
      </c>
    </row>
    <row r="167" spans="1:65" s="2" customFormat="1" ht="33" customHeight="1" x14ac:dyDescent="0.2">
      <c r="A167" s="29"/>
      <c r="B167" s="147"/>
      <c r="C167" s="148" t="s">
        <v>262</v>
      </c>
      <c r="D167" s="148" t="s">
        <v>113</v>
      </c>
      <c r="E167" s="149" t="s">
        <v>263</v>
      </c>
      <c r="F167" s="150" t="s">
        <v>264</v>
      </c>
      <c r="G167" s="151" t="s">
        <v>127</v>
      </c>
      <c r="H167" s="152">
        <v>21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37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117</v>
      </c>
      <c r="AT167" s="160" t="s">
        <v>113</v>
      </c>
      <c r="AU167" s="160" t="s">
        <v>118</v>
      </c>
      <c r="AY167" s="14" t="s">
        <v>111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118</v>
      </c>
      <c r="BK167" s="161">
        <f t="shared" si="29"/>
        <v>0</v>
      </c>
      <c r="BL167" s="14" t="s">
        <v>117</v>
      </c>
      <c r="BM167" s="160" t="s">
        <v>265</v>
      </c>
    </row>
    <row r="168" spans="1:65" s="2" customFormat="1" ht="16.5" customHeight="1" x14ac:dyDescent="0.2">
      <c r="A168" s="29"/>
      <c r="B168" s="147"/>
      <c r="C168" s="162" t="s">
        <v>193</v>
      </c>
      <c r="D168" s="162" t="s">
        <v>162</v>
      </c>
      <c r="E168" s="163" t="s">
        <v>266</v>
      </c>
      <c r="F168" s="164" t="s">
        <v>267</v>
      </c>
      <c r="G168" s="165" t="s">
        <v>218</v>
      </c>
      <c r="H168" s="166">
        <v>15.15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37</v>
      </c>
      <c r="O168" s="58"/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128</v>
      </c>
      <c r="AT168" s="160" t="s">
        <v>162</v>
      </c>
      <c r="AU168" s="160" t="s">
        <v>118</v>
      </c>
      <c r="AY168" s="14" t="s">
        <v>111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118</v>
      </c>
      <c r="BK168" s="161">
        <f t="shared" si="29"/>
        <v>0</v>
      </c>
      <c r="BL168" s="14" t="s">
        <v>117</v>
      </c>
      <c r="BM168" s="160" t="s">
        <v>268</v>
      </c>
    </row>
    <row r="169" spans="1:65" s="2" customFormat="1" ht="16.5" customHeight="1" x14ac:dyDescent="0.2">
      <c r="A169" s="29"/>
      <c r="B169" s="147"/>
      <c r="C169" s="162" t="s">
        <v>269</v>
      </c>
      <c r="D169" s="162" t="s">
        <v>162</v>
      </c>
      <c r="E169" s="163" t="s">
        <v>270</v>
      </c>
      <c r="F169" s="164" t="s">
        <v>271</v>
      </c>
      <c r="G169" s="165" t="s">
        <v>218</v>
      </c>
      <c r="H169" s="166">
        <v>2.02</v>
      </c>
      <c r="I169" s="167"/>
      <c r="J169" s="168">
        <f t="shared" si="20"/>
        <v>0</v>
      </c>
      <c r="K169" s="169"/>
      <c r="L169" s="170"/>
      <c r="M169" s="171" t="s">
        <v>1</v>
      </c>
      <c r="N169" s="172" t="s">
        <v>37</v>
      </c>
      <c r="O169" s="58"/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128</v>
      </c>
      <c r="AT169" s="160" t="s">
        <v>162</v>
      </c>
      <c r="AU169" s="160" t="s">
        <v>118</v>
      </c>
      <c r="AY169" s="14" t="s">
        <v>111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118</v>
      </c>
      <c r="BK169" s="161">
        <f t="shared" si="29"/>
        <v>0</v>
      </c>
      <c r="BL169" s="14" t="s">
        <v>117</v>
      </c>
      <c r="BM169" s="160" t="s">
        <v>272</v>
      </c>
    </row>
    <row r="170" spans="1:65" s="2" customFormat="1" ht="16.5" customHeight="1" x14ac:dyDescent="0.2">
      <c r="A170" s="29"/>
      <c r="B170" s="147"/>
      <c r="C170" s="162" t="s">
        <v>196</v>
      </c>
      <c r="D170" s="162" t="s">
        <v>162</v>
      </c>
      <c r="E170" s="163" t="s">
        <v>273</v>
      </c>
      <c r="F170" s="164" t="s">
        <v>274</v>
      </c>
      <c r="G170" s="165" t="s">
        <v>218</v>
      </c>
      <c r="H170" s="166">
        <v>2.02</v>
      </c>
      <c r="I170" s="167"/>
      <c r="J170" s="168">
        <f t="shared" si="20"/>
        <v>0</v>
      </c>
      <c r="K170" s="169"/>
      <c r="L170" s="170"/>
      <c r="M170" s="171" t="s">
        <v>1</v>
      </c>
      <c r="N170" s="172" t="s">
        <v>37</v>
      </c>
      <c r="O170" s="58"/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128</v>
      </c>
      <c r="AT170" s="160" t="s">
        <v>162</v>
      </c>
      <c r="AU170" s="160" t="s">
        <v>118</v>
      </c>
      <c r="AY170" s="14" t="s">
        <v>111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118</v>
      </c>
      <c r="BK170" s="161">
        <f t="shared" si="29"/>
        <v>0</v>
      </c>
      <c r="BL170" s="14" t="s">
        <v>117</v>
      </c>
      <c r="BM170" s="160" t="s">
        <v>275</v>
      </c>
    </row>
    <row r="171" spans="1:65" s="2" customFormat="1" ht="16.5" customHeight="1" x14ac:dyDescent="0.2">
      <c r="A171" s="29"/>
      <c r="B171" s="147"/>
      <c r="C171" s="162" t="s">
        <v>276</v>
      </c>
      <c r="D171" s="162" t="s">
        <v>162</v>
      </c>
      <c r="E171" s="163" t="s">
        <v>277</v>
      </c>
      <c r="F171" s="164" t="s">
        <v>278</v>
      </c>
      <c r="G171" s="165" t="s">
        <v>218</v>
      </c>
      <c r="H171" s="166">
        <v>1.01</v>
      </c>
      <c r="I171" s="167"/>
      <c r="J171" s="168">
        <f t="shared" si="20"/>
        <v>0</v>
      </c>
      <c r="K171" s="169"/>
      <c r="L171" s="170"/>
      <c r="M171" s="171" t="s">
        <v>1</v>
      </c>
      <c r="N171" s="172" t="s">
        <v>37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128</v>
      </c>
      <c r="AT171" s="160" t="s">
        <v>162</v>
      </c>
      <c r="AU171" s="160" t="s">
        <v>118</v>
      </c>
      <c r="AY171" s="14" t="s">
        <v>111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118</v>
      </c>
      <c r="BK171" s="161">
        <f t="shared" si="29"/>
        <v>0</v>
      </c>
      <c r="BL171" s="14" t="s">
        <v>117</v>
      </c>
      <c r="BM171" s="160" t="s">
        <v>279</v>
      </c>
    </row>
    <row r="172" spans="1:65" s="2" customFormat="1" ht="16.5" customHeight="1" x14ac:dyDescent="0.2">
      <c r="A172" s="29"/>
      <c r="B172" s="147"/>
      <c r="C172" s="162" t="s">
        <v>200</v>
      </c>
      <c r="D172" s="162" t="s">
        <v>162</v>
      </c>
      <c r="E172" s="163" t="s">
        <v>280</v>
      </c>
      <c r="F172" s="164" t="s">
        <v>281</v>
      </c>
      <c r="G172" s="165" t="s">
        <v>218</v>
      </c>
      <c r="H172" s="166">
        <v>1.01</v>
      </c>
      <c r="I172" s="167"/>
      <c r="J172" s="168">
        <f t="shared" si="20"/>
        <v>0</v>
      </c>
      <c r="K172" s="169"/>
      <c r="L172" s="170"/>
      <c r="M172" s="171" t="s">
        <v>1</v>
      </c>
      <c r="N172" s="172" t="s">
        <v>37</v>
      </c>
      <c r="O172" s="58"/>
      <c r="P172" s="158">
        <f t="shared" si="21"/>
        <v>0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128</v>
      </c>
      <c r="AT172" s="160" t="s">
        <v>162</v>
      </c>
      <c r="AU172" s="160" t="s">
        <v>118</v>
      </c>
      <c r="AY172" s="14" t="s">
        <v>111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118</v>
      </c>
      <c r="BK172" s="161">
        <f t="shared" si="29"/>
        <v>0</v>
      </c>
      <c r="BL172" s="14" t="s">
        <v>117</v>
      </c>
      <c r="BM172" s="160" t="s">
        <v>282</v>
      </c>
    </row>
    <row r="173" spans="1:65" s="2" customFormat="1" ht="33" customHeight="1" x14ac:dyDescent="0.2">
      <c r="A173" s="29"/>
      <c r="B173" s="147"/>
      <c r="C173" s="148" t="s">
        <v>283</v>
      </c>
      <c r="D173" s="148" t="s">
        <v>113</v>
      </c>
      <c r="E173" s="149" t="s">
        <v>284</v>
      </c>
      <c r="F173" s="150" t="s">
        <v>285</v>
      </c>
      <c r="G173" s="151" t="s">
        <v>127</v>
      </c>
      <c r="H173" s="152">
        <v>23</v>
      </c>
      <c r="I173" s="153"/>
      <c r="J173" s="154">
        <f t="shared" si="20"/>
        <v>0</v>
      </c>
      <c r="K173" s="155"/>
      <c r="L173" s="30"/>
      <c r="M173" s="156" t="s">
        <v>1</v>
      </c>
      <c r="N173" s="157" t="s">
        <v>37</v>
      </c>
      <c r="O173" s="58"/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117</v>
      </c>
      <c r="AT173" s="160" t="s">
        <v>113</v>
      </c>
      <c r="AU173" s="160" t="s">
        <v>118</v>
      </c>
      <c r="AY173" s="14" t="s">
        <v>111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118</v>
      </c>
      <c r="BK173" s="161">
        <f t="shared" si="29"/>
        <v>0</v>
      </c>
      <c r="BL173" s="14" t="s">
        <v>117</v>
      </c>
      <c r="BM173" s="160" t="s">
        <v>286</v>
      </c>
    </row>
    <row r="174" spans="1:65" s="2" customFormat="1" ht="16.5" customHeight="1" x14ac:dyDescent="0.2">
      <c r="A174" s="29"/>
      <c r="B174" s="147"/>
      <c r="C174" s="162" t="s">
        <v>203</v>
      </c>
      <c r="D174" s="162" t="s">
        <v>162</v>
      </c>
      <c r="E174" s="163" t="s">
        <v>287</v>
      </c>
      <c r="F174" s="164" t="s">
        <v>288</v>
      </c>
      <c r="G174" s="165" t="s">
        <v>218</v>
      </c>
      <c r="H174" s="166">
        <v>23.23</v>
      </c>
      <c r="I174" s="167"/>
      <c r="J174" s="168">
        <f t="shared" si="20"/>
        <v>0</v>
      </c>
      <c r="K174" s="169"/>
      <c r="L174" s="170"/>
      <c r="M174" s="171" t="s">
        <v>1</v>
      </c>
      <c r="N174" s="172" t="s">
        <v>37</v>
      </c>
      <c r="O174" s="58"/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128</v>
      </c>
      <c r="AT174" s="160" t="s">
        <v>162</v>
      </c>
      <c r="AU174" s="160" t="s">
        <v>118</v>
      </c>
      <c r="AY174" s="14" t="s">
        <v>111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118</v>
      </c>
      <c r="BK174" s="161">
        <f t="shared" si="29"/>
        <v>0</v>
      </c>
      <c r="BL174" s="14" t="s">
        <v>117</v>
      </c>
      <c r="BM174" s="160" t="s">
        <v>289</v>
      </c>
    </row>
    <row r="175" spans="1:65" s="2" customFormat="1" ht="37.950000000000003" customHeight="1" x14ac:dyDescent="0.2">
      <c r="A175" s="29"/>
      <c r="B175" s="147"/>
      <c r="C175" s="148" t="s">
        <v>290</v>
      </c>
      <c r="D175" s="148" t="s">
        <v>113</v>
      </c>
      <c r="E175" s="149" t="s">
        <v>291</v>
      </c>
      <c r="F175" s="150" t="s">
        <v>292</v>
      </c>
      <c r="G175" s="151" t="s">
        <v>127</v>
      </c>
      <c r="H175" s="152">
        <v>2</v>
      </c>
      <c r="I175" s="153"/>
      <c r="J175" s="154">
        <f t="shared" si="20"/>
        <v>0</v>
      </c>
      <c r="K175" s="155"/>
      <c r="L175" s="30"/>
      <c r="M175" s="156" t="s">
        <v>1</v>
      </c>
      <c r="N175" s="157" t="s">
        <v>37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117</v>
      </c>
      <c r="AT175" s="160" t="s">
        <v>113</v>
      </c>
      <c r="AU175" s="160" t="s">
        <v>118</v>
      </c>
      <c r="AY175" s="14" t="s">
        <v>111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118</v>
      </c>
      <c r="BK175" s="161">
        <f t="shared" si="29"/>
        <v>0</v>
      </c>
      <c r="BL175" s="14" t="s">
        <v>117</v>
      </c>
      <c r="BM175" s="160" t="s">
        <v>293</v>
      </c>
    </row>
    <row r="176" spans="1:65" s="2" customFormat="1" ht="16.5" customHeight="1" x14ac:dyDescent="0.2">
      <c r="A176" s="29"/>
      <c r="B176" s="147"/>
      <c r="C176" s="162" t="s">
        <v>207</v>
      </c>
      <c r="D176" s="162" t="s">
        <v>162</v>
      </c>
      <c r="E176" s="163" t="s">
        <v>294</v>
      </c>
      <c r="F176" s="164" t="s">
        <v>295</v>
      </c>
      <c r="G176" s="165" t="s">
        <v>218</v>
      </c>
      <c r="H176" s="166">
        <v>2.02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37</v>
      </c>
      <c r="O176" s="58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128</v>
      </c>
      <c r="AT176" s="160" t="s">
        <v>162</v>
      </c>
      <c r="AU176" s="160" t="s">
        <v>118</v>
      </c>
      <c r="AY176" s="14" t="s">
        <v>111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118</v>
      </c>
      <c r="BK176" s="161">
        <f t="shared" si="29"/>
        <v>0</v>
      </c>
      <c r="BL176" s="14" t="s">
        <v>117</v>
      </c>
      <c r="BM176" s="160" t="s">
        <v>296</v>
      </c>
    </row>
    <row r="177" spans="1:65" s="2" customFormat="1" ht="24.15" customHeight="1" x14ac:dyDescent="0.2">
      <c r="A177" s="29"/>
      <c r="B177" s="147"/>
      <c r="C177" s="148" t="s">
        <v>297</v>
      </c>
      <c r="D177" s="148" t="s">
        <v>113</v>
      </c>
      <c r="E177" s="149" t="s">
        <v>298</v>
      </c>
      <c r="F177" s="150" t="s">
        <v>299</v>
      </c>
      <c r="G177" s="151" t="s">
        <v>156</v>
      </c>
      <c r="H177" s="152">
        <v>1.9E-2</v>
      </c>
      <c r="I177" s="153"/>
      <c r="J177" s="154">
        <f t="shared" si="20"/>
        <v>0</v>
      </c>
      <c r="K177" s="155"/>
      <c r="L177" s="30"/>
      <c r="M177" s="156" t="s">
        <v>1</v>
      </c>
      <c r="N177" s="157" t="s">
        <v>37</v>
      </c>
      <c r="O177" s="58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117</v>
      </c>
      <c r="AT177" s="160" t="s">
        <v>113</v>
      </c>
      <c r="AU177" s="160" t="s">
        <v>118</v>
      </c>
      <c r="AY177" s="14" t="s">
        <v>111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118</v>
      </c>
      <c r="BK177" s="161">
        <f t="shared" si="29"/>
        <v>0</v>
      </c>
      <c r="BL177" s="14" t="s">
        <v>117</v>
      </c>
      <c r="BM177" s="160" t="s">
        <v>300</v>
      </c>
    </row>
    <row r="178" spans="1:65" s="2" customFormat="1" ht="24.15" customHeight="1" x14ac:dyDescent="0.2">
      <c r="A178" s="29"/>
      <c r="B178" s="147"/>
      <c r="C178" s="148" t="s">
        <v>210</v>
      </c>
      <c r="D178" s="148" t="s">
        <v>113</v>
      </c>
      <c r="E178" s="149" t="s">
        <v>301</v>
      </c>
      <c r="F178" s="150" t="s">
        <v>302</v>
      </c>
      <c r="G178" s="151" t="s">
        <v>127</v>
      </c>
      <c r="H178" s="152">
        <v>23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37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117</v>
      </c>
      <c r="AT178" s="160" t="s">
        <v>113</v>
      </c>
      <c r="AU178" s="160" t="s">
        <v>118</v>
      </c>
      <c r="AY178" s="14" t="s">
        <v>111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118</v>
      </c>
      <c r="BK178" s="161">
        <f t="shared" si="29"/>
        <v>0</v>
      </c>
      <c r="BL178" s="14" t="s">
        <v>117</v>
      </c>
      <c r="BM178" s="160" t="s">
        <v>303</v>
      </c>
    </row>
    <row r="179" spans="1:65" s="2" customFormat="1" ht="24.15" customHeight="1" x14ac:dyDescent="0.2">
      <c r="A179" s="29"/>
      <c r="B179" s="147"/>
      <c r="C179" s="148" t="s">
        <v>304</v>
      </c>
      <c r="D179" s="148" t="s">
        <v>113</v>
      </c>
      <c r="E179" s="149" t="s">
        <v>305</v>
      </c>
      <c r="F179" s="150" t="s">
        <v>306</v>
      </c>
      <c r="G179" s="151" t="s">
        <v>127</v>
      </c>
      <c r="H179" s="152">
        <v>46</v>
      </c>
      <c r="I179" s="153"/>
      <c r="J179" s="154">
        <f t="shared" si="20"/>
        <v>0</v>
      </c>
      <c r="K179" s="155"/>
      <c r="L179" s="30"/>
      <c r="M179" s="156" t="s">
        <v>1</v>
      </c>
      <c r="N179" s="157" t="s">
        <v>37</v>
      </c>
      <c r="O179" s="58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117</v>
      </c>
      <c r="AT179" s="160" t="s">
        <v>113</v>
      </c>
      <c r="AU179" s="160" t="s">
        <v>118</v>
      </c>
      <c r="AY179" s="14" t="s">
        <v>111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118</v>
      </c>
      <c r="BK179" s="161">
        <f t="shared" si="29"/>
        <v>0</v>
      </c>
      <c r="BL179" s="14" t="s">
        <v>117</v>
      </c>
      <c r="BM179" s="160" t="s">
        <v>307</v>
      </c>
    </row>
    <row r="180" spans="1:65" s="2" customFormat="1" ht="24.15" customHeight="1" x14ac:dyDescent="0.2">
      <c r="A180" s="29"/>
      <c r="B180" s="147"/>
      <c r="C180" s="148" t="s">
        <v>214</v>
      </c>
      <c r="D180" s="148" t="s">
        <v>113</v>
      </c>
      <c r="E180" s="149" t="s">
        <v>308</v>
      </c>
      <c r="F180" s="150" t="s">
        <v>309</v>
      </c>
      <c r="G180" s="151" t="s">
        <v>127</v>
      </c>
      <c r="H180" s="152">
        <v>46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117</v>
      </c>
      <c r="AT180" s="160" t="s">
        <v>113</v>
      </c>
      <c r="AU180" s="160" t="s">
        <v>118</v>
      </c>
      <c r="AY180" s="14" t="s">
        <v>111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118</v>
      </c>
      <c r="BK180" s="161">
        <f t="shared" si="29"/>
        <v>0</v>
      </c>
      <c r="BL180" s="14" t="s">
        <v>117</v>
      </c>
      <c r="BM180" s="160" t="s">
        <v>310</v>
      </c>
    </row>
    <row r="181" spans="1:65" s="2" customFormat="1" ht="16.5" customHeight="1" x14ac:dyDescent="0.2">
      <c r="A181" s="29"/>
      <c r="B181" s="147"/>
      <c r="C181" s="148" t="s">
        <v>311</v>
      </c>
      <c r="D181" s="148" t="s">
        <v>113</v>
      </c>
      <c r="E181" s="149" t="s">
        <v>312</v>
      </c>
      <c r="F181" s="150" t="s">
        <v>313</v>
      </c>
      <c r="G181" s="151" t="s">
        <v>116</v>
      </c>
      <c r="H181" s="152">
        <v>47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37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117</v>
      </c>
      <c r="AT181" s="160" t="s">
        <v>113</v>
      </c>
      <c r="AU181" s="160" t="s">
        <v>118</v>
      </c>
      <c r="AY181" s="14" t="s">
        <v>111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118</v>
      </c>
      <c r="BK181" s="161">
        <f t="shared" si="29"/>
        <v>0</v>
      </c>
      <c r="BL181" s="14" t="s">
        <v>117</v>
      </c>
      <c r="BM181" s="160" t="s">
        <v>314</v>
      </c>
    </row>
    <row r="182" spans="1:65" s="2" customFormat="1" ht="16.5" customHeight="1" x14ac:dyDescent="0.2">
      <c r="A182" s="29"/>
      <c r="B182" s="147"/>
      <c r="C182" s="148" t="s">
        <v>219</v>
      </c>
      <c r="D182" s="148" t="s">
        <v>113</v>
      </c>
      <c r="E182" s="149" t="s">
        <v>315</v>
      </c>
      <c r="F182" s="150" t="s">
        <v>316</v>
      </c>
      <c r="G182" s="151" t="s">
        <v>218</v>
      </c>
      <c r="H182" s="152">
        <v>1</v>
      </c>
      <c r="I182" s="153"/>
      <c r="J182" s="154">
        <f t="shared" si="20"/>
        <v>0</v>
      </c>
      <c r="K182" s="155"/>
      <c r="L182" s="30"/>
      <c r="M182" s="156" t="s">
        <v>1</v>
      </c>
      <c r="N182" s="157" t="s">
        <v>37</v>
      </c>
      <c r="O182" s="58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117</v>
      </c>
      <c r="AT182" s="160" t="s">
        <v>113</v>
      </c>
      <c r="AU182" s="160" t="s">
        <v>118</v>
      </c>
      <c r="AY182" s="14" t="s">
        <v>111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4" t="s">
        <v>118</v>
      </c>
      <c r="BK182" s="161">
        <f t="shared" si="29"/>
        <v>0</v>
      </c>
      <c r="BL182" s="14" t="s">
        <v>117</v>
      </c>
      <c r="BM182" s="160" t="s">
        <v>317</v>
      </c>
    </row>
    <row r="183" spans="1:65" s="2" customFormat="1" ht="24.15" customHeight="1" x14ac:dyDescent="0.2">
      <c r="A183" s="29"/>
      <c r="B183" s="147"/>
      <c r="C183" s="148" t="s">
        <v>318</v>
      </c>
      <c r="D183" s="148" t="s">
        <v>113</v>
      </c>
      <c r="E183" s="149" t="s">
        <v>319</v>
      </c>
      <c r="F183" s="150" t="s">
        <v>320</v>
      </c>
      <c r="G183" s="151" t="s">
        <v>127</v>
      </c>
      <c r="H183" s="152">
        <v>153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117</v>
      </c>
      <c r="AT183" s="160" t="s">
        <v>113</v>
      </c>
      <c r="AU183" s="160" t="s">
        <v>118</v>
      </c>
      <c r="AY183" s="14" t="s">
        <v>111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118</v>
      </c>
      <c r="BK183" s="161">
        <f t="shared" si="29"/>
        <v>0</v>
      </c>
      <c r="BL183" s="14" t="s">
        <v>117</v>
      </c>
      <c r="BM183" s="160" t="s">
        <v>321</v>
      </c>
    </row>
    <row r="184" spans="1:65" s="2" customFormat="1" ht="24.15" customHeight="1" x14ac:dyDescent="0.2">
      <c r="A184" s="29"/>
      <c r="B184" s="147"/>
      <c r="C184" s="148" t="s">
        <v>223</v>
      </c>
      <c r="D184" s="148" t="s">
        <v>113</v>
      </c>
      <c r="E184" s="149" t="s">
        <v>322</v>
      </c>
      <c r="F184" s="150" t="s">
        <v>323</v>
      </c>
      <c r="G184" s="151" t="s">
        <v>116</v>
      </c>
      <c r="H184" s="152">
        <v>33.549999999999997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37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117</v>
      </c>
      <c r="AT184" s="160" t="s">
        <v>113</v>
      </c>
      <c r="AU184" s="160" t="s">
        <v>118</v>
      </c>
      <c r="AY184" s="14" t="s">
        <v>111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118</v>
      </c>
      <c r="BK184" s="161">
        <f t="shared" si="29"/>
        <v>0</v>
      </c>
      <c r="BL184" s="14" t="s">
        <v>117</v>
      </c>
      <c r="BM184" s="160" t="s">
        <v>324</v>
      </c>
    </row>
    <row r="185" spans="1:65" s="2" customFormat="1" ht="24.15" customHeight="1" x14ac:dyDescent="0.2">
      <c r="A185" s="29"/>
      <c r="B185" s="147"/>
      <c r="C185" s="148" t="s">
        <v>325</v>
      </c>
      <c r="D185" s="148" t="s">
        <v>113</v>
      </c>
      <c r="E185" s="149" t="s">
        <v>326</v>
      </c>
      <c r="F185" s="150" t="s">
        <v>327</v>
      </c>
      <c r="G185" s="151" t="s">
        <v>156</v>
      </c>
      <c r="H185" s="152">
        <v>30.091999999999999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37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117</v>
      </c>
      <c r="AT185" s="160" t="s">
        <v>113</v>
      </c>
      <c r="AU185" s="160" t="s">
        <v>118</v>
      </c>
      <c r="AY185" s="14" t="s">
        <v>111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118</v>
      </c>
      <c r="BK185" s="161">
        <f t="shared" si="29"/>
        <v>0</v>
      </c>
      <c r="BL185" s="14" t="s">
        <v>117</v>
      </c>
      <c r="BM185" s="160" t="s">
        <v>328</v>
      </c>
    </row>
    <row r="186" spans="1:65" s="2" customFormat="1" ht="24.15" customHeight="1" x14ac:dyDescent="0.2">
      <c r="A186" s="29"/>
      <c r="B186" s="147"/>
      <c r="C186" s="148" t="s">
        <v>226</v>
      </c>
      <c r="D186" s="148" t="s">
        <v>113</v>
      </c>
      <c r="E186" s="149" t="s">
        <v>329</v>
      </c>
      <c r="F186" s="150" t="s">
        <v>330</v>
      </c>
      <c r="G186" s="151" t="s">
        <v>156</v>
      </c>
      <c r="H186" s="152">
        <v>120.36799999999999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37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117</v>
      </c>
      <c r="AT186" s="160" t="s">
        <v>113</v>
      </c>
      <c r="AU186" s="160" t="s">
        <v>118</v>
      </c>
      <c r="AY186" s="14" t="s">
        <v>111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118</v>
      </c>
      <c r="BK186" s="161">
        <f t="shared" si="29"/>
        <v>0</v>
      </c>
      <c r="BL186" s="14" t="s">
        <v>117</v>
      </c>
      <c r="BM186" s="160" t="s">
        <v>331</v>
      </c>
    </row>
    <row r="187" spans="1:65" s="2" customFormat="1" ht="24.15" customHeight="1" x14ac:dyDescent="0.2">
      <c r="A187" s="29"/>
      <c r="B187" s="147"/>
      <c r="C187" s="148" t="s">
        <v>332</v>
      </c>
      <c r="D187" s="148" t="s">
        <v>113</v>
      </c>
      <c r="E187" s="149" t="s">
        <v>333</v>
      </c>
      <c r="F187" s="150" t="s">
        <v>334</v>
      </c>
      <c r="G187" s="151" t="s">
        <v>156</v>
      </c>
      <c r="H187" s="152">
        <v>30.091999999999999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37</v>
      </c>
      <c r="O187" s="58"/>
      <c r="P187" s="158">
        <f t="shared" si="21"/>
        <v>0</v>
      </c>
      <c r="Q187" s="158">
        <v>0</v>
      </c>
      <c r="R187" s="158">
        <f t="shared" si="22"/>
        <v>0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117</v>
      </c>
      <c r="AT187" s="160" t="s">
        <v>113</v>
      </c>
      <c r="AU187" s="160" t="s">
        <v>118</v>
      </c>
      <c r="AY187" s="14" t="s">
        <v>111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118</v>
      </c>
      <c r="BK187" s="161">
        <f t="shared" si="29"/>
        <v>0</v>
      </c>
      <c r="BL187" s="14" t="s">
        <v>117</v>
      </c>
      <c r="BM187" s="160" t="s">
        <v>335</v>
      </c>
    </row>
    <row r="188" spans="1:65" s="2" customFormat="1" ht="16.5" customHeight="1" x14ac:dyDescent="0.2">
      <c r="A188" s="29"/>
      <c r="B188" s="147"/>
      <c r="C188" s="148" t="s">
        <v>230</v>
      </c>
      <c r="D188" s="148" t="s">
        <v>113</v>
      </c>
      <c r="E188" s="149" t="s">
        <v>336</v>
      </c>
      <c r="F188" s="150" t="s">
        <v>337</v>
      </c>
      <c r="G188" s="151" t="s">
        <v>156</v>
      </c>
      <c r="H188" s="152">
        <v>30.091999999999999</v>
      </c>
      <c r="I188" s="153"/>
      <c r="J188" s="154">
        <f t="shared" si="20"/>
        <v>0</v>
      </c>
      <c r="K188" s="155"/>
      <c r="L188" s="30"/>
      <c r="M188" s="173" t="s">
        <v>1</v>
      </c>
      <c r="N188" s="174" t="s">
        <v>37</v>
      </c>
      <c r="O188" s="175"/>
      <c r="P188" s="176">
        <f t="shared" si="21"/>
        <v>0</v>
      </c>
      <c r="Q188" s="176">
        <v>0</v>
      </c>
      <c r="R188" s="176">
        <f t="shared" si="22"/>
        <v>0</v>
      </c>
      <c r="S188" s="176">
        <v>0</v>
      </c>
      <c r="T188" s="177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117</v>
      </c>
      <c r="AT188" s="160" t="s">
        <v>113</v>
      </c>
      <c r="AU188" s="160" t="s">
        <v>118</v>
      </c>
      <c r="AY188" s="14" t="s">
        <v>111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118</v>
      </c>
      <c r="BK188" s="161">
        <f t="shared" si="29"/>
        <v>0</v>
      </c>
      <c r="BL188" s="14" t="s">
        <v>117</v>
      </c>
      <c r="BM188" s="160" t="s">
        <v>338</v>
      </c>
    </row>
    <row r="189" spans="1:65" s="2" customFormat="1" ht="6.9" customHeight="1" x14ac:dyDescent="0.2">
      <c r="A189" s="29"/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0"/>
      <c r="M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</sheetData>
  <autoFilter ref="C120:K188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6"/>
  <sheetViews>
    <sheetView showGridLines="0" workbookViewId="0">
      <selection activeCell="J20" sqref="J20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4" t="s">
        <v>83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84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14</v>
      </c>
      <c r="L6" s="17"/>
    </row>
    <row r="7" spans="1:46" s="1" customFormat="1" ht="26.25" customHeight="1" x14ac:dyDescent="0.2">
      <c r="B7" s="17"/>
      <c r="E7" s="222" t="str">
        <f>'Rekapitulácia stavby'!K6</f>
        <v>Úprava autobusových zastávok na ceste II/562 - Cabajská ulica, Nitra</v>
      </c>
      <c r="F7" s="223"/>
      <c r="G7" s="223"/>
      <c r="H7" s="223"/>
      <c r="L7" s="17"/>
    </row>
    <row r="8" spans="1:46" s="2" customFormat="1" ht="12" customHeight="1" x14ac:dyDescent="0.2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1" t="s">
        <v>339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24" t="str">
        <f>'Rekapitulácia stavby'!E14</f>
        <v>Vyplň údaj</v>
      </c>
      <c r="F18" s="213"/>
      <c r="G18" s="213"/>
      <c r="H18" s="21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/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ROUND((SUM(BE119:BE185)),  2)</f>
        <v>0</v>
      </c>
      <c r="G33" s="100"/>
      <c r="H33" s="100"/>
      <c r="I33" s="101">
        <v>0.2</v>
      </c>
      <c r="J33" s="99">
        <f>ROUND(((SUM(BE119:BE185))*I33),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ROUND((SUM(BF119:BF185)),  2)</f>
        <v>0</v>
      </c>
      <c r="G34" s="100"/>
      <c r="H34" s="100"/>
      <c r="I34" s="101">
        <v>0.2</v>
      </c>
      <c r="J34" s="99">
        <f>ROUND(((SUM(BF119:BF185))*I34),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ROUND((SUM(BG119:BG185)),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ROUND((SUM(BH119:BH185)),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ROUND((SUM(BI119:BI185)),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 x14ac:dyDescent="0.2">
      <c r="A85" s="29"/>
      <c r="B85" s="30"/>
      <c r="C85" s="29"/>
      <c r="D85" s="29"/>
      <c r="E85" s="222" t="str">
        <f>E7</f>
        <v>Úprava autobusových zastávok na ceste II/562 - Cabajská ulica, Nitra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191" t="str">
        <f>E9</f>
        <v>SO02 - SO02  SO 02 Verejné osvetlenie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 x14ac:dyDescent="0.2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2" t="s">
        <v>88</v>
      </c>
      <c r="D94" s="104"/>
      <c r="E94" s="104"/>
      <c r="F94" s="104"/>
      <c r="G94" s="104"/>
      <c r="H94" s="104"/>
      <c r="I94" s="104"/>
      <c r="J94" s="113" t="s">
        <v>89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 x14ac:dyDescent="0.2">
      <c r="A96" s="29"/>
      <c r="B96" s="30"/>
      <c r="C96" s="114" t="s">
        <v>90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" hidden="1" customHeight="1" x14ac:dyDescent="0.2">
      <c r="B97" s="115"/>
      <c r="D97" s="116" t="s">
        <v>340</v>
      </c>
      <c r="E97" s="117"/>
      <c r="F97" s="117"/>
      <c r="G97" s="117"/>
      <c r="H97" s="117"/>
      <c r="I97" s="117"/>
      <c r="J97" s="118">
        <f>J120</f>
        <v>0</v>
      </c>
      <c r="L97" s="115"/>
    </row>
    <row r="98" spans="1:31" s="10" customFormat="1" ht="19.95" hidden="1" customHeight="1" x14ac:dyDescent="0.2">
      <c r="B98" s="119"/>
      <c r="D98" s="120" t="s">
        <v>341</v>
      </c>
      <c r="E98" s="121"/>
      <c r="F98" s="121"/>
      <c r="G98" s="121"/>
      <c r="H98" s="121"/>
      <c r="I98" s="121"/>
      <c r="J98" s="122">
        <f>J121</f>
        <v>0</v>
      </c>
      <c r="L98" s="119"/>
    </row>
    <row r="99" spans="1:31" s="10" customFormat="1" ht="19.95" hidden="1" customHeight="1" x14ac:dyDescent="0.2">
      <c r="B99" s="119"/>
      <c r="D99" s="120" t="s">
        <v>342</v>
      </c>
      <c r="E99" s="121"/>
      <c r="F99" s="121"/>
      <c r="G99" s="121"/>
      <c r="H99" s="121"/>
      <c r="I99" s="121"/>
      <c r="J99" s="122">
        <f>J156</f>
        <v>0</v>
      </c>
      <c r="L99" s="119"/>
    </row>
    <row r="100" spans="1:31" s="2" customFormat="1" ht="21.75" hidden="1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" hidden="1" customHeight="1" x14ac:dyDescent="0.2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 x14ac:dyDescent="0.2"/>
    <row r="103" spans="1:31" hidden="1" x14ac:dyDescent="0.2"/>
    <row r="104" spans="1:31" hidden="1" x14ac:dyDescent="0.2"/>
    <row r="105" spans="1:31" s="2" customFormat="1" ht="6.9" customHeight="1" x14ac:dyDescent="0.2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" customHeight="1" x14ac:dyDescent="0.2">
      <c r="A106" s="29"/>
      <c r="B106" s="30"/>
      <c r="C106" s="18" t="s">
        <v>97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 x14ac:dyDescent="0.2">
      <c r="A108" s="29"/>
      <c r="B108" s="30"/>
      <c r="C108" s="24" t="s">
        <v>14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6.25" customHeight="1" x14ac:dyDescent="0.2">
      <c r="A109" s="29"/>
      <c r="B109" s="30"/>
      <c r="C109" s="29"/>
      <c r="D109" s="29"/>
      <c r="E109" s="222" t="str">
        <f>E7</f>
        <v>Úprava autobusových zastávok na ceste II/562 - Cabajská ulica, Nitra</v>
      </c>
      <c r="F109" s="223"/>
      <c r="G109" s="223"/>
      <c r="H109" s="223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4" t="s">
        <v>85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 x14ac:dyDescent="0.2">
      <c r="A111" s="29"/>
      <c r="B111" s="30"/>
      <c r="C111" s="29"/>
      <c r="D111" s="29"/>
      <c r="E111" s="191" t="str">
        <f>E9</f>
        <v>SO02 - SO02  SO 02 Verejné osvetlenie</v>
      </c>
      <c r="F111" s="221"/>
      <c r="G111" s="221"/>
      <c r="H111" s="22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18</v>
      </c>
      <c r="D113" s="29"/>
      <c r="E113" s="29"/>
      <c r="F113" s="22" t="str">
        <f>F12</f>
        <v xml:space="preserve"> </v>
      </c>
      <c r="G113" s="29"/>
      <c r="H113" s="29"/>
      <c r="I113" s="24" t="s">
        <v>20</v>
      </c>
      <c r="J113" s="55" t="str">
        <f>IF(J12="","",J12)</f>
        <v/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15" customHeight="1" x14ac:dyDescent="0.2">
      <c r="A115" s="29"/>
      <c r="B115" s="30"/>
      <c r="C115" s="24" t="s">
        <v>21</v>
      </c>
      <c r="D115" s="29"/>
      <c r="E115" s="29"/>
      <c r="F115" s="22" t="str">
        <f>E15</f>
        <v>Mesto Nitra</v>
      </c>
      <c r="G115" s="29"/>
      <c r="H115" s="29"/>
      <c r="I115" s="24" t="s">
        <v>27</v>
      </c>
      <c r="J115" s="27">
        <f>E21</f>
        <v>0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15" customHeight="1" x14ac:dyDescent="0.2">
      <c r="A116" s="29"/>
      <c r="B116" s="30"/>
      <c r="C116" s="24" t="s">
        <v>25</v>
      </c>
      <c r="D116" s="29"/>
      <c r="E116" s="29"/>
      <c r="F116" s="22" t="str">
        <f>IF(E18="","",E18)</f>
        <v>Vyplň údaj</v>
      </c>
      <c r="G116" s="29"/>
      <c r="H116" s="29"/>
      <c r="I116" s="24" t="s">
        <v>29</v>
      </c>
      <c r="J116" s="27" t="str">
        <f>E24</f>
        <v xml:space="preserve">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 x14ac:dyDescent="0.2">
      <c r="A118" s="123"/>
      <c r="B118" s="124"/>
      <c r="C118" s="125" t="s">
        <v>98</v>
      </c>
      <c r="D118" s="126" t="s">
        <v>56</v>
      </c>
      <c r="E118" s="126" t="s">
        <v>52</v>
      </c>
      <c r="F118" s="126" t="s">
        <v>53</v>
      </c>
      <c r="G118" s="126" t="s">
        <v>99</v>
      </c>
      <c r="H118" s="126" t="s">
        <v>100</v>
      </c>
      <c r="I118" s="126" t="s">
        <v>101</v>
      </c>
      <c r="J118" s="127" t="s">
        <v>89</v>
      </c>
      <c r="K118" s="128" t="s">
        <v>102</v>
      </c>
      <c r="L118" s="129"/>
      <c r="M118" s="62" t="s">
        <v>1</v>
      </c>
      <c r="N118" s="63" t="s">
        <v>35</v>
      </c>
      <c r="O118" s="63" t="s">
        <v>103</v>
      </c>
      <c r="P118" s="63" t="s">
        <v>104</v>
      </c>
      <c r="Q118" s="63" t="s">
        <v>105</v>
      </c>
      <c r="R118" s="63" t="s">
        <v>106</v>
      </c>
      <c r="S118" s="63" t="s">
        <v>107</v>
      </c>
      <c r="T118" s="64" t="s">
        <v>108</v>
      </c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2" customFormat="1" ht="22.95" customHeight="1" x14ac:dyDescent="0.3">
      <c r="A119" s="29"/>
      <c r="B119" s="30"/>
      <c r="C119" s="69" t="s">
        <v>90</v>
      </c>
      <c r="D119" s="29"/>
      <c r="E119" s="29"/>
      <c r="F119" s="29"/>
      <c r="G119" s="29"/>
      <c r="H119" s="29"/>
      <c r="I119" s="29"/>
      <c r="J119" s="130">
        <f>BK119</f>
        <v>0</v>
      </c>
      <c r="K119" s="29"/>
      <c r="L119" s="30"/>
      <c r="M119" s="65"/>
      <c r="N119" s="56"/>
      <c r="O119" s="66"/>
      <c r="P119" s="131">
        <f>P120</f>
        <v>0</v>
      </c>
      <c r="Q119" s="66"/>
      <c r="R119" s="131">
        <f>R120</f>
        <v>7.9783800000000022</v>
      </c>
      <c r="S119" s="66"/>
      <c r="T119" s="132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70</v>
      </c>
      <c r="AU119" s="14" t="s">
        <v>91</v>
      </c>
      <c r="BK119" s="133">
        <f>BK120</f>
        <v>0</v>
      </c>
    </row>
    <row r="120" spans="1:65" s="12" customFormat="1" ht="25.95" customHeight="1" x14ac:dyDescent="0.25">
      <c r="B120" s="134"/>
      <c r="D120" s="135" t="s">
        <v>70</v>
      </c>
      <c r="E120" s="136" t="s">
        <v>162</v>
      </c>
      <c r="F120" s="136" t="s">
        <v>343</v>
      </c>
      <c r="I120" s="137"/>
      <c r="J120" s="138">
        <f>BK120</f>
        <v>0</v>
      </c>
      <c r="L120" s="134"/>
      <c r="M120" s="139"/>
      <c r="N120" s="140"/>
      <c r="O120" s="140"/>
      <c r="P120" s="141">
        <f>P121+P156</f>
        <v>0</v>
      </c>
      <c r="Q120" s="140"/>
      <c r="R120" s="141">
        <f>R121+R156</f>
        <v>7.9783800000000022</v>
      </c>
      <c r="S120" s="140"/>
      <c r="T120" s="142">
        <f>T121+T156</f>
        <v>0</v>
      </c>
      <c r="AR120" s="135" t="s">
        <v>121</v>
      </c>
      <c r="AT120" s="143" t="s">
        <v>70</v>
      </c>
      <c r="AU120" s="143" t="s">
        <v>71</v>
      </c>
      <c r="AY120" s="135" t="s">
        <v>111</v>
      </c>
      <c r="BK120" s="144">
        <f>BK121+BK156</f>
        <v>0</v>
      </c>
    </row>
    <row r="121" spans="1:65" s="12" customFormat="1" ht="22.95" customHeight="1" x14ac:dyDescent="0.25">
      <c r="B121" s="134"/>
      <c r="D121" s="135" t="s">
        <v>70</v>
      </c>
      <c r="E121" s="145" t="s">
        <v>344</v>
      </c>
      <c r="F121" s="145" t="s">
        <v>345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SUM(P122:P155)</f>
        <v>0</v>
      </c>
      <c r="Q121" s="140"/>
      <c r="R121" s="141">
        <f>SUM(R122:R155)</f>
        <v>0.31086000000000003</v>
      </c>
      <c r="S121" s="140"/>
      <c r="T121" s="142">
        <f>SUM(T122:T155)</f>
        <v>0</v>
      </c>
      <c r="AR121" s="135" t="s">
        <v>121</v>
      </c>
      <c r="AT121" s="143" t="s">
        <v>70</v>
      </c>
      <c r="AU121" s="143" t="s">
        <v>79</v>
      </c>
      <c r="AY121" s="135" t="s">
        <v>111</v>
      </c>
      <c r="BK121" s="144">
        <f>SUM(BK122:BK155)</f>
        <v>0</v>
      </c>
    </row>
    <row r="122" spans="1:65" s="2" customFormat="1" ht="16.5" customHeight="1" x14ac:dyDescent="0.2">
      <c r="A122" s="29"/>
      <c r="B122" s="147"/>
      <c r="C122" s="148" t="s">
        <v>79</v>
      </c>
      <c r="D122" s="148" t="s">
        <v>113</v>
      </c>
      <c r="E122" s="149" t="s">
        <v>346</v>
      </c>
      <c r="F122" s="150" t="s">
        <v>347</v>
      </c>
      <c r="G122" s="151" t="s">
        <v>218</v>
      </c>
      <c r="H122" s="152">
        <v>8</v>
      </c>
      <c r="I122" s="153"/>
      <c r="J122" s="154">
        <f t="shared" ref="J122:J155" si="0">ROUND(I122*H122,2)</f>
        <v>0</v>
      </c>
      <c r="K122" s="155"/>
      <c r="L122" s="30"/>
      <c r="M122" s="156" t="s">
        <v>1</v>
      </c>
      <c r="N122" s="157" t="s">
        <v>37</v>
      </c>
      <c r="O122" s="58"/>
      <c r="P122" s="158">
        <f t="shared" ref="P122:P155" si="1">O122*H122</f>
        <v>0</v>
      </c>
      <c r="Q122" s="158">
        <v>0</v>
      </c>
      <c r="R122" s="158">
        <f t="shared" ref="R122:R155" si="2">Q122*H122</f>
        <v>0</v>
      </c>
      <c r="S122" s="158">
        <v>0</v>
      </c>
      <c r="T122" s="159">
        <f t="shared" ref="T122:T155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0" t="s">
        <v>233</v>
      </c>
      <c r="AT122" s="160" t="s">
        <v>113</v>
      </c>
      <c r="AU122" s="160" t="s">
        <v>118</v>
      </c>
      <c r="AY122" s="14" t="s">
        <v>111</v>
      </c>
      <c r="BE122" s="161">
        <f t="shared" ref="BE122:BE155" si="4">IF(N122="základná",J122,0)</f>
        <v>0</v>
      </c>
      <c r="BF122" s="161">
        <f t="shared" ref="BF122:BF155" si="5">IF(N122="znížená",J122,0)</f>
        <v>0</v>
      </c>
      <c r="BG122" s="161">
        <f t="shared" ref="BG122:BG155" si="6">IF(N122="zákl. prenesená",J122,0)</f>
        <v>0</v>
      </c>
      <c r="BH122" s="161">
        <f t="shared" ref="BH122:BH155" si="7">IF(N122="zníž. prenesená",J122,0)</f>
        <v>0</v>
      </c>
      <c r="BI122" s="161">
        <f t="shared" ref="BI122:BI155" si="8">IF(N122="nulová",J122,0)</f>
        <v>0</v>
      </c>
      <c r="BJ122" s="14" t="s">
        <v>118</v>
      </c>
      <c r="BK122" s="161">
        <f t="shared" ref="BK122:BK155" si="9">ROUND(I122*H122,2)</f>
        <v>0</v>
      </c>
      <c r="BL122" s="14" t="s">
        <v>233</v>
      </c>
      <c r="BM122" s="160" t="s">
        <v>118</v>
      </c>
    </row>
    <row r="123" spans="1:65" s="2" customFormat="1" ht="21.75" customHeight="1" x14ac:dyDescent="0.2">
      <c r="A123" s="29"/>
      <c r="B123" s="147"/>
      <c r="C123" s="148" t="s">
        <v>118</v>
      </c>
      <c r="D123" s="148" t="s">
        <v>113</v>
      </c>
      <c r="E123" s="149" t="s">
        <v>348</v>
      </c>
      <c r="F123" s="150" t="s">
        <v>349</v>
      </c>
      <c r="G123" s="151" t="s">
        <v>218</v>
      </c>
      <c r="H123" s="152">
        <v>6</v>
      </c>
      <c r="I123" s="153"/>
      <c r="J123" s="154">
        <f t="shared" si="0"/>
        <v>0</v>
      </c>
      <c r="K123" s="155"/>
      <c r="L123" s="30"/>
      <c r="M123" s="156" t="s">
        <v>1</v>
      </c>
      <c r="N123" s="157" t="s">
        <v>37</v>
      </c>
      <c r="O123" s="58"/>
      <c r="P123" s="158">
        <f t="shared" si="1"/>
        <v>0</v>
      </c>
      <c r="Q123" s="158">
        <v>0</v>
      </c>
      <c r="R123" s="158">
        <f t="shared" si="2"/>
        <v>0</v>
      </c>
      <c r="S123" s="158">
        <v>0</v>
      </c>
      <c r="T123" s="15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233</v>
      </c>
      <c r="AT123" s="160" t="s">
        <v>113</v>
      </c>
      <c r="AU123" s="160" t="s">
        <v>118</v>
      </c>
      <c r="AY123" s="14" t="s">
        <v>111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118</v>
      </c>
      <c r="BK123" s="161">
        <f t="shared" si="9"/>
        <v>0</v>
      </c>
      <c r="BL123" s="14" t="s">
        <v>233</v>
      </c>
      <c r="BM123" s="160" t="s">
        <v>117</v>
      </c>
    </row>
    <row r="124" spans="1:65" s="2" customFormat="1" ht="16.5" customHeight="1" x14ac:dyDescent="0.2">
      <c r="A124" s="29"/>
      <c r="B124" s="147"/>
      <c r="C124" s="148" t="s">
        <v>121</v>
      </c>
      <c r="D124" s="148" t="s">
        <v>113</v>
      </c>
      <c r="E124" s="149" t="s">
        <v>350</v>
      </c>
      <c r="F124" s="150" t="s">
        <v>351</v>
      </c>
      <c r="G124" s="151" t="s">
        <v>218</v>
      </c>
      <c r="H124" s="152">
        <v>4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37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233</v>
      </c>
      <c r="AT124" s="160" t="s">
        <v>113</v>
      </c>
      <c r="AU124" s="160" t="s">
        <v>118</v>
      </c>
      <c r="AY124" s="14" t="s">
        <v>111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118</v>
      </c>
      <c r="BK124" s="161">
        <f t="shared" si="9"/>
        <v>0</v>
      </c>
      <c r="BL124" s="14" t="s">
        <v>233</v>
      </c>
      <c r="BM124" s="160" t="s">
        <v>124</v>
      </c>
    </row>
    <row r="125" spans="1:65" s="2" customFormat="1" ht="21.75" customHeight="1" x14ac:dyDescent="0.2">
      <c r="A125" s="29"/>
      <c r="B125" s="147"/>
      <c r="C125" s="148" t="s">
        <v>117</v>
      </c>
      <c r="D125" s="148" t="s">
        <v>113</v>
      </c>
      <c r="E125" s="149" t="s">
        <v>352</v>
      </c>
      <c r="F125" s="150" t="s">
        <v>353</v>
      </c>
      <c r="G125" s="151" t="s">
        <v>218</v>
      </c>
      <c r="H125" s="152">
        <v>5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37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233</v>
      </c>
      <c r="AT125" s="160" t="s">
        <v>113</v>
      </c>
      <c r="AU125" s="160" t="s">
        <v>118</v>
      </c>
      <c r="AY125" s="14" t="s">
        <v>111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118</v>
      </c>
      <c r="BK125" s="161">
        <f t="shared" si="9"/>
        <v>0</v>
      </c>
      <c r="BL125" s="14" t="s">
        <v>233</v>
      </c>
      <c r="BM125" s="160" t="s">
        <v>128</v>
      </c>
    </row>
    <row r="126" spans="1:65" s="2" customFormat="1" ht="16.5" customHeight="1" x14ac:dyDescent="0.2">
      <c r="A126" s="29"/>
      <c r="B126" s="147"/>
      <c r="C126" s="148" t="s">
        <v>129</v>
      </c>
      <c r="D126" s="148" t="s">
        <v>113</v>
      </c>
      <c r="E126" s="149" t="s">
        <v>354</v>
      </c>
      <c r="F126" s="150" t="s">
        <v>355</v>
      </c>
      <c r="G126" s="151" t="s">
        <v>218</v>
      </c>
      <c r="H126" s="152">
        <v>4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37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233</v>
      </c>
      <c r="AT126" s="160" t="s">
        <v>113</v>
      </c>
      <c r="AU126" s="160" t="s">
        <v>118</v>
      </c>
      <c r="AY126" s="14" t="s">
        <v>111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118</v>
      </c>
      <c r="BK126" s="161">
        <f t="shared" si="9"/>
        <v>0</v>
      </c>
      <c r="BL126" s="14" t="s">
        <v>233</v>
      </c>
      <c r="BM126" s="160" t="s">
        <v>132</v>
      </c>
    </row>
    <row r="127" spans="1:65" s="2" customFormat="1" ht="16.5" customHeight="1" x14ac:dyDescent="0.2">
      <c r="A127" s="29"/>
      <c r="B127" s="147"/>
      <c r="C127" s="148" t="s">
        <v>124</v>
      </c>
      <c r="D127" s="148" t="s">
        <v>113</v>
      </c>
      <c r="E127" s="149" t="s">
        <v>356</v>
      </c>
      <c r="F127" s="150" t="s">
        <v>357</v>
      </c>
      <c r="G127" s="151" t="s">
        <v>218</v>
      </c>
      <c r="H127" s="152">
        <v>1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37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233</v>
      </c>
      <c r="AT127" s="160" t="s">
        <v>113</v>
      </c>
      <c r="AU127" s="160" t="s">
        <v>118</v>
      </c>
      <c r="AY127" s="14" t="s">
        <v>111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118</v>
      </c>
      <c r="BK127" s="161">
        <f t="shared" si="9"/>
        <v>0</v>
      </c>
      <c r="BL127" s="14" t="s">
        <v>233</v>
      </c>
      <c r="BM127" s="160" t="s">
        <v>135</v>
      </c>
    </row>
    <row r="128" spans="1:65" s="2" customFormat="1" ht="16.5" customHeight="1" x14ac:dyDescent="0.2">
      <c r="A128" s="29"/>
      <c r="B128" s="147"/>
      <c r="C128" s="148" t="s">
        <v>136</v>
      </c>
      <c r="D128" s="148" t="s">
        <v>113</v>
      </c>
      <c r="E128" s="149" t="s">
        <v>358</v>
      </c>
      <c r="F128" s="150" t="s">
        <v>359</v>
      </c>
      <c r="G128" s="151" t="s">
        <v>218</v>
      </c>
      <c r="H128" s="152">
        <v>5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37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233</v>
      </c>
      <c r="AT128" s="160" t="s">
        <v>113</v>
      </c>
      <c r="AU128" s="160" t="s">
        <v>118</v>
      </c>
      <c r="AY128" s="14" t="s">
        <v>111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118</v>
      </c>
      <c r="BK128" s="161">
        <f t="shared" si="9"/>
        <v>0</v>
      </c>
      <c r="BL128" s="14" t="s">
        <v>233</v>
      </c>
      <c r="BM128" s="160" t="s">
        <v>139</v>
      </c>
    </row>
    <row r="129" spans="1:65" s="2" customFormat="1" ht="24.15" customHeight="1" x14ac:dyDescent="0.2">
      <c r="A129" s="29"/>
      <c r="B129" s="147"/>
      <c r="C129" s="148" t="s">
        <v>128</v>
      </c>
      <c r="D129" s="148" t="s">
        <v>113</v>
      </c>
      <c r="E129" s="149" t="s">
        <v>360</v>
      </c>
      <c r="F129" s="150" t="s">
        <v>361</v>
      </c>
      <c r="G129" s="151" t="s">
        <v>127</v>
      </c>
      <c r="H129" s="152">
        <v>8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37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233</v>
      </c>
      <c r="AT129" s="160" t="s">
        <v>113</v>
      </c>
      <c r="AU129" s="160" t="s">
        <v>118</v>
      </c>
      <c r="AY129" s="14" t="s">
        <v>111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118</v>
      </c>
      <c r="BK129" s="161">
        <f t="shared" si="9"/>
        <v>0</v>
      </c>
      <c r="BL129" s="14" t="s">
        <v>233</v>
      </c>
      <c r="BM129" s="160" t="s">
        <v>142</v>
      </c>
    </row>
    <row r="130" spans="1:65" s="2" customFormat="1" ht="24.15" customHeight="1" x14ac:dyDescent="0.2">
      <c r="A130" s="29"/>
      <c r="B130" s="147"/>
      <c r="C130" s="148" t="s">
        <v>143</v>
      </c>
      <c r="D130" s="148" t="s">
        <v>113</v>
      </c>
      <c r="E130" s="149" t="s">
        <v>362</v>
      </c>
      <c r="F130" s="150" t="s">
        <v>363</v>
      </c>
      <c r="G130" s="151" t="s">
        <v>127</v>
      </c>
      <c r="H130" s="152">
        <v>140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37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233</v>
      </c>
      <c r="AT130" s="160" t="s">
        <v>113</v>
      </c>
      <c r="AU130" s="160" t="s">
        <v>118</v>
      </c>
      <c r="AY130" s="14" t="s">
        <v>111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118</v>
      </c>
      <c r="BK130" s="161">
        <f t="shared" si="9"/>
        <v>0</v>
      </c>
      <c r="BL130" s="14" t="s">
        <v>233</v>
      </c>
      <c r="BM130" s="160" t="s">
        <v>147</v>
      </c>
    </row>
    <row r="131" spans="1:65" s="2" customFormat="1" ht="16.5" customHeight="1" x14ac:dyDescent="0.2">
      <c r="A131" s="29"/>
      <c r="B131" s="147"/>
      <c r="C131" s="148" t="s">
        <v>132</v>
      </c>
      <c r="D131" s="148" t="s">
        <v>113</v>
      </c>
      <c r="E131" s="149" t="s">
        <v>364</v>
      </c>
      <c r="F131" s="150" t="s">
        <v>365</v>
      </c>
      <c r="G131" s="151" t="s">
        <v>218</v>
      </c>
      <c r="H131" s="152">
        <v>8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37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233</v>
      </c>
      <c r="AT131" s="160" t="s">
        <v>113</v>
      </c>
      <c r="AU131" s="160" t="s">
        <v>118</v>
      </c>
      <c r="AY131" s="14" t="s">
        <v>111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118</v>
      </c>
      <c r="BK131" s="161">
        <f t="shared" si="9"/>
        <v>0</v>
      </c>
      <c r="BL131" s="14" t="s">
        <v>233</v>
      </c>
      <c r="BM131" s="160" t="s">
        <v>7</v>
      </c>
    </row>
    <row r="132" spans="1:65" s="2" customFormat="1" ht="16.5" customHeight="1" x14ac:dyDescent="0.2">
      <c r="A132" s="29"/>
      <c r="B132" s="147"/>
      <c r="C132" s="148" t="s">
        <v>150</v>
      </c>
      <c r="D132" s="148" t="s">
        <v>113</v>
      </c>
      <c r="E132" s="149" t="s">
        <v>366</v>
      </c>
      <c r="F132" s="150" t="s">
        <v>367</v>
      </c>
      <c r="G132" s="151" t="s">
        <v>218</v>
      </c>
      <c r="H132" s="152">
        <v>4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37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233</v>
      </c>
      <c r="AT132" s="160" t="s">
        <v>113</v>
      </c>
      <c r="AU132" s="160" t="s">
        <v>118</v>
      </c>
      <c r="AY132" s="14" t="s">
        <v>111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118</v>
      </c>
      <c r="BK132" s="161">
        <f t="shared" si="9"/>
        <v>0</v>
      </c>
      <c r="BL132" s="14" t="s">
        <v>233</v>
      </c>
      <c r="BM132" s="160" t="s">
        <v>153</v>
      </c>
    </row>
    <row r="133" spans="1:65" s="2" customFormat="1" ht="21.75" customHeight="1" x14ac:dyDescent="0.2">
      <c r="A133" s="29"/>
      <c r="B133" s="147"/>
      <c r="C133" s="148" t="s">
        <v>135</v>
      </c>
      <c r="D133" s="148" t="s">
        <v>113</v>
      </c>
      <c r="E133" s="149" t="s">
        <v>368</v>
      </c>
      <c r="F133" s="150" t="s">
        <v>369</v>
      </c>
      <c r="G133" s="151" t="s">
        <v>127</v>
      </c>
      <c r="H133" s="152">
        <v>38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233</v>
      </c>
      <c r="AT133" s="160" t="s">
        <v>113</v>
      </c>
      <c r="AU133" s="160" t="s">
        <v>118</v>
      </c>
      <c r="AY133" s="14" t="s">
        <v>111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118</v>
      </c>
      <c r="BK133" s="161">
        <f t="shared" si="9"/>
        <v>0</v>
      </c>
      <c r="BL133" s="14" t="s">
        <v>233</v>
      </c>
      <c r="BM133" s="160" t="s">
        <v>157</v>
      </c>
    </row>
    <row r="134" spans="1:65" s="2" customFormat="1" ht="21.75" customHeight="1" x14ac:dyDescent="0.2">
      <c r="A134" s="29"/>
      <c r="B134" s="147"/>
      <c r="C134" s="148" t="s">
        <v>158</v>
      </c>
      <c r="D134" s="148" t="s">
        <v>113</v>
      </c>
      <c r="E134" s="149" t="s">
        <v>370</v>
      </c>
      <c r="F134" s="150" t="s">
        <v>371</v>
      </c>
      <c r="G134" s="151" t="s">
        <v>127</v>
      </c>
      <c r="H134" s="152">
        <v>150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233</v>
      </c>
      <c r="AT134" s="160" t="s">
        <v>113</v>
      </c>
      <c r="AU134" s="160" t="s">
        <v>118</v>
      </c>
      <c r="AY134" s="14" t="s">
        <v>111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118</v>
      </c>
      <c r="BK134" s="161">
        <f t="shared" si="9"/>
        <v>0</v>
      </c>
      <c r="BL134" s="14" t="s">
        <v>233</v>
      </c>
      <c r="BM134" s="160" t="s">
        <v>161</v>
      </c>
    </row>
    <row r="135" spans="1:65" s="2" customFormat="1" ht="16.5" customHeight="1" x14ac:dyDescent="0.2">
      <c r="A135" s="29"/>
      <c r="B135" s="147"/>
      <c r="C135" s="162" t="s">
        <v>139</v>
      </c>
      <c r="D135" s="162" t="s">
        <v>162</v>
      </c>
      <c r="E135" s="163" t="s">
        <v>372</v>
      </c>
      <c r="F135" s="164" t="s">
        <v>347</v>
      </c>
      <c r="G135" s="165" t="s">
        <v>218</v>
      </c>
      <c r="H135" s="166">
        <v>8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37</v>
      </c>
      <c r="O135" s="58"/>
      <c r="P135" s="158">
        <f t="shared" si="1"/>
        <v>0</v>
      </c>
      <c r="Q135" s="158">
        <v>2.5000000000000001E-4</v>
      </c>
      <c r="R135" s="158">
        <f t="shared" si="2"/>
        <v>2E-3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373</v>
      </c>
      <c r="AT135" s="160" t="s">
        <v>162</v>
      </c>
      <c r="AU135" s="160" t="s">
        <v>118</v>
      </c>
      <c r="AY135" s="14" t="s">
        <v>111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118</v>
      </c>
      <c r="BK135" s="161">
        <f t="shared" si="9"/>
        <v>0</v>
      </c>
      <c r="BL135" s="14" t="s">
        <v>233</v>
      </c>
      <c r="BM135" s="160" t="s">
        <v>166</v>
      </c>
    </row>
    <row r="136" spans="1:65" s="2" customFormat="1" ht="16.5" customHeight="1" x14ac:dyDescent="0.2">
      <c r="A136" s="29"/>
      <c r="B136" s="147"/>
      <c r="C136" s="162" t="s">
        <v>167</v>
      </c>
      <c r="D136" s="162" t="s">
        <v>162</v>
      </c>
      <c r="E136" s="163" t="s">
        <v>374</v>
      </c>
      <c r="F136" s="164" t="s">
        <v>375</v>
      </c>
      <c r="G136" s="165" t="s">
        <v>218</v>
      </c>
      <c r="H136" s="166">
        <v>6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37</v>
      </c>
      <c r="O136" s="58"/>
      <c r="P136" s="158">
        <f t="shared" si="1"/>
        <v>0</v>
      </c>
      <c r="Q136" s="158">
        <v>5.0000000000000002E-5</v>
      </c>
      <c r="R136" s="158">
        <f t="shared" si="2"/>
        <v>3.0000000000000003E-4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373</v>
      </c>
      <c r="AT136" s="160" t="s">
        <v>162</v>
      </c>
      <c r="AU136" s="160" t="s">
        <v>118</v>
      </c>
      <c r="AY136" s="14" t="s">
        <v>111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118</v>
      </c>
      <c r="BK136" s="161">
        <f t="shared" si="9"/>
        <v>0</v>
      </c>
      <c r="BL136" s="14" t="s">
        <v>233</v>
      </c>
      <c r="BM136" s="160" t="s">
        <v>170</v>
      </c>
    </row>
    <row r="137" spans="1:65" s="2" customFormat="1" ht="16.5" customHeight="1" x14ac:dyDescent="0.2">
      <c r="A137" s="29"/>
      <c r="B137" s="147"/>
      <c r="C137" s="162" t="s">
        <v>142</v>
      </c>
      <c r="D137" s="162" t="s">
        <v>162</v>
      </c>
      <c r="E137" s="163" t="s">
        <v>376</v>
      </c>
      <c r="F137" s="164" t="s">
        <v>377</v>
      </c>
      <c r="G137" s="165" t="s">
        <v>218</v>
      </c>
      <c r="H137" s="166">
        <v>3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373</v>
      </c>
      <c r="AT137" s="160" t="s">
        <v>162</v>
      </c>
      <c r="AU137" s="160" t="s">
        <v>118</v>
      </c>
      <c r="AY137" s="14" t="s">
        <v>111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118</v>
      </c>
      <c r="BK137" s="161">
        <f t="shared" si="9"/>
        <v>0</v>
      </c>
      <c r="BL137" s="14" t="s">
        <v>233</v>
      </c>
      <c r="BM137" s="160" t="s">
        <v>174</v>
      </c>
    </row>
    <row r="138" spans="1:65" s="2" customFormat="1" ht="16.5" customHeight="1" x14ac:dyDescent="0.2">
      <c r="A138" s="29"/>
      <c r="B138" s="147"/>
      <c r="C138" s="162" t="s">
        <v>176</v>
      </c>
      <c r="D138" s="162" t="s">
        <v>162</v>
      </c>
      <c r="E138" s="163" t="s">
        <v>378</v>
      </c>
      <c r="F138" s="164" t="s">
        <v>379</v>
      </c>
      <c r="G138" s="165" t="s">
        <v>218</v>
      </c>
      <c r="H138" s="166">
        <v>1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373</v>
      </c>
      <c r="AT138" s="160" t="s">
        <v>162</v>
      </c>
      <c r="AU138" s="160" t="s">
        <v>118</v>
      </c>
      <c r="AY138" s="14" t="s">
        <v>111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118</v>
      </c>
      <c r="BK138" s="161">
        <f t="shared" si="9"/>
        <v>0</v>
      </c>
      <c r="BL138" s="14" t="s">
        <v>233</v>
      </c>
      <c r="BM138" s="160" t="s">
        <v>179</v>
      </c>
    </row>
    <row r="139" spans="1:65" s="2" customFormat="1" ht="16.5" customHeight="1" x14ac:dyDescent="0.2">
      <c r="A139" s="29"/>
      <c r="B139" s="147"/>
      <c r="C139" s="162" t="s">
        <v>147</v>
      </c>
      <c r="D139" s="162" t="s">
        <v>162</v>
      </c>
      <c r="E139" s="163" t="s">
        <v>380</v>
      </c>
      <c r="F139" s="164" t="s">
        <v>381</v>
      </c>
      <c r="G139" s="165" t="s">
        <v>218</v>
      </c>
      <c r="H139" s="166">
        <v>4</v>
      </c>
      <c r="I139" s="167"/>
      <c r="J139" s="168">
        <f t="shared" si="0"/>
        <v>0</v>
      </c>
      <c r="K139" s="169"/>
      <c r="L139" s="170"/>
      <c r="M139" s="171" t="s">
        <v>1</v>
      </c>
      <c r="N139" s="172" t="s">
        <v>37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373</v>
      </c>
      <c r="AT139" s="160" t="s">
        <v>162</v>
      </c>
      <c r="AU139" s="160" t="s">
        <v>118</v>
      </c>
      <c r="AY139" s="14" t="s">
        <v>111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118</v>
      </c>
      <c r="BK139" s="161">
        <f t="shared" si="9"/>
        <v>0</v>
      </c>
      <c r="BL139" s="14" t="s">
        <v>233</v>
      </c>
      <c r="BM139" s="160" t="s">
        <v>182</v>
      </c>
    </row>
    <row r="140" spans="1:65" s="2" customFormat="1" ht="16.5" customHeight="1" x14ac:dyDescent="0.2">
      <c r="A140" s="29"/>
      <c r="B140" s="147"/>
      <c r="C140" s="162" t="s">
        <v>183</v>
      </c>
      <c r="D140" s="162" t="s">
        <v>162</v>
      </c>
      <c r="E140" s="163" t="s">
        <v>382</v>
      </c>
      <c r="F140" s="164" t="s">
        <v>383</v>
      </c>
      <c r="G140" s="165" t="s">
        <v>218</v>
      </c>
      <c r="H140" s="166">
        <v>1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37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373</v>
      </c>
      <c r="AT140" s="160" t="s">
        <v>162</v>
      </c>
      <c r="AU140" s="160" t="s">
        <v>118</v>
      </c>
      <c r="AY140" s="14" t="s">
        <v>111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118</v>
      </c>
      <c r="BK140" s="161">
        <f t="shared" si="9"/>
        <v>0</v>
      </c>
      <c r="BL140" s="14" t="s">
        <v>233</v>
      </c>
      <c r="BM140" s="160" t="s">
        <v>186</v>
      </c>
    </row>
    <row r="141" spans="1:65" s="2" customFormat="1" ht="16.5" customHeight="1" x14ac:dyDescent="0.2">
      <c r="A141" s="29"/>
      <c r="B141" s="147"/>
      <c r="C141" s="162" t="s">
        <v>7</v>
      </c>
      <c r="D141" s="162" t="s">
        <v>162</v>
      </c>
      <c r="E141" s="163" t="s">
        <v>384</v>
      </c>
      <c r="F141" s="164" t="s">
        <v>385</v>
      </c>
      <c r="G141" s="165" t="s">
        <v>218</v>
      </c>
      <c r="H141" s="166">
        <v>4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373</v>
      </c>
      <c r="AT141" s="160" t="s">
        <v>162</v>
      </c>
      <c r="AU141" s="160" t="s">
        <v>118</v>
      </c>
      <c r="AY141" s="14" t="s">
        <v>111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118</v>
      </c>
      <c r="BK141" s="161">
        <f t="shared" si="9"/>
        <v>0</v>
      </c>
      <c r="BL141" s="14" t="s">
        <v>233</v>
      </c>
      <c r="BM141" s="160" t="s">
        <v>189</v>
      </c>
    </row>
    <row r="142" spans="1:65" s="2" customFormat="1" ht="16.5" customHeight="1" x14ac:dyDescent="0.2">
      <c r="A142" s="29"/>
      <c r="B142" s="147"/>
      <c r="C142" s="162" t="s">
        <v>190</v>
      </c>
      <c r="D142" s="162" t="s">
        <v>162</v>
      </c>
      <c r="E142" s="163" t="s">
        <v>386</v>
      </c>
      <c r="F142" s="164" t="s">
        <v>387</v>
      </c>
      <c r="G142" s="165" t="s">
        <v>218</v>
      </c>
      <c r="H142" s="166">
        <v>1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373</v>
      </c>
      <c r="AT142" s="160" t="s">
        <v>162</v>
      </c>
      <c r="AU142" s="160" t="s">
        <v>118</v>
      </c>
      <c r="AY142" s="14" t="s">
        <v>111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118</v>
      </c>
      <c r="BK142" s="161">
        <f t="shared" si="9"/>
        <v>0</v>
      </c>
      <c r="BL142" s="14" t="s">
        <v>233</v>
      </c>
      <c r="BM142" s="160" t="s">
        <v>193</v>
      </c>
    </row>
    <row r="143" spans="1:65" s="2" customFormat="1" ht="16.5" customHeight="1" x14ac:dyDescent="0.2">
      <c r="A143" s="29"/>
      <c r="B143" s="147"/>
      <c r="C143" s="162" t="s">
        <v>153</v>
      </c>
      <c r="D143" s="162" t="s">
        <v>162</v>
      </c>
      <c r="E143" s="163" t="s">
        <v>388</v>
      </c>
      <c r="F143" s="164" t="s">
        <v>389</v>
      </c>
      <c r="G143" s="165" t="s">
        <v>218</v>
      </c>
      <c r="H143" s="166">
        <v>5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373</v>
      </c>
      <c r="AT143" s="160" t="s">
        <v>162</v>
      </c>
      <c r="AU143" s="160" t="s">
        <v>118</v>
      </c>
      <c r="AY143" s="14" t="s">
        <v>111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118</v>
      </c>
      <c r="BK143" s="161">
        <f t="shared" si="9"/>
        <v>0</v>
      </c>
      <c r="BL143" s="14" t="s">
        <v>233</v>
      </c>
      <c r="BM143" s="160" t="s">
        <v>196</v>
      </c>
    </row>
    <row r="144" spans="1:65" s="2" customFormat="1" ht="24.15" customHeight="1" x14ac:dyDescent="0.2">
      <c r="A144" s="29"/>
      <c r="B144" s="147"/>
      <c r="C144" s="162" t="s">
        <v>197</v>
      </c>
      <c r="D144" s="162" t="s">
        <v>162</v>
      </c>
      <c r="E144" s="163" t="s">
        <v>390</v>
      </c>
      <c r="F144" s="164" t="s">
        <v>391</v>
      </c>
      <c r="G144" s="165" t="s">
        <v>392</v>
      </c>
      <c r="H144" s="166">
        <v>3</v>
      </c>
      <c r="I144" s="167"/>
      <c r="J144" s="168">
        <f t="shared" si="0"/>
        <v>0</v>
      </c>
      <c r="K144" s="169"/>
      <c r="L144" s="170"/>
      <c r="M144" s="171" t="s">
        <v>1</v>
      </c>
      <c r="N144" s="172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373</v>
      </c>
      <c r="AT144" s="160" t="s">
        <v>162</v>
      </c>
      <c r="AU144" s="160" t="s">
        <v>118</v>
      </c>
      <c r="AY144" s="14" t="s">
        <v>111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118</v>
      </c>
      <c r="BK144" s="161">
        <f t="shared" si="9"/>
        <v>0</v>
      </c>
      <c r="BL144" s="14" t="s">
        <v>233</v>
      </c>
      <c r="BM144" s="160" t="s">
        <v>200</v>
      </c>
    </row>
    <row r="145" spans="1:65" s="2" customFormat="1" ht="24.15" customHeight="1" x14ac:dyDescent="0.2">
      <c r="A145" s="29"/>
      <c r="B145" s="147"/>
      <c r="C145" s="162" t="s">
        <v>157</v>
      </c>
      <c r="D145" s="162" t="s">
        <v>162</v>
      </c>
      <c r="E145" s="163" t="s">
        <v>393</v>
      </c>
      <c r="F145" s="164" t="s">
        <v>394</v>
      </c>
      <c r="G145" s="165" t="s">
        <v>392</v>
      </c>
      <c r="H145" s="166">
        <v>2</v>
      </c>
      <c r="I145" s="167"/>
      <c r="J145" s="168">
        <f t="shared" si="0"/>
        <v>0</v>
      </c>
      <c r="K145" s="169"/>
      <c r="L145" s="170"/>
      <c r="M145" s="171" t="s">
        <v>1</v>
      </c>
      <c r="N145" s="172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373</v>
      </c>
      <c r="AT145" s="160" t="s">
        <v>162</v>
      </c>
      <c r="AU145" s="160" t="s">
        <v>118</v>
      </c>
      <c r="AY145" s="14" t="s">
        <v>111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118</v>
      </c>
      <c r="BK145" s="161">
        <f t="shared" si="9"/>
        <v>0</v>
      </c>
      <c r="BL145" s="14" t="s">
        <v>233</v>
      </c>
      <c r="BM145" s="160" t="s">
        <v>203</v>
      </c>
    </row>
    <row r="146" spans="1:65" s="2" customFormat="1" ht="37.950000000000003" customHeight="1" x14ac:dyDescent="0.2">
      <c r="A146" s="29"/>
      <c r="B146" s="147"/>
      <c r="C146" s="162" t="s">
        <v>204</v>
      </c>
      <c r="D146" s="162" t="s">
        <v>162</v>
      </c>
      <c r="E146" s="163" t="s">
        <v>395</v>
      </c>
      <c r="F146" s="164" t="s">
        <v>396</v>
      </c>
      <c r="G146" s="165" t="s">
        <v>165</v>
      </c>
      <c r="H146" s="166">
        <v>3.2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37</v>
      </c>
      <c r="O146" s="58"/>
      <c r="P146" s="158">
        <f t="shared" si="1"/>
        <v>0</v>
      </c>
      <c r="Q146" s="158">
        <v>1E-3</v>
      </c>
      <c r="R146" s="158">
        <f t="shared" si="2"/>
        <v>3.2000000000000002E-3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373</v>
      </c>
      <c r="AT146" s="160" t="s">
        <v>162</v>
      </c>
      <c r="AU146" s="160" t="s">
        <v>118</v>
      </c>
      <c r="AY146" s="14" t="s">
        <v>111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118</v>
      </c>
      <c r="BK146" s="161">
        <f t="shared" si="9"/>
        <v>0</v>
      </c>
      <c r="BL146" s="14" t="s">
        <v>233</v>
      </c>
      <c r="BM146" s="160" t="s">
        <v>207</v>
      </c>
    </row>
    <row r="147" spans="1:65" s="2" customFormat="1" ht="16.5" customHeight="1" x14ac:dyDescent="0.2">
      <c r="A147" s="29"/>
      <c r="B147" s="147"/>
      <c r="C147" s="162" t="s">
        <v>161</v>
      </c>
      <c r="D147" s="162" t="s">
        <v>162</v>
      </c>
      <c r="E147" s="163" t="s">
        <v>397</v>
      </c>
      <c r="F147" s="164" t="s">
        <v>398</v>
      </c>
      <c r="G147" s="165" t="s">
        <v>165</v>
      </c>
      <c r="H147" s="166">
        <v>154</v>
      </c>
      <c r="I147" s="167"/>
      <c r="J147" s="168">
        <f t="shared" si="0"/>
        <v>0</v>
      </c>
      <c r="K147" s="169"/>
      <c r="L147" s="170"/>
      <c r="M147" s="171" t="s">
        <v>1</v>
      </c>
      <c r="N147" s="172" t="s">
        <v>37</v>
      </c>
      <c r="O147" s="58"/>
      <c r="P147" s="158">
        <f t="shared" si="1"/>
        <v>0</v>
      </c>
      <c r="Q147" s="158">
        <v>1E-3</v>
      </c>
      <c r="R147" s="158">
        <f t="shared" si="2"/>
        <v>0.154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373</v>
      </c>
      <c r="AT147" s="160" t="s">
        <v>162</v>
      </c>
      <c r="AU147" s="160" t="s">
        <v>118</v>
      </c>
      <c r="AY147" s="14" t="s">
        <v>111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118</v>
      </c>
      <c r="BK147" s="161">
        <f t="shared" si="9"/>
        <v>0</v>
      </c>
      <c r="BL147" s="14" t="s">
        <v>233</v>
      </c>
      <c r="BM147" s="160" t="s">
        <v>210</v>
      </c>
    </row>
    <row r="148" spans="1:65" s="2" customFormat="1" ht="16.5" customHeight="1" x14ac:dyDescent="0.2">
      <c r="A148" s="29"/>
      <c r="B148" s="147"/>
      <c r="C148" s="162" t="s">
        <v>211</v>
      </c>
      <c r="D148" s="162" t="s">
        <v>162</v>
      </c>
      <c r="E148" s="163" t="s">
        <v>399</v>
      </c>
      <c r="F148" s="164" t="s">
        <v>400</v>
      </c>
      <c r="G148" s="165" t="s">
        <v>218</v>
      </c>
      <c r="H148" s="166">
        <v>8</v>
      </c>
      <c r="I148" s="167"/>
      <c r="J148" s="168">
        <f t="shared" si="0"/>
        <v>0</v>
      </c>
      <c r="K148" s="169"/>
      <c r="L148" s="170"/>
      <c r="M148" s="171" t="s">
        <v>1</v>
      </c>
      <c r="N148" s="172" t="s">
        <v>37</v>
      </c>
      <c r="O148" s="58"/>
      <c r="P148" s="158">
        <f t="shared" si="1"/>
        <v>0</v>
      </c>
      <c r="Q148" s="158">
        <v>1.4999999999999999E-4</v>
      </c>
      <c r="R148" s="158">
        <f t="shared" si="2"/>
        <v>1.1999999999999999E-3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373</v>
      </c>
      <c r="AT148" s="160" t="s">
        <v>162</v>
      </c>
      <c r="AU148" s="160" t="s">
        <v>118</v>
      </c>
      <c r="AY148" s="14" t="s">
        <v>111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118</v>
      </c>
      <c r="BK148" s="161">
        <f t="shared" si="9"/>
        <v>0</v>
      </c>
      <c r="BL148" s="14" t="s">
        <v>233</v>
      </c>
      <c r="BM148" s="160" t="s">
        <v>214</v>
      </c>
    </row>
    <row r="149" spans="1:65" s="2" customFormat="1" ht="16.5" customHeight="1" x14ac:dyDescent="0.2">
      <c r="A149" s="29"/>
      <c r="B149" s="147"/>
      <c r="C149" s="162" t="s">
        <v>166</v>
      </c>
      <c r="D149" s="162" t="s">
        <v>162</v>
      </c>
      <c r="E149" s="163" t="s">
        <v>401</v>
      </c>
      <c r="F149" s="164" t="s">
        <v>402</v>
      </c>
      <c r="G149" s="165" t="s">
        <v>218</v>
      </c>
      <c r="H149" s="166">
        <v>4</v>
      </c>
      <c r="I149" s="167"/>
      <c r="J149" s="168">
        <f t="shared" si="0"/>
        <v>0</v>
      </c>
      <c r="K149" s="169"/>
      <c r="L149" s="170"/>
      <c r="M149" s="171" t="s">
        <v>1</v>
      </c>
      <c r="N149" s="172" t="s">
        <v>37</v>
      </c>
      <c r="O149" s="58"/>
      <c r="P149" s="158">
        <f t="shared" si="1"/>
        <v>0</v>
      </c>
      <c r="Q149" s="158">
        <v>2.1000000000000001E-4</v>
      </c>
      <c r="R149" s="158">
        <f t="shared" si="2"/>
        <v>8.4000000000000003E-4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373</v>
      </c>
      <c r="AT149" s="160" t="s">
        <v>162</v>
      </c>
      <c r="AU149" s="160" t="s">
        <v>118</v>
      </c>
      <c r="AY149" s="14" t="s">
        <v>111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118</v>
      </c>
      <c r="BK149" s="161">
        <f t="shared" si="9"/>
        <v>0</v>
      </c>
      <c r="BL149" s="14" t="s">
        <v>233</v>
      </c>
      <c r="BM149" s="160" t="s">
        <v>219</v>
      </c>
    </row>
    <row r="150" spans="1:65" s="2" customFormat="1" ht="24.15" customHeight="1" x14ac:dyDescent="0.2">
      <c r="A150" s="29"/>
      <c r="B150" s="147"/>
      <c r="C150" s="162" t="s">
        <v>220</v>
      </c>
      <c r="D150" s="162" t="s">
        <v>162</v>
      </c>
      <c r="E150" s="163" t="s">
        <v>403</v>
      </c>
      <c r="F150" s="164" t="s">
        <v>404</v>
      </c>
      <c r="G150" s="165" t="s">
        <v>127</v>
      </c>
      <c r="H150" s="166">
        <v>38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37</v>
      </c>
      <c r="O150" s="58"/>
      <c r="P150" s="158">
        <f t="shared" si="1"/>
        <v>0</v>
      </c>
      <c r="Q150" s="158">
        <v>1.3999999999999999E-4</v>
      </c>
      <c r="R150" s="158">
        <f t="shared" si="2"/>
        <v>5.3199999999999992E-3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373</v>
      </c>
      <c r="AT150" s="160" t="s">
        <v>162</v>
      </c>
      <c r="AU150" s="160" t="s">
        <v>118</v>
      </c>
      <c r="AY150" s="14" t="s">
        <v>111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118</v>
      </c>
      <c r="BK150" s="161">
        <f t="shared" si="9"/>
        <v>0</v>
      </c>
      <c r="BL150" s="14" t="s">
        <v>233</v>
      </c>
      <c r="BM150" s="160" t="s">
        <v>223</v>
      </c>
    </row>
    <row r="151" spans="1:65" s="2" customFormat="1" ht="24.15" customHeight="1" x14ac:dyDescent="0.2">
      <c r="A151" s="29"/>
      <c r="B151" s="147"/>
      <c r="C151" s="162" t="s">
        <v>170</v>
      </c>
      <c r="D151" s="162" t="s">
        <v>162</v>
      </c>
      <c r="E151" s="163" t="s">
        <v>405</v>
      </c>
      <c r="F151" s="164" t="s">
        <v>406</v>
      </c>
      <c r="G151" s="165" t="s">
        <v>127</v>
      </c>
      <c r="H151" s="166">
        <v>150</v>
      </c>
      <c r="I151" s="167"/>
      <c r="J151" s="168">
        <f t="shared" si="0"/>
        <v>0</v>
      </c>
      <c r="K151" s="169"/>
      <c r="L151" s="170"/>
      <c r="M151" s="171" t="s">
        <v>1</v>
      </c>
      <c r="N151" s="172" t="s">
        <v>37</v>
      </c>
      <c r="O151" s="58"/>
      <c r="P151" s="158">
        <f t="shared" si="1"/>
        <v>0</v>
      </c>
      <c r="Q151" s="158">
        <v>9.6000000000000002E-4</v>
      </c>
      <c r="R151" s="158">
        <f t="shared" si="2"/>
        <v>0.14400000000000002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373</v>
      </c>
      <c r="AT151" s="160" t="s">
        <v>162</v>
      </c>
      <c r="AU151" s="160" t="s">
        <v>118</v>
      </c>
      <c r="AY151" s="14" t="s">
        <v>111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118</v>
      </c>
      <c r="BK151" s="161">
        <f t="shared" si="9"/>
        <v>0</v>
      </c>
      <c r="BL151" s="14" t="s">
        <v>233</v>
      </c>
      <c r="BM151" s="160" t="s">
        <v>226</v>
      </c>
    </row>
    <row r="152" spans="1:65" s="2" customFormat="1" ht="16.5" customHeight="1" x14ac:dyDescent="0.2">
      <c r="A152" s="29"/>
      <c r="B152" s="147"/>
      <c r="C152" s="148" t="s">
        <v>227</v>
      </c>
      <c r="D152" s="148" t="s">
        <v>113</v>
      </c>
      <c r="E152" s="149" t="s">
        <v>407</v>
      </c>
      <c r="F152" s="150" t="s">
        <v>408</v>
      </c>
      <c r="G152" s="151" t="s">
        <v>409</v>
      </c>
      <c r="H152" s="152">
        <v>20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37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233</v>
      </c>
      <c r="AT152" s="160" t="s">
        <v>113</v>
      </c>
      <c r="AU152" s="160" t="s">
        <v>118</v>
      </c>
      <c r="AY152" s="14" t="s">
        <v>111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118</v>
      </c>
      <c r="BK152" s="161">
        <f t="shared" si="9"/>
        <v>0</v>
      </c>
      <c r="BL152" s="14" t="s">
        <v>233</v>
      </c>
      <c r="BM152" s="160" t="s">
        <v>230</v>
      </c>
    </row>
    <row r="153" spans="1:65" s="2" customFormat="1" ht="24.15" customHeight="1" x14ac:dyDescent="0.2">
      <c r="A153" s="29"/>
      <c r="B153" s="147"/>
      <c r="C153" s="148" t="s">
        <v>174</v>
      </c>
      <c r="D153" s="148" t="s">
        <v>113</v>
      </c>
      <c r="E153" s="149" t="s">
        <v>410</v>
      </c>
      <c r="F153" s="150" t="s">
        <v>411</v>
      </c>
      <c r="G153" s="151" t="s">
        <v>409</v>
      </c>
      <c r="H153" s="152">
        <v>20</v>
      </c>
      <c r="I153" s="153"/>
      <c r="J153" s="154">
        <f t="shared" si="0"/>
        <v>0</v>
      </c>
      <c r="K153" s="155"/>
      <c r="L153" s="30"/>
      <c r="M153" s="156" t="s">
        <v>1</v>
      </c>
      <c r="N153" s="157" t="s">
        <v>37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233</v>
      </c>
      <c r="AT153" s="160" t="s">
        <v>113</v>
      </c>
      <c r="AU153" s="160" t="s">
        <v>118</v>
      </c>
      <c r="AY153" s="14" t="s">
        <v>111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118</v>
      </c>
      <c r="BK153" s="161">
        <f t="shared" si="9"/>
        <v>0</v>
      </c>
      <c r="BL153" s="14" t="s">
        <v>233</v>
      </c>
      <c r="BM153" s="160" t="s">
        <v>233</v>
      </c>
    </row>
    <row r="154" spans="1:65" s="2" customFormat="1" ht="16.5" customHeight="1" x14ac:dyDescent="0.2">
      <c r="A154" s="29"/>
      <c r="B154" s="147"/>
      <c r="C154" s="148" t="s">
        <v>234</v>
      </c>
      <c r="D154" s="148" t="s">
        <v>113</v>
      </c>
      <c r="E154" s="149" t="s">
        <v>412</v>
      </c>
      <c r="F154" s="150" t="s">
        <v>413</v>
      </c>
      <c r="G154" s="151" t="s">
        <v>414</v>
      </c>
      <c r="H154" s="178"/>
      <c r="I154" s="153"/>
      <c r="J154" s="154">
        <f t="shared" si="0"/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233</v>
      </c>
      <c r="AT154" s="160" t="s">
        <v>113</v>
      </c>
      <c r="AU154" s="160" t="s">
        <v>118</v>
      </c>
      <c r="AY154" s="14" t="s">
        <v>111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118</v>
      </c>
      <c r="BK154" s="161">
        <f t="shared" si="9"/>
        <v>0</v>
      </c>
      <c r="BL154" s="14" t="s">
        <v>233</v>
      </c>
      <c r="BM154" s="160" t="s">
        <v>237</v>
      </c>
    </row>
    <row r="155" spans="1:65" s="2" customFormat="1" ht="16.5" customHeight="1" x14ac:dyDescent="0.2">
      <c r="A155" s="29"/>
      <c r="B155" s="147"/>
      <c r="C155" s="148" t="s">
        <v>179</v>
      </c>
      <c r="D155" s="148" t="s">
        <v>113</v>
      </c>
      <c r="E155" s="149" t="s">
        <v>415</v>
      </c>
      <c r="F155" s="150" t="s">
        <v>416</v>
      </c>
      <c r="G155" s="151" t="s">
        <v>414</v>
      </c>
      <c r="H155" s="178"/>
      <c r="I155" s="153"/>
      <c r="J155" s="154">
        <f t="shared" si="0"/>
        <v>0</v>
      </c>
      <c r="K155" s="155"/>
      <c r="L155" s="30"/>
      <c r="M155" s="156" t="s">
        <v>1</v>
      </c>
      <c r="N155" s="157" t="s">
        <v>37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233</v>
      </c>
      <c r="AT155" s="160" t="s">
        <v>113</v>
      </c>
      <c r="AU155" s="160" t="s">
        <v>118</v>
      </c>
      <c r="AY155" s="14" t="s">
        <v>111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118</v>
      </c>
      <c r="BK155" s="161">
        <f t="shared" si="9"/>
        <v>0</v>
      </c>
      <c r="BL155" s="14" t="s">
        <v>233</v>
      </c>
      <c r="BM155" s="160" t="s">
        <v>240</v>
      </c>
    </row>
    <row r="156" spans="1:65" s="12" customFormat="1" ht="22.95" customHeight="1" x14ac:dyDescent="0.25">
      <c r="B156" s="134"/>
      <c r="D156" s="135" t="s">
        <v>70</v>
      </c>
      <c r="E156" s="145" t="s">
        <v>417</v>
      </c>
      <c r="F156" s="145" t="s">
        <v>418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SUM(P157:P185)</f>
        <v>0</v>
      </c>
      <c r="Q156" s="140"/>
      <c r="R156" s="141">
        <f>SUM(R157:R185)</f>
        <v>7.6675200000000023</v>
      </c>
      <c r="S156" s="140"/>
      <c r="T156" s="142">
        <f>SUM(T157:T185)</f>
        <v>0</v>
      </c>
      <c r="AR156" s="135" t="s">
        <v>121</v>
      </c>
      <c r="AT156" s="143" t="s">
        <v>70</v>
      </c>
      <c r="AU156" s="143" t="s">
        <v>79</v>
      </c>
      <c r="AY156" s="135" t="s">
        <v>111</v>
      </c>
      <c r="BK156" s="144">
        <f>SUM(BK157:BK185)</f>
        <v>0</v>
      </c>
    </row>
    <row r="157" spans="1:65" s="2" customFormat="1" ht="24.15" customHeight="1" x14ac:dyDescent="0.2">
      <c r="A157" s="29"/>
      <c r="B157" s="147"/>
      <c r="C157" s="148" t="s">
        <v>241</v>
      </c>
      <c r="D157" s="148" t="s">
        <v>113</v>
      </c>
      <c r="E157" s="149" t="s">
        <v>419</v>
      </c>
      <c r="F157" s="150" t="s">
        <v>420</v>
      </c>
      <c r="G157" s="151" t="s">
        <v>421</v>
      </c>
      <c r="H157" s="152">
        <v>0.13</v>
      </c>
      <c r="I157" s="153"/>
      <c r="J157" s="154">
        <f t="shared" ref="J157:J185" si="10">ROUND(I157*H157,2)</f>
        <v>0</v>
      </c>
      <c r="K157" s="155"/>
      <c r="L157" s="30"/>
      <c r="M157" s="156" t="s">
        <v>1</v>
      </c>
      <c r="N157" s="157" t="s">
        <v>37</v>
      </c>
      <c r="O157" s="58"/>
      <c r="P157" s="158">
        <f t="shared" ref="P157:P185" si="11">O157*H157</f>
        <v>0</v>
      </c>
      <c r="Q157" s="158">
        <v>0</v>
      </c>
      <c r="R157" s="158">
        <f t="shared" ref="R157:R185" si="12">Q157*H157</f>
        <v>0</v>
      </c>
      <c r="S157" s="158">
        <v>0</v>
      </c>
      <c r="T157" s="159">
        <f t="shared" ref="T157:T185" si="13"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233</v>
      </c>
      <c r="AT157" s="160" t="s">
        <v>113</v>
      </c>
      <c r="AU157" s="160" t="s">
        <v>118</v>
      </c>
      <c r="AY157" s="14" t="s">
        <v>111</v>
      </c>
      <c r="BE157" s="161">
        <f t="shared" ref="BE157:BE185" si="14">IF(N157="základná",J157,0)</f>
        <v>0</v>
      </c>
      <c r="BF157" s="161">
        <f t="shared" ref="BF157:BF185" si="15">IF(N157="znížená",J157,0)</f>
        <v>0</v>
      </c>
      <c r="BG157" s="161">
        <f t="shared" ref="BG157:BG185" si="16">IF(N157="zákl. prenesená",J157,0)</f>
        <v>0</v>
      </c>
      <c r="BH157" s="161">
        <f t="shared" ref="BH157:BH185" si="17">IF(N157="zníž. prenesená",J157,0)</f>
        <v>0</v>
      </c>
      <c r="BI157" s="161">
        <f t="shared" ref="BI157:BI185" si="18">IF(N157="nulová",J157,0)</f>
        <v>0</v>
      </c>
      <c r="BJ157" s="14" t="s">
        <v>118</v>
      </c>
      <c r="BK157" s="161">
        <f t="shared" ref="BK157:BK185" si="19">ROUND(I157*H157,2)</f>
        <v>0</v>
      </c>
      <c r="BL157" s="14" t="s">
        <v>233</v>
      </c>
      <c r="BM157" s="160" t="s">
        <v>244</v>
      </c>
    </row>
    <row r="158" spans="1:65" s="2" customFormat="1" ht="16.5" customHeight="1" x14ac:dyDescent="0.2">
      <c r="A158" s="29"/>
      <c r="B158" s="147"/>
      <c r="C158" s="148" t="s">
        <v>248</v>
      </c>
      <c r="D158" s="148" t="s">
        <v>113</v>
      </c>
      <c r="E158" s="149" t="s">
        <v>422</v>
      </c>
      <c r="F158" s="150" t="s">
        <v>423</v>
      </c>
      <c r="G158" s="151" t="s">
        <v>116</v>
      </c>
      <c r="H158" s="152">
        <v>7.5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233</v>
      </c>
      <c r="AT158" s="160" t="s">
        <v>113</v>
      </c>
      <c r="AU158" s="160" t="s">
        <v>118</v>
      </c>
      <c r="AY158" s="14" t="s">
        <v>111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118</v>
      </c>
      <c r="BK158" s="161">
        <f t="shared" si="19"/>
        <v>0</v>
      </c>
      <c r="BL158" s="14" t="s">
        <v>233</v>
      </c>
      <c r="BM158" s="160" t="s">
        <v>247</v>
      </c>
    </row>
    <row r="159" spans="1:65" s="2" customFormat="1" ht="16.5" customHeight="1" x14ac:dyDescent="0.2">
      <c r="A159" s="29"/>
      <c r="B159" s="147"/>
      <c r="C159" s="148" t="s">
        <v>182</v>
      </c>
      <c r="D159" s="148" t="s">
        <v>113</v>
      </c>
      <c r="E159" s="149" t="s">
        <v>424</v>
      </c>
      <c r="F159" s="150" t="s">
        <v>425</v>
      </c>
      <c r="G159" s="151" t="s">
        <v>116</v>
      </c>
      <c r="H159" s="152">
        <v>0.5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37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233</v>
      </c>
      <c r="AT159" s="160" t="s">
        <v>113</v>
      </c>
      <c r="AU159" s="160" t="s">
        <v>118</v>
      </c>
      <c r="AY159" s="14" t="s">
        <v>111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118</v>
      </c>
      <c r="BK159" s="161">
        <f t="shared" si="19"/>
        <v>0</v>
      </c>
      <c r="BL159" s="14" t="s">
        <v>233</v>
      </c>
      <c r="BM159" s="160" t="s">
        <v>251</v>
      </c>
    </row>
    <row r="160" spans="1:65" s="2" customFormat="1" ht="24.15" customHeight="1" x14ac:dyDescent="0.2">
      <c r="A160" s="29"/>
      <c r="B160" s="147"/>
      <c r="C160" s="148" t="s">
        <v>186</v>
      </c>
      <c r="D160" s="148" t="s">
        <v>113</v>
      </c>
      <c r="E160" s="149" t="s">
        <v>426</v>
      </c>
      <c r="F160" s="150" t="s">
        <v>427</v>
      </c>
      <c r="G160" s="151" t="s">
        <v>127</v>
      </c>
      <c r="H160" s="152">
        <v>50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233</v>
      </c>
      <c r="AT160" s="160" t="s">
        <v>113</v>
      </c>
      <c r="AU160" s="160" t="s">
        <v>118</v>
      </c>
      <c r="AY160" s="14" t="s">
        <v>111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118</v>
      </c>
      <c r="BK160" s="161">
        <f t="shared" si="19"/>
        <v>0</v>
      </c>
      <c r="BL160" s="14" t="s">
        <v>233</v>
      </c>
      <c r="BM160" s="160" t="s">
        <v>254</v>
      </c>
    </row>
    <row r="161" spans="1:65" s="2" customFormat="1" ht="16.5" customHeight="1" x14ac:dyDescent="0.2">
      <c r="A161" s="29"/>
      <c r="B161" s="147"/>
      <c r="C161" s="148" t="s">
        <v>219</v>
      </c>
      <c r="D161" s="148" t="s">
        <v>113</v>
      </c>
      <c r="E161" s="149" t="s">
        <v>428</v>
      </c>
      <c r="F161" s="150" t="s">
        <v>429</v>
      </c>
      <c r="G161" s="151" t="s">
        <v>116</v>
      </c>
      <c r="H161" s="152">
        <v>8.4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37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233</v>
      </c>
      <c r="AT161" s="160" t="s">
        <v>113</v>
      </c>
      <c r="AU161" s="160" t="s">
        <v>118</v>
      </c>
      <c r="AY161" s="14" t="s">
        <v>111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118</v>
      </c>
      <c r="BK161" s="161">
        <f t="shared" si="19"/>
        <v>0</v>
      </c>
      <c r="BL161" s="14" t="s">
        <v>233</v>
      </c>
      <c r="BM161" s="160" t="s">
        <v>258</v>
      </c>
    </row>
    <row r="162" spans="1:65" s="2" customFormat="1" ht="24.15" customHeight="1" x14ac:dyDescent="0.2">
      <c r="A162" s="29"/>
      <c r="B162" s="147"/>
      <c r="C162" s="148" t="s">
        <v>255</v>
      </c>
      <c r="D162" s="148" t="s">
        <v>113</v>
      </c>
      <c r="E162" s="149" t="s">
        <v>430</v>
      </c>
      <c r="F162" s="150" t="s">
        <v>431</v>
      </c>
      <c r="G162" s="151" t="s">
        <v>146</v>
      </c>
      <c r="H162" s="152">
        <v>2.2000000000000002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233</v>
      </c>
      <c r="AT162" s="160" t="s">
        <v>113</v>
      </c>
      <c r="AU162" s="160" t="s">
        <v>118</v>
      </c>
      <c r="AY162" s="14" t="s">
        <v>111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118</v>
      </c>
      <c r="BK162" s="161">
        <f t="shared" si="19"/>
        <v>0</v>
      </c>
      <c r="BL162" s="14" t="s">
        <v>233</v>
      </c>
      <c r="BM162" s="160" t="s">
        <v>261</v>
      </c>
    </row>
    <row r="163" spans="1:65" s="2" customFormat="1" ht="24.15" customHeight="1" x14ac:dyDescent="0.2">
      <c r="A163" s="29"/>
      <c r="B163" s="147"/>
      <c r="C163" s="148" t="s">
        <v>189</v>
      </c>
      <c r="D163" s="148" t="s">
        <v>113</v>
      </c>
      <c r="E163" s="149" t="s">
        <v>432</v>
      </c>
      <c r="F163" s="150" t="s">
        <v>433</v>
      </c>
      <c r="G163" s="151" t="s">
        <v>146</v>
      </c>
      <c r="H163" s="152">
        <v>2.2000000000000002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37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233</v>
      </c>
      <c r="AT163" s="160" t="s">
        <v>113</v>
      </c>
      <c r="AU163" s="160" t="s">
        <v>118</v>
      </c>
      <c r="AY163" s="14" t="s">
        <v>111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118</v>
      </c>
      <c r="BK163" s="161">
        <f t="shared" si="19"/>
        <v>0</v>
      </c>
      <c r="BL163" s="14" t="s">
        <v>233</v>
      </c>
      <c r="BM163" s="160" t="s">
        <v>265</v>
      </c>
    </row>
    <row r="164" spans="1:65" s="2" customFormat="1" ht="24.15" customHeight="1" x14ac:dyDescent="0.2">
      <c r="A164" s="29"/>
      <c r="B164" s="147"/>
      <c r="C164" s="162" t="s">
        <v>262</v>
      </c>
      <c r="D164" s="162" t="s">
        <v>162</v>
      </c>
      <c r="E164" s="163" t="s">
        <v>434</v>
      </c>
      <c r="F164" s="164" t="s">
        <v>435</v>
      </c>
      <c r="G164" s="165" t="s">
        <v>146</v>
      </c>
      <c r="H164" s="166">
        <v>2.2000000000000002</v>
      </c>
      <c r="I164" s="167"/>
      <c r="J164" s="168">
        <f t="shared" si="10"/>
        <v>0</v>
      </c>
      <c r="K164" s="169"/>
      <c r="L164" s="170"/>
      <c r="M164" s="171" t="s">
        <v>1</v>
      </c>
      <c r="N164" s="172" t="s">
        <v>37</v>
      </c>
      <c r="O164" s="58"/>
      <c r="P164" s="158">
        <f t="shared" si="11"/>
        <v>0</v>
      </c>
      <c r="Q164" s="158">
        <v>2.4281409090909101</v>
      </c>
      <c r="R164" s="158">
        <f t="shared" si="12"/>
        <v>5.3419100000000022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373</v>
      </c>
      <c r="AT164" s="160" t="s">
        <v>162</v>
      </c>
      <c r="AU164" s="160" t="s">
        <v>118</v>
      </c>
      <c r="AY164" s="14" t="s">
        <v>111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118</v>
      </c>
      <c r="BK164" s="161">
        <f t="shared" si="19"/>
        <v>0</v>
      </c>
      <c r="BL164" s="14" t="s">
        <v>233</v>
      </c>
      <c r="BM164" s="160" t="s">
        <v>268</v>
      </c>
    </row>
    <row r="165" spans="1:65" s="2" customFormat="1" ht="24.15" customHeight="1" x14ac:dyDescent="0.2">
      <c r="A165" s="29"/>
      <c r="B165" s="147"/>
      <c r="C165" s="148" t="s">
        <v>214</v>
      </c>
      <c r="D165" s="148" t="s">
        <v>113</v>
      </c>
      <c r="E165" s="149" t="s">
        <v>436</v>
      </c>
      <c r="F165" s="150" t="s">
        <v>437</v>
      </c>
      <c r="G165" s="151" t="s">
        <v>146</v>
      </c>
      <c r="H165" s="152">
        <v>0.2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233</v>
      </c>
      <c r="AT165" s="160" t="s">
        <v>113</v>
      </c>
      <c r="AU165" s="160" t="s">
        <v>118</v>
      </c>
      <c r="AY165" s="14" t="s">
        <v>111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118</v>
      </c>
      <c r="BK165" s="161">
        <f t="shared" si="19"/>
        <v>0</v>
      </c>
      <c r="BL165" s="14" t="s">
        <v>233</v>
      </c>
      <c r="BM165" s="160" t="s">
        <v>272</v>
      </c>
    </row>
    <row r="166" spans="1:65" s="2" customFormat="1" ht="24.15" customHeight="1" x14ac:dyDescent="0.2">
      <c r="A166" s="29"/>
      <c r="B166" s="147"/>
      <c r="C166" s="148" t="s">
        <v>193</v>
      </c>
      <c r="D166" s="148" t="s">
        <v>113</v>
      </c>
      <c r="E166" s="149" t="s">
        <v>438</v>
      </c>
      <c r="F166" s="150" t="s">
        <v>439</v>
      </c>
      <c r="G166" s="151" t="s">
        <v>127</v>
      </c>
      <c r="H166" s="152">
        <v>41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37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233</v>
      </c>
      <c r="AT166" s="160" t="s">
        <v>113</v>
      </c>
      <c r="AU166" s="160" t="s">
        <v>118</v>
      </c>
      <c r="AY166" s="14" t="s">
        <v>111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118</v>
      </c>
      <c r="BK166" s="161">
        <f t="shared" si="19"/>
        <v>0</v>
      </c>
      <c r="BL166" s="14" t="s">
        <v>233</v>
      </c>
      <c r="BM166" s="160" t="s">
        <v>275</v>
      </c>
    </row>
    <row r="167" spans="1:65" s="2" customFormat="1" ht="24.15" customHeight="1" x14ac:dyDescent="0.2">
      <c r="A167" s="29"/>
      <c r="B167" s="147"/>
      <c r="C167" s="148" t="s">
        <v>304</v>
      </c>
      <c r="D167" s="148" t="s">
        <v>113</v>
      </c>
      <c r="E167" s="149" t="s">
        <v>440</v>
      </c>
      <c r="F167" s="150" t="s">
        <v>441</v>
      </c>
      <c r="G167" s="151" t="s">
        <v>146</v>
      </c>
      <c r="H167" s="152">
        <v>14.35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37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233</v>
      </c>
      <c r="AT167" s="160" t="s">
        <v>113</v>
      </c>
      <c r="AU167" s="160" t="s">
        <v>118</v>
      </c>
      <c r="AY167" s="14" t="s">
        <v>111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118</v>
      </c>
      <c r="BK167" s="161">
        <f t="shared" si="19"/>
        <v>0</v>
      </c>
      <c r="BL167" s="14" t="s">
        <v>233</v>
      </c>
      <c r="BM167" s="160" t="s">
        <v>279</v>
      </c>
    </row>
    <row r="168" spans="1:65" s="2" customFormat="1" ht="24.15" customHeight="1" x14ac:dyDescent="0.2">
      <c r="A168" s="29"/>
      <c r="B168" s="147"/>
      <c r="C168" s="148" t="s">
        <v>276</v>
      </c>
      <c r="D168" s="148" t="s">
        <v>113</v>
      </c>
      <c r="E168" s="149" t="s">
        <v>442</v>
      </c>
      <c r="F168" s="150" t="s">
        <v>443</v>
      </c>
      <c r="G168" s="151" t="s">
        <v>127</v>
      </c>
      <c r="H168" s="152">
        <v>58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37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233</v>
      </c>
      <c r="AT168" s="160" t="s">
        <v>113</v>
      </c>
      <c r="AU168" s="160" t="s">
        <v>118</v>
      </c>
      <c r="AY168" s="14" t="s">
        <v>111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118</v>
      </c>
      <c r="BK168" s="161">
        <f t="shared" si="19"/>
        <v>0</v>
      </c>
      <c r="BL168" s="14" t="s">
        <v>233</v>
      </c>
      <c r="BM168" s="160" t="s">
        <v>282</v>
      </c>
    </row>
    <row r="169" spans="1:65" s="2" customFormat="1" ht="24.15" customHeight="1" x14ac:dyDescent="0.2">
      <c r="A169" s="29"/>
      <c r="B169" s="147"/>
      <c r="C169" s="148" t="s">
        <v>269</v>
      </c>
      <c r="D169" s="148" t="s">
        <v>113</v>
      </c>
      <c r="E169" s="149" t="s">
        <v>444</v>
      </c>
      <c r="F169" s="150" t="s">
        <v>445</v>
      </c>
      <c r="G169" s="151" t="s">
        <v>127</v>
      </c>
      <c r="H169" s="152">
        <v>31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37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233</v>
      </c>
      <c r="AT169" s="160" t="s">
        <v>113</v>
      </c>
      <c r="AU169" s="160" t="s">
        <v>118</v>
      </c>
      <c r="AY169" s="14" t="s">
        <v>111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118</v>
      </c>
      <c r="BK169" s="161">
        <f t="shared" si="19"/>
        <v>0</v>
      </c>
      <c r="BL169" s="14" t="s">
        <v>233</v>
      </c>
      <c r="BM169" s="160" t="s">
        <v>286</v>
      </c>
    </row>
    <row r="170" spans="1:65" s="2" customFormat="1" ht="16.5" customHeight="1" x14ac:dyDescent="0.2">
      <c r="A170" s="29"/>
      <c r="B170" s="147"/>
      <c r="C170" s="148" t="s">
        <v>196</v>
      </c>
      <c r="D170" s="148" t="s">
        <v>113</v>
      </c>
      <c r="E170" s="149" t="s">
        <v>446</v>
      </c>
      <c r="F170" s="150" t="s">
        <v>447</v>
      </c>
      <c r="G170" s="151" t="s">
        <v>392</v>
      </c>
      <c r="H170" s="152">
        <v>4</v>
      </c>
      <c r="I170" s="153"/>
      <c r="J170" s="154">
        <f t="shared" si="10"/>
        <v>0</v>
      </c>
      <c r="K170" s="155"/>
      <c r="L170" s="30"/>
      <c r="M170" s="156" t="s">
        <v>1</v>
      </c>
      <c r="N170" s="157" t="s">
        <v>37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233</v>
      </c>
      <c r="AT170" s="160" t="s">
        <v>113</v>
      </c>
      <c r="AU170" s="160" t="s">
        <v>118</v>
      </c>
      <c r="AY170" s="14" t="s">
        <v>111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118</v>
      </c>
      <c r="BK170" s="161">
        <f t="shared" si="19"/>
        <v>0</v>
      </c>
      <c r="BL170" s="14" t="s">
        <v>233</v>
      </c>
      <c r="BM170" s="160" t="s">
        <v>289</v>
      </c>
    </row>
    <row r="171" spans="1:65" s="2" customFormat="1" ht="24.15" customHeight="1" x14ac:dyDescent="0.2">
      <c r="A171" s="29"/>
      <c r="B171" s="147"/>
      <c r="C171" s="148" t="s">
        <v>200</v>
      </c>
      <c r="D171" s="148" t="s">
        <v>113</v>
      </c>
      <c r="E171" s="149" t="s">
        <v>448</v>
      </c>
      <c r="F171" s="150" t="s">
        <v>449</v>
      </c>
      <c r="G171" s="151" t="s">
        <v>127</v>
      </c>
      <c r="H171" s="152">
        <v>41</v>
      </c>
      <c r="I171" s="153"/>
      <c r="J171" s="154">
        <f t="shared" si="10"/>
        <v>0</v>
      </c>
      <c r="K171" s="155"/>
      <c r="L171" s="30"/>
      <c r="M171" s="156" t="s">
        <v>1</v>
      </c>
      <c r="N171" s="157" t="s">
        <v>37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233</v>
      </c>
      <c r="AT171" s="160" t="s">
        <v>113</v>
      </c>
      <c r="AU171" s="160" t="s">
        <v>118</v>
      </c>
      <c r="AY171" s="14" t="s">
        <v>111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118</v>
      </c>
      <c r="BK171" s="161">
        <f t="shared" si="19"/>
        <v>0</v>
      </c>
      <c r="BL171" s="14" t="s">
        <v>233</v>
      </c>
      <c r="BM171" s="160" t="s">
        <v>293</v>
      </c>
    </row>
    <row r="172" spans="1:65" s="2" customFormat="1" ht="16.5" customHeight="1" x14ac:dyDescent="0.2">
      <c r="A172" s="29"/>
      <c r="B172" s="147"/>
      <c r="C172" s="162" t="s">
        <v>283</v>
      </c>
      <c r="D172" s="162" t="s">
        <v>162</v>
      </c>
      <c r="E172" s="163" t="s">
        <v>450</v>
      </c>
      <c r="F172" s="164" t="s">
        <v>451</v>
      </c>
      <c r="G172" s="165" t="s">
        <v>156</v>
      </c>
      <c r="H172" s="166">
        <v>2.3170000000000002</v>
      </c>
      <c r="I172" s="167"/>
      <c r="J172" s="168">
        <f t="shared" si="10"/>
        <v>0</v>
      </c>
      <c r="K172" s="169"/>
      <c r="L172" s="170"/>
      <c r="M172" s="171" t="s">
        <v>1</v>
      </c>
      <c r="N172" s="172" t="s">
        <v>37</v>
      </c>
      <c r="O172" s="58"/>
      <c r="P172" s="158">
        <f t="shared" si="11"/>
        <v>0</v>
      </c>
      <c r="Q172" s="158">
        <v>1</v>
      </c>
      <c r="R172" s="158">
        <f t="shared" si="12"/>
        <v>2.3170000000000002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373</v>
      </c>
      <c r="AT172" s="160" t="s">
        <v>162</v>
      </c>
      <c r="AU172" s="160" t="s">
        <v>118</v>
      </c>
      <c r="AY172" s="14" t="s">
        <v>111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118</v>
      </c>
      <c r="BK172" s="161">
        <f t="shared" si="19"/>
        <v>0</v>
      </c>
      <c r="BL172" s="14" t="s">
        <v>233</v>
      </c>
      <c r="BM172" s="160" t="s">
        <v>296</v>
      </c>
    </row>
    <row r="173" spans="1:65" s="2" customFormat="1" ht="24.15" customHeight="1" x14ac:dyDescent="0.2">
      <c r="A173" s="29"/>
      <c r="B173" s="147"/>
      <c r="C173" s="148" t="s">
        <v>203</v>
      </c>
      <c r="D173" s="148" t="s">
        <v>113</v>
      </c>
      <c r="E173" s="149" t="s">
        <v>452</v>
      </c>
      <c r="F173" s="150" t="s">
        <v>453</v>
      </c>
      <c r="G173" s="151" t="s">
        <v>127</v>
      </c>
      <c r="H173" s="152">
        <v>41</v>
      </c>
      <c r="I173" s="153"/>
      <c r="J173" s="154">
        <f t="shared" si="10"/>
        <v>0</v>
      </c>
      <c r="K173" s="155"/>
      <c r="L173" s="30"/>
      <c r="M173" s="156" t="s">
        <v>1</v>
      </c>
      <c r="N173" s="157" t="s">
        <v>37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233</v>
      </c>
      <c r="AT173" s="160" t="s">
        <v>113</v>
      </c>
      <c r="AU173" s="160" t="s">
        <v>118</v>
      </c>
      <c r="AY173" s="14" t="s">
        <v>111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118</v>
      </c>
      <c r="BK173" s="161">
        <f t="shared" si="19"/>
        <v>0</v>
      </c>
      <c r="BL173" s="14" t="s">
        <v>233</v>
      </c>
      <c r="BM173" s="160" t="s">
        <v>300</v>
      </c>
    </row>
    <row r="174" spans="1:65" s="2" customFormat="1" ht="24.15" customHeight="1" x14ac:dyDescent="0.2">
      <c r="A174" s="29"/>
      <c r="B174" s="147"/>
      <c r="C174" s="162" t="s">
        <v>290</v>
      </c>
      <c r="D174" s="162" t="s">
        <v>162</v>
      </c>
      <c r="E174" s="163" t="s">
        <v>454</v>
      </c>
      <c r="F174" s="164" t="s">
        <v>455</v>
      </c>
      <c r="G174" s="165" t="s">
        <v>127</v>
      </c>
      <c r="H174" s="166">
        <v>41</v>
      </c>
      <c r="I174" s="167"/>
      <c r="J174" s="168">
        <f t="shared" si="10"/>
        <v>0</v>
      </c>
      <c r="K174" s="169"/>
      <c r="L174" s="170"/>
      <c r="M174" s="171" t="s">
        <v>1</v>
      </c>
      <c r="N174" s="172" t="s">
        <v>37</v>
      </c>
      <c r="O174" s="58"/>
      <c r="P174" s="158">
        <f t="shared" si="11"/>
        <v>0</v>
      </c>
      <c r="Q174" s="158">
        <v>2.1000000000000001E-4</v>
      </c>
      <c r="R174" s="158">
        <f t="shared" si="12"/>
        <v>8.6099999999999996E-3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373</v>
      </c>
      <c r="AT174" s="160" t="s">
        <v>162</v>
      </c>
      <c r="AU174" s="160" t="s">
        <v>118</v>
      </c>
      <c r="AY174" s="14" t="s">
        <v>111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118</v>
      </c>
      <c r="BK174" s="161">
        <f t="shared" si="19"/>
        <v>0</v>
      </c>
      <c r="BL174" s="14" t="s">
        <v>233</v>
      </c>
      <c r="BM174" s="160" t="s">
        <v>303</v>
      </c>
    </row>
    <row r="175" spans="1:65" s="2" customFormat="1" ht="16.5" customHeight="1" x14ac:dyDescent="0.2">
      <c r="A175" s="29"/>
      <c r="B175" s="147"/>
      <c r="C175" s="148" t="s">
        <v>207</v>
      </c>
      <c r="D175" s="148" t="s">
        <v>113</v>
      </c>
      <c r="E175" s="149" t="s">
        <v>456</v>
      </c>
      <c r="F175" s="150" t="s">
        <v>457</v>
      </c>
      <c r="G175" s="151" t="s">
        <v>127</v>
      </c>
      <c r="H175" s="152">
        <v>72</v>
      </c>
      <c r="I175" s="153"/>
      <c r="J175" s="154">
        <f t="shared" si="10"/>
        <v>0</v>
      </c>
      <c r="K175" s="155"/>
      <c r="L175" s="30"/>
      <c r="M175" s="156" t="s">
        <v>1</v>
      </c>
      <c r="N175" s="157" t="s">
        <v>37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233</v>
      </c>
      <c r="AT175" s="160" t="s">
        <v>113</v>
      </c>
      <c r="AU175" s="160" t="s">
        <v>118</v>
      </c>
      <c r="AY175" s="14" t="s">
        <v>111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118</v>
      </c>
      <c r="BK175" s="161">
        <f t="shared" si="19"/>
        <v>0</v>
      </c>
      <c r="BL175" s="14" t="s">
        <v>233</v>
      </c>
      <c r="BM175" s="160" t="s">
        <v>307</v>
      </c>
    </row>
    <row r="176" spans="1:65" s="2" customFormat="1" ht="33" customHeight="1" x14ac:dyDescent="0.2">
      <c r="A176" s="29"/>
      <c r="B176" s="147"/>
      <c r="C176" s="148" t="s">
        <v>297</v>
      </c>
      <c r="D176" s="148" t="s">
        <v>113</v>
      </c>
      <c r="E176" s="149" t="s">
        <v>458</v>
      </c>
      <c r="F176" s="150" t="s">
        <v>459</v>
      </c>
      <c r="G176" s="151" t="s">
        <v>127</v>
      </c>
      <c r="H176" s="152">
        <v>41</v>
      </c>
      <c r="I176" s="153"/>
      <c r="J176" s="154">
        <f t="shared" si="10"/>
        <v>0</v>
      </c>
      <c r="K176" s="155"/>
      <c r="L176" s="30"/>
      <c r="M176" s="156" t="s">
        <v>1</v>
      </c>
      <c r="N176" s="157" t="s">
        <v>37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233</v>
      </c>
      <c r="AT176" s="160" t="s">
        <v>113</v>
      </c>
      <c r="AU176" s="160" t="s">
        <v>118</v>
      </c>
      <c r="AY176" s="14" t="s">
        <v>111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118</v>
      </c>
      <c r="BK176" s="161">
        <f t="shared" si="19"/>
        <v>0</v>
      </c>
      <c r="BL176" s="14" t="s">
        <v>233</v>
      </c>
      <c r="BM176" s="160" t="s">
        <v>310</v>
      </c>
    </row>
    <row r="177" spans="1:65" s="2" customFormat="1" ht="24.15" customHeight="1" x14ac:dyDescent="0.2">
      <c r="A177" s="29"/>
      <c r="B177" s="147"/>
      <c r="C177" s="148" t="s">
        <v>210</v>
      </c>
      <c r="D177" s="148" t="s">
        <v>113</v>
      </c>
      <c r="E177" s="149" t="s">
        <v>460</v>
      </c>
      <c r="F177" s="150" t="s">
        <v>461</v>
      </c>
      <c r="G177" s="151" t="s">
        <v>146</v>
      </c>
      <c r="H177" s="152">
        <v>3.8330000000000002</v>
      </c>
      <c r="I177" s="153"/>
      <c r="J177" s="154">
        <f t="shared" si="10"/>
        <v>0</v>
      </c>
      <c r="K177" s="155"/>
      <c r="L177" s="30"/>
      <c r="M177" s="156" t="s">
        <v>1</v>
      </c>
      <c r="N177" s="157" t="s">
        <v>37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233</v>
      </c>
      <c r="AT177" s="160" t="s">
        <v>113</v>
      </c>
      <c r="AU177" s="160" t="s">
        <v>118</v>
      </c>
      <c r="AY177" s="14" t="s">
        <v>111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118</v>
      </c>
      <c r="BK177" s="161">
        <f t="shared" si="19"/>
        <v>0</v>
      </c>
      <c r="BL177" s="14" t="s">
        <v>233</v>
      </c>
      <c r="BM177" s="160" t="s">
        <v>314</v>
      </c>
    </row>
    <row r="178" spans="1:65" s="2" customFormat="1" ht="24.15" customHeight="1" x14ac:dyDescent="0.2">
      <c r="A178" s="29"/>
      <c r="B178" s="147"/>
      <c r="C178" s="148" t="s">
        <v>332</v>
      </c>
      <c r="D178" s="148" t="s">
        <v>113</v>
      </c>
      <c r="E178" s="149" t="s">
        <v>462</v>
      </c>
      <c r="F178" s="150" t="s">
        <v>463</v>
      </c>
      <c r="G178" s="151" t="s">
        <v>156</v>
      </c>
      <c r="H178" s="152">
        <v>2.8250000000000002</v>
      </c>
      <c r="I178" s="153"/>
      <c r="J178" s="154">
        <f t="shared" si="10"/>
        <v>0</v>
      </c>
      <c r="K178" s="155"/>
      <c r="L178" s="30"/>
      <c r="M178" s="156" t="s">
        <v>1</v>
      </c>
      <c r="N178" s="157" t="s">
        <v>37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233</v>
      </c>
      <c r="AT178" s="160" t="s">
        <v>113</v>
      </c>
      <c r="AU178" s="160" t="s">
        <v>118</v>
      </c>
      <c r="AY178" s="14" t="s">
        <v>111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118</v>
      </c>
      <c r="BK178" s="161">
        <f t="shared" si="19"/>
        <v>0</v>
      </c>
      <c r="BL178" s="14" t="s">
        <v>233</v>
      </c>
      <c r="BM178" s="160" t="s">
        <v>317</v>
      </c>
    </row>
    <row r="179" spans="1:65" s="2" customFormat="1" ht="24.15" customHeight="1" x14ac:dyDescent="0.2">
      <c r="A179" s="29"/>
      <c r="B179" s="147"/>
      <c r="C179" s="148" t="s">
        <v>230</v>
      </c>
      <c r="D179" s="148" t="s">
        <v>113</v>
      </c>
      <c r="E179" s="149" t="s">
        <v>464</v>
      </c>
      <c r="F179" s="150" t="s">
        <v>465</v>
      </c>
      <c r="G179" s="151" t="s">
        <v>156</v>
      </c>
      <c r="H179" s="152">
        <v>31.074999999999999</v>
      </c>
      <c r="I179" s="153"/>
      <c r="J179" s="154">
        <f t="shared" si="10"/>
        <v>0</v>
      </c>
      <c r="K179" s="155"/>
      <c r="L179" s="30"/>
      <c r="M179" s="156" t="s">
        <v>1</v>
      </c>
      <c r="N179" s="157" t="s">
        <v>37</v>
      </c>
      <c r="O179" s="58"/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233</v>
      </c>
      <c r="AT179" s="160" t="s">
        <v>113</v>
      </c>
      <c r="AU179" s="160" t="s">
        <v>118</v>
      </c>
      <c r="AY179" s="14" t="s">
        <v>111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118</v>
      </c>
      <c r="BK179" s="161">
        <f t="shared" si="19"/>
        <v>0</v>
      </c>
      <c r="BL179" s="14" t="s">
        <v>233</v>
      </c>
      <c r="BM179" s="160" t="s">
        <v>321</v>
      </c>
    </row>
    <row r="180" spans="1:65" s="2" customFormat="1" ht="21.75" customHeight="1" x14ac:dyDescent="0.2">
      <c r="A180" s="29"/>
      <c r="B180" s="147"/>
      <c r="C180" s="148" t="s">
        <v>466</v>
      </c>
      <c r="D180" s="148" t="s">
        <v>113</v>
      </c>
      <c r="E180" s="149" t="s">
        <v>467</v>
      </c>
      <c r="F180" s="150" t="s">
        <v>468</v>
      </c>
      <c r="G180" s="151" t="s">
        <v>156</v>
      </c>
      <c r="H180" s="152">
        <v>2.8250000000000002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233</v>
      </c>
      <c r="AT180" s="160" t="s">
        <v>113</v>
      </c>
      <c r="AU180" s="160" t="s">
        <v>118</v>
      </c>
      <c r="AY180" s="14" t="s">
        <v>111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118</v>
      </c>
      <c r="BK180" s="161">
        <f t="shared" si="19"/>
        <v>0</v>
      </c>
      <c r="BL180" s="14" t="s">
        <v>233</v>
      </c>
      <c r="BM180" s="160" t="s">
        <v>324</v>
      </c>
    </row>
    <row r="181" spans="1:65" s="2" customFormat="1" ht="24.15" customHeight="1" x14ac:dyDescent="0.2">
      <c r="A181" s="29"/>
      <c r="B181" s="147"/>
      <c r="C181" s="148" t="s">
        <v>325</v>
      </c>
      <c r="D181" s="148" t="s">
        <v>113</v>
      </c>
      <c r="E181" s="149" t="s">
        <v>469</v>
      </c>
      <c r="F181" s="150" t="s">
        <v>470</v>
      </c>
      <c r="G181" s="151" t="s">
        <v>116</v>
      </c>
      <c r="H181" s="152">
        <v>1.4</v>
      </c>
      <c r="I181" s="153"/>
      <c r="J181" s="154">
        <f t="shared" si="10"/>
        <v>0</v>
      </c>
      <c r="K181" s="155"/>
      <c r="L181" s="30"/>
      <c r="M181" s="156" t="s">
        <v>1</v>
      </c>
      <c r="N181" s="157" t="s">
        <v>37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233</v>
      </c>
      <c r="AT181" s="160" t="s">
        <v>113</v>
      </c>
      <c r="AU181" s="160" t="s">
        <v>118</v>
      </c>
      <c r="AY181" s="14" t="s">
        <v>111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118</v>
      </c>
      <c r="BK181" s="161">
        <f t="shared" si="19"/>
        <v>0</v>
      </c>
      <c r="BL181" s="14" t="s">
        <v>233</v>
      </c>
      <c r="BM181" s="160" t="s">
        <v>328</v>
      </c>
    </row>
    <row r="182" spans="1:65" s="2" customFormat="1" ht="16.5" customHeight="1" x14ac:dyDescent="0.2">
      <c r="A182" s="29"/>
      <c r="B182" s="147"/>
      <c r="C182" s="148" t="s">
        <v>223</v>
      </c>
      <c r="D182" s="148" t="s">
        <v>113</v>
      </c>
      <c r="E182" s="149" t="s">
        <v>471</v>
      </c>
      <c r="F182" s="150" t="s">
        <v>472</v>
      </c>
      <c r="G182" s="151" t="s">
        <v>116</v>
      </c>
      <c r="H182" s="152">
        <v>1.4</v>
      </c>
      <c r="I182" s="153"/>
      <c r="J182" s="154">
        <f t="shared" si="10"/>
        <v>0</v>
      </c>
      <c r="K182" s="155"/>
      <c r="L182" s="30"/>
      <c r="M182" s="156" t="s">
        <v>1</v>
      </c>
      <c r="N182" s="157" t="s">
        <v>37</v>
      </c>
      <c r="O182" s="58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233</v>
      </c>
      <c r="AT182" s="160" t="s">
        <v>113</v>
      </c>
      <c r="AU182" s="160" t="s">
        <v>118</v>
      </c>
      <c r="AY182" s="14" t="s">
        <v>111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118</v>
      </c>
      <c r="BK182" s="161">
        <f t="shared" si="19"/>
        <v>0</v>
      </c>
      <c r="BL182" s="14" t="s">
        <v>233</v>
      </c>
      <c r="BM182" s="160" t="s">
        <v>331</v>
      </c>
    </row>
    <row r="183" spans="1:65" s="2" customFormat="1" ht="21.75" customHeight="1" x14ac:dyDescent="0.2">
      <c r="A183" s="29"/>
      <c r="B183" s="147"/>
      <c r="C183" s="148" t="s">
        <v>226</v>
      </c>
      <c r="D183" s="148" t="s">
        <v>113</v>
      </c>
      <c r="E183" s="149" t="s">
        <v>473</v>
      </c>
      <c r="F183" s="150" t="s">
        <v>474</v>
      </c>
      <c r="G183" s="151" t="s">
        <v>116</v>
      </c>
      <c r="H183" s="152">
        <v>1.4</v>
      </c>
      <c r="I183" s="153"/>
      <c r="J183" s="154">
        <f t="shared" si="10"/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si="11"/>
        <v>0</v>
      </c>
      <c r="Q183" s="158">
        <v>0</v>
      </c>
      <c r="R183" s="158">
        <f t="shared" si="12"/>
        <v>0</v>
      </c>
      <c r="S183" s="158">
        <v>0</v>
      </c>
      <c r="T183" s="159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233</v>
      </c>
      <c r="AT183" s="160" t="s">
        <v>113</v>
      </c>
      <c r="AU183" s="160" t="s">
        <v>118</v>
      </c>
      <c r="AY183" s="14" t="s">
        <v>111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4" t="s">
        <v>118</v>
      </c>
      <c r="BK183" s="161">
        <f t="shared" si="19"/>
        <v>0</v>
      </c>
      <c r="BL183" s="14" t="s">
        <v>233</v>
      </c>
      <c r="BM183" s="160" t="s">
        <v>335</v>
      </c>
    </row>
    <row r="184" spans="1:65" s="2" customFormat="1" ht="16.5" customHeight="1" x14ac:dyDescent="0.2">
      <c r="A184" s="29"/>
      <c r="B184" s="147"/>
      <c r="C184" s="148" t="s">
        <v>311</v>
      </c>
      <c r="D184" s="148" t="s">
        <v>113</v>
      </c>
      <c r="E184" s="149" t="s">
        <v>475</v>
      </c>
      <c r="F184" s="150" t="s">
        <v>476</v>
      </c>
      <c r="G184" s="151" t="s">
        <v>146</v>
      </c>
      <c r="H184" s="152">
        <v>5.88</v>
      </c>
      <c r="I184" s="153"/>
      <c r="J184" s="154">
        <f t="shared" si="10"/>
        <v>0</v>
      </c>
      <c r="K184" s="155"/>
      <c r="L184" s="30"/>
      <c r="M184" s="156" t="s">
        <v>1</v>
      </c>
      <c r="N184" s="157" t="s">
        <v>37</v>
      </c>
      <c r="O184" s="58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233</v>
      </c>
      <c r="AT184" s="160" t="s">
        <v>113</v>
      </c>
      <c r="AU184" s="160" t="s">
        <v>118</v>
      </c>
      <c r="AY184" s="14" t="s">
        <v>111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4" t="s">
        <v>118</v>
      </c>
      <c r="BK184" s="161">
        <f t="shared" si="19"/>
        <v>0</v>
      </c>
      <c r="BL184" s="14" t="s">
        <v>233</v>
      </c>
      <c r="BM184" s="160" t="s">
        <v>338</v>
      </c>
    </row>
    <row r="185" spans="1:65" s="2" customFormat="1" ht="16.5" customHeight="1" x14ac:dyDescent="0.2">
      <c r="A185" s="29"/>
      <c r="B185" s="147"/>
      <c r="C185" s="148" t="s">
        <v>318</v>
      </c>
      <c r="D185" s="148" t="s">
        <v>113</v>
      </c>
      <c r="E185" s="149" t="s">
        <v>477</v>
      </c>
      <c r="F185" s="150" t="s">
        <v>478</v>
      </c>
      <c r="G185" s="151" t="s">
        <v>116</v>
      </c>
      <c r="H185" s="152">
        <v>1.4</v>
      </c>
      <c r="I185" s="153"/>
      <c r="J185" s="154">
        <f t="shared" si="10"/>
        <v>0</v>
      </c>
      <c r="K185" s="155"/>
      <c r="L185" s="30"/>
      <c r="M185" s="173" t="s">
        <v>1</v>
      </c>
      <c r="N185" s="174" t="s">
        <v>37</v>
      </c>
      <c r="O185" s="175"/>
      <c r="P185" s="176">
        <f t="shared" si="11"/>
        <v>0</v>
      </c>
      <c r="Q185" s="176">
        <v>0</v>
      </c>
      <c r="R185" s="176">
        <f t="shared" si="12"/>
        <v>0</v>
      </c>
      <c r="S185" s="176">
        <v>0</v>
      </c>
      <c r="T185" s="177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233</v>
      </c>
      <c r="AT185" s="160" t="s">
        <v>113</v>
      </c>
      <c r="AU185" s="160" t="s">
        <v>118</v>
      </c>
      <c r="AY185" s="14" t="s">
        <v>111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4" t="s">
        <v>118</v>
      </c>
      <c r="BK185" s="161">
        <f t="shared" si="19"/>
        <v>0</v>
      </c>
      <c r="BL185" s="14" t="s">
        <v>233</v>
      </c>
      <c r="BM185" s="160" t="s">
        <v>479</v>
      </c>
    </row>
    <row r="186" spans="1:65" s="2" customFormat="1" ht="6.9" customHeight="1" x14ac:dyDescent="0.2">
      <c r="A186" s="29"/>
      <c r="B186" s="47"/>
      <c r="C186" s="48"/>
      <c r="D186" s="48"/>
      <c r="E186" s="48"/>
      <c r="F186" s="48"/>
      <c r="G186" s="48"/>
      <c r="H186" s="48"/>
      <c r="I186" s="48"/>
      <c r="J186" s="48"/>
      <c r="K186" s="48"/>
      <c r="L186" s="30"/>
      <c r="M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</sheetData>
  <autoFilter ref="C118:K185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SO01 - SO01  SO 01 Staveb...</vt:lpstr>
      <vt:lpstr>SO02 - SO02  SO 02 Verejn...</vt:lpstr>
      <vt:lpstr>'Rekapitulácia stavby'!Názvy_tlače</vt:lpstr>
      <vt:lpstr>'SO01 - SO01  SO 01 Staveb...'!Názvy_tlače</vt:lpstr>
      <vt:lpstr>'SO02 - SO02  SO 02 Verejn...'!Názvy_tlače</vt:lpstr>
      <vt:lpstr>'Rekapitulácia stavby'!Oblasť_tlače</vt:lpstr>
      <vt:lpstr>'SO01 - SO01  SO 01 Staveb...'!Oblasť_tlače</vt:lpstr>
      <vt:lpstr>'SO02 - SO02  SO 02 Verejn...'!Oblasť_tlače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Moravec Viktor, Mgr.</cp:lastModifiedBy>
  <cp:lastPrinted>2022-12-22T09:14:29Z</cp:lastPrinted>
  <dcterms:created xsi:type="dcterms:W3CDTF">2022-10-03T12:11:31Z</dcterms:created>
  <dcterms:modified xsi:type="dcterms:W3CDTF">2022-12-22T09:14:31Z</dcterms:modified>
</cp:coreProperties>
</file>