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ing_mikus\Desktop\OCEL\"/>
    </mc:Choice>
  </mc:AlternateContent>
  <bookViews>
    <workbookView xWindow="0" yWindow="0" windowWidth="0" windowHeight="0"/>
  </bookViews>
  <sheets>
    <sheet name="Rekapitulácia stavby" sheetId="1" r:id="rId1"/>
    <sheet name="1a - Centrum integrovanej..." sheetId="2" r:id="rId2"/>
    <sheet name="2 - chodník do objektu" sheetId="3" r:id="rId3"/>
    <sheet name="3a - vykurovanie" sheetId="4" r:id="rId4"/>
    <sheet name="4a - elektroinštalácia a ..." sheetId="5" r:id="rId5"/>
    <sheet name="5a - slaboprúdové rozvody" sheetId="6" r:id="rId6"/>
    <sheet name="6a - zdravotechnika" sheetId="7" r:id="rId7"/>
    <sheet name="7a - plynoinštalácia" sheetId="8" r:id="rId8"/>
    <sheet name="8a - vzduchotechnika" sheetId="9" r:id="rId9"/>
    <sheet name="SO 02 - Elektrická káblov..." sheetId="10" r:id="rId10"/>
    <sheet name="SO 03 - Vodovodná prípojka" sheetId="11" r:id="rId11"/>
    <sheet name="SO 04 - Kanalizačná prípo..." sheetId="12" r:id="rId12"/>
    <sheet name="SO 05a - Plynová prípojka..." sheetId="13" r:id="rId13"/>
  </sheets>
  <definedNames>
    <definedName name="_xlnm.Print_Area" localSheetId="0">'Rekapitulácia stavby'!$D$4:$AO$76,'Rekapitulácia stavby'!$C$82:$AQ$107</definedName>
    <definedName name="_xlnm.Print_Titles" localSheetId="0">'Rekapitulácia stavby'!$92:$92</definedName>
    <definedName name="_xlnm._FilterDatabase" localSheetId="1" hidden="1">'1a - Centrum integrovanej...'!$C$146:$K$505</definedName>
    <definedName name="_xlnm.Print_Area" localSheetId="1">'1a - Centrum integrovanej...'!$C$4:$J$76,'1a - Centrum integrovanej...'!$C$82:$J$128,'1a - Centrum integrovanej...'!$C$134:$J$505</definedName>
    <definedName name="_xlnm.Print_Titles" localSheetId="1">'1a - Centrum integrovanej...'!$146:$146</definedName>
    <definedName name="_xlnm._FilterDatabase" localSheetId="2" hidden="1">'2 - chodník do objektu'!$C$120:$K$148</definedName>
    <definedName name="_xlnm.Print_Area" localSheetId="2">'2 - chodník do objektu'!$C$4:$J$76,'2 - chodník do objektu'!$C$82:$J$102,'2 - chodník do objektu'!$C$108:$J$148</definedName>
    <definedName name="_xlnm.Print_Titles" localSheetId="2">'2 - chodník do objektu'!$120:$120</definedName>
    <definedName name="_xlnm._FilterDatabase" localSheetId="3" hidden="1">'3a - vykurovanie'!$C$125:$K$233</definedName>
    <definedName name="_xlnm.Print_Area" localSheetId="3">'3a - vykurovanie'!$C$4:$J$76,'3a - vykurovanie'!$C$82:$J$107,'3a - vykurovanie'!$C$113:$J$233</definedName>
    <definedName name="_xlnm.Print_Titles" localSheetId="3">'3a - vykurovanie'!$125:$125</definedName>
    <definedName name="_xlnm._FilterDatabase" localSheetId="4" hidden="1">'4a - elektroinštalácia a ...'!$C$118:$K$240</definedName>
    <definedName name="_xlnm.Print_Area" localSheetId="4">'4a - elektroinštalácia a ...'!$C$4:$J$76,'4a - elektroinštalácia a ...'!$C$82:$J$100,'4a - elektroinštalácia a ...'!$C$106:$J$240</definedName>
    <definedName name="_xlnm.Print_Titles" localSheetId="4">'4a - elektroinštalácia a ...'!$118:$118</definedName>
    <definedName name="_xlnm._FilterDatabase" localSheetId="5" hidden="1">'5a - slaboprúdové rozvody'!$C$117:$K$148</definedName>
    <definedName name="_xlnm.Print_Area" localSheetId="5">'5a - slaboprúdové rozvody'!$C$4:$J$76,'5a - slaboprúdové rozvody'!$C$82:$J$99,'5a - slaboprúdové rozvody'!$C$105:$J$148</definedName>
    <definedName name="_xlnm.Print_Titles" localSheetId="5">'5a - slaboprúdové rozvody'!$117:$117</definedName>
    <definedName name="_xlnm._FilterDatabase" localSheetId="6" hidden="1">'6a - zdravotechnika'!$C$125:$K$237</definedName>
    <definedName name="_xlnm.Print_Area" localSheetId="6">'6a - zdravotechnika'!$C$4:$J$76,'6a - zdravotechnika'!$C$82:$J$107,'6a - zdravotechnika'!$C$113:$J$237</definedName>
    <definedName name="_xlnm.Print_Titles" localSheetId="6">'6a - zdravotechnika'!$125:$125</definedName>
    <definedName name="_xlnm._FilterDatabase" localSheetId="7" hidden="1">'7a - plynoinštalácia'!$C$122:$K$183</definedName>
    <definedName name="_xlnm.Print_Area" localSheetId="7">'7a - plynoinštalácia'!$C$4:$J$76,'7a - plynoinštalácia'!$C$82:$J$104,'7a - plynoinštalácia'!$C$110:$J$183</definedName>
    <definedName name="_xlnm.Print_Titles" localSheetId="7">'7a - plynoinštalácia'!$122:$122</definedName>
    <definedName name="_xlnm._FilterDatabase" localSheetId="8" hidden="1">'8a - vzduchotechnika'!$C$123:$K$158</definedName>
    <definedName name="_xlnm.Print_Area" localSheetId="8">'8a - vzduchotechnika'!$C$4:$J$76,'8a - vzduchotechnika'!$C$82:$J$105,'8a - vzduchotechnika'!$C$111:$J$158</definedName>
    <definedName name="_xlnm.Print_Titles" localSheetId="8">'8a - vzduchotechnika'!$123:$123</definedName>
    <definedName name="_xlnm._FilterDatabase" localSheetId="9" hidden="1">'SO 02 - Elektrická káblov...'!$C$119:$K$153</definedName>
    <definedName name="_xlnm.Print_Area" localSheetId="9">'SO 02 - Elektrická káblov...'!$C$4:$J$76,'SO 02 - Elektrická káblov...'!$C$82:$J$101,'SO 02 - Elektrická káblov...'!$C$107:$J$153</definedName>
    <definedName name="_xlnm.Print_Titles" localSheetId="9">'SO 02 - Elektrická káblov...'!$119:$119</definedName>
    <definedName name="_xlnm._FilterDatabase" localSheetId="10" hidden="1">'SO 03 - Vodovodná prípojka'!$C$121:$K$171</definedName>
    <definedName name="_xlnm.Print_Area" localSheetId="10">'SO 03 - Vodovodná prípojka'!$C$4:$J$76,'SO 03 - Vodovodná prípojka'!$C$82:$J$103,'SO 03 - Vodovodná prípojka'!$C$109:$J$171</definedName>
    <definedName name="_xlnm.Print_Titles" localSheetId="10">'SO 03 - Vodovodná prípojka'!$121:$121</definedName>
    <definedName name="_xlnm._FilterDatabase" localSheetId="11" hidden="1">'SO 04 - Kanalizačná prípo...'!$C$122:$K$177</definedName>
    <definedName name="_xlnm.Print_Area" localSheetId="11">'SO 04 - Kanalizačná prípo...'!$C$4:$J$76,'SO 04 - Kanalizačná prípo...'!$C$82:$J$104,'SO 04 - Kanalizačná prípo...'!$C$110:$J$177</definedName>
    <definedName name="_xlnm.Print_Titles" localSheetId="11">'SO 04 - Kanalizačná prípo...'!$122:$122</definedName>
    <definedName name="_xlnm._FilterDatabase" localSheetId="12" hidden="1">'SO 05a - Plynová prípojka...'!$C$121:$K$152</definedName>
    <definedName name="_xlnm.Print_Area" localSheetId="12">'SO 05a - Plynová prípojka...'!$C$4:$J$76,'SO 05a - Plynová prípojka...'!$C$82:$J$103,'SO 05a - Plynová prípojka...'!$C$109:$J$152</definedName>
    <definedName name="_xlnm.Print_Titles" localSheetId="12">'SO 05a - Plynová prípojka...'!$121:$121</definedName>
  </definedNames>
  <calcPr/>
</workbook>
</file>

<file path=xl/calcChain.xml><?xml version="1.0" encoding="utf-8"?>
<calcChain xmlns="http://schemas.openxmlformats.org/spreadsheetml/2006/main">
  <c i="13" l="1" r="J37"/>
  <c r="J36"/>
  <c i="1" r="AY106"/>
  <c i="13" r="J35"/>
  <c i="1" r="AX106"/>
  <c i="13"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1"/>
  <c r="BH131"/>
  <c r="BG131"/>
  <c r="BE131"/>
  <c r="T131"/>
  <c r="T130"/>
  <c r="R131"/>
  <c r="R130"/>
  <c r="P131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F116"/>
  <c r="E114"/>
  <c r="F89"/>
  <c r="E87"/>
  <c r="J24"/>
  <c r="E24"/>
  <c r="J92"/>
  <c r="J23"/>
  <c r="J21"/>
  <c r="E21"/>
  <c r="J91"/>
  <c r="J20"/>
  <c r="J18"/>
  <c r="E18"/>
  <c r="F92"/>
  <c r="J17"/>
  <c r="J15"/>
  <c r="E15"/>
  <c r="F118"/>
  <c r="J14"/>
  <c r="J12"/>
  <c r="J116"/>
  <c r="E7"/>
  <c r="E85"/>
  <c i="12" r="J37"/>
  <c r="J36"/>
  <c i="1" r="AY105"/>
  <c i="12" r="J35"/>
  <c i="1" r="AX105"/>
  <c i="12" r="BI177"/>
  <c r="BH177"/>
  <c r="BG177"/>
  <c r="BE177"/>
  <c r="T177"/>
  <c r="T176"/>
  <c r="R177"/>
  <c r="R176"/>
  <c r="P177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3"/>
  <c r="BH143"/>
  <c r="BG143"/>
  <c r="BE143"/>
  <c r="T143"/>
  <c r="T142"/>
  <c r="R143"/>
  <c r="R142"/>
  <c r="P143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F117"/>
  <c r="E115"/>
  <c r="F89"/>
  <c r="E87"/>
  <c r="J24"/>
  <c r="E24"/>
  <c r="J120"/>
  <c r="J23"/>
  <c r="J21"/>
  <c r="E21"/>
  <c r="J91"/>
  <c r="J20"/>
  <c r="J18"/>
  <c r="E18"/>
  <c r="F120"/>
  <c r="J17"/>
  <c r="J15"/>
  <c r="E15"/>
  <c r="F91"/>
  <c r="J14"/>
  <c r="J12"/>
  <c r="J117"/>
  <c r="E7"/>
  <c r="E113"/>
  <c i="11" r="J37"/>
  <c r="J36"/>
  <c i="1" r="AY104"/>
  <c i="11" r="J35"/>
  <c i="1" r="AX104"/>
  <c i="11" r="BI171"/>
  <c r="BH171"/>
  <c r="BG171"/>
  <c r="BE171"/>
  <c r="T171"/>
  <c r="T170"/>
  <c r="R171"/>
  <c r="R170"/>
  <c r="P171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1"/>
  <c r="BH141"/>
  <c r="BG141"/>
  <c r="BE141"/>
  <c r="T141"/>
  <c r="R141"/>
  <c r="P141"/>
  <c r="BI140"/>
  <c r="BH140"/>
  <c r="BG140"/>
  <c r="BE140"/>
  <c r="T140"/>
  <c r="R140"/>
  <c r="P140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F116"/>
  <c r="E114"/>
  <c r="F89"/>
  <c r="E87"/>
  <c r="J24"/>
  <c r="E24"/>
  <c r="J119"/>
  <c r="J23"/>
  <c r="J21"/>
  <c r="E21"/>
  <c r="J91"/>
  <c r="J20"/>
  <c r="J18"/>
  <c r="E18"/>
  <c r="F92"/>
  <c r="J17"/>
  <c r="J15"/>
  <c r="E15"/>
  <c r="F118"/>
  <c r="J14"/>
  <c r="J12"/>
  <c r="J116"/>
  <c r="E7"/>
  <c r="E112"/>
  <c i="10" r="J37"/>
  <c r="J36"/>
  <c i="1" r="AY103"/>
  <c i="10" r="J35"/>
  <c i="1" r="AX103"/>
  <c i="10"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F114"/>
  <c r="E112"/>
  <c r="F89"/>
  <c r="E87"/>
  <c r="J24"/>
  <c r="E24"/>
  <c r="J92"/>
  <c r="J23"/>
  <c r="J21"/>
  <c r="E21"/>
  <c r="J116"/>
  <c r="J20"/>
  <c r="J18"/>
  <c r="E18"/>
  <c r="F117"/>
  <c r="J17"/>
  <c r="J15"/>
  <c r="E15"/>
  <c r="F116"/>
  <c r="J14"/>
  <c r="J12"/>
  <c r="J114"/>
  <c r="E7"/>
  <c r="E110"/>
  <c i="9" r="J37"/>
  <c r="J36"/>
  <c i="1" r="AY102"/>
  <c i="9" r="J35"/>
  <c i="1" r="AX102"/>
  <c i="9" r="BI158"/>
  <c r="BH158"/>
  <c r="BG158"/>
  <c r="BE158"/>
  <c r="T158"/>
  <c r="T157"/>
  <c r="T156"/>
  <c r="R158"/>
  <c r="R157"/>
  <c r="R156"/>
  <c r="P158"/>
  <c r="P157"/>
  <c r="P156"/>
  <c r="BI155"/>
  <c r="BH155"/>
  <c r="BG155"/>
  <c r="BE155"/>
  <c r="T155"/>
  <c r="R155"/>
  <c r="P155"/>
  <c r="BI154"/>
  <c r="BH154"/>
  <c r="BG154"/>
  <c r="BE154"/>
  <c r="T154"/>
  <c r="R154"/>
  <c r="P154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F118"/>
  <c r="E116"/>
  <c r="F89"/>
  <c r="E87"/>
  <c r="J24"/>
  <c r="E24"/>
  <c r="J121"/>
  <c r="J23"/>
  <c r="J21"/>
  <c r="E21"/>
  <c r="J91"/>
  <c r="J20"/>
  <c r="J18"/>
  <c r="E18"/>
  <c r="F92"/>
  <c r="J17"/>
  <c r="J15"/>
  <c r="E15"/>
  <c r="F120"/>
  <c r="J14"/>
  <c r="J12"/>
  <c r="J118"/>
  <c r="E7"/>
  <c r="E114"/>
  <c i="8" r="J172"/>
  <c r="J37"/>
  <c r="J36"/>
  <c i="1" r="AY101"/>
  <c i="8" r="J35"/>
  <c i="1" r="AX101"/>
  <c i="8"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5"/>
  <c r="BH175"/>
  <c r="BG175"/>
  <c r="BE175"/>
  <c r="T175"/>
  <c r="R175"/>
  <c r="P175"/>
  <c r="BI174"/>
  <c r="BH174"/>
  <c r="BG174"/>
  <c r="BE174"/>
  <c r="T174"/>
  <c r="R174"/>
  <c r="P174"/>
  <c r="J100"/>
  <c r="BI171"/>
  <c r="BH171"/>
  <c r="BG171"/>
  <c r="BE171"/>
  <c r="T171"/>
  <c r="T170"/>
  <c r="R171"/>
  <c r="R170"/>
  <c r="P171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F117"/>
  <c r="E115"/>
  <c r="F89"/>
  <c r="E87"/>
  <c r="J24"/>
  <c r="E24"/>
  <c r="J120"/>
  <c r="J23"/>
  <c r="J21"/>
  <c r="E21"/>
  <c r="J119"/>
  <c r="J20"/>
  <c r="J18"/>
  <c r="E18"/>
  <c r="F92"/>
  <c r="J17"/>
  <c r="J15"/>
  <c r="E15"/>
  <c r="F91"/>
  <c r="J14"/>
  <c r="J12"/>
  <c r="J89"/>
  <c r="E7"/>
  <c r="E113"/>
  <c i="7" r="J37"/>
  <c r="J36"/>
  <c i="1" r="AY100"/>
  <c i="7" r="J35"/>
  <c i="1" r="AX100"/>
  <c i="7"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2"/>
  <c r="BH132"/>
  <c r="BG132"/>
  <c r="BE132"/>
  <c r="T132"/>
  <c r="R132"/>
  <c r="P132"/>
  <c r="BI131"/>
  <c r="BH131"/>
  <c r="BG131"/>
  <c r="BE131"/>
  <c r="T131"/>
  <c r="R131"/>
  <c r="P131"/>
  <c r="BI129"/>
  <c r="BH129"/>
  <c r="BG129"/>
  <c r="BE129"/>
  <c r="T129"/>
  <c r="T128"/>
  <c r="R129"/>
  <c r="R128"/>
  <c r="P129"/>
  <c r="P128"/>
  <c r="F120"/>
  <c r="E118"/>
  <c r="F89"/>
  <c r="E87"/>
  <c r="J24"/>
  <c r="E24"/>
  <c r="J123"/>
  <c r="J23"/>
  <c r="J21"/>
  <c r="E21"/>
  <c r="J122"/>
  <c r="J20"/>
  <c r="J18"/>
  <c r="E18"/>
  <c r="F92"/>
  <c r="J17"/>
  <c r="J15"/>
  <c r="E15"/>
  <c r="F122"/>
  <c r="J14"/>
  <c r="J12"/>
  <c r="J120"/>
  <c r="E7"/>
  <c r="E85"/>
  <c i="6" r="J37"/>
  <c r="J36"/>
  <c i="1" r="AY99"/>
  <c i="6" r="J35"/>
  <c i="1" r="AX99"/>
  <c i="6"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BI122"/>
  <c r="BH122"/>
  <c r="BG122"/>
  <c r="BE122"/>
  <c r="T122"/>
  <c r="R122"/>
  <c r="P122"/>
  <c r="BI121"/>
  <c r="BH121"/>
  <c r="BG121"/>
  <c r="BE121"/>
  <c r="T121"/>
  <c r="R121"/>
  <c r="P121"/>
  <c r="F112"/>
  <c r="E110"/>
  <c r="F89"/>
  <c r="E87"/>
  <c r="J24"/>
  <c r="E24"/>
  <c r="J92"/>
  <c r="J23"/>
  <c r="J21"/>
  <c r="E21"/>
  <c r="J114"/>
  <c r="J20"/>
  <c r="J18"/>
  <c r="E18"/>
  <c r="F115"/>
  <c r="J17"/>
  <c r="J15"/>
  <c r="E15"/>
  <c r="F91"/>
  <c r="J14"/>
  <c r="J12"/>
  <c r="J89"/>
  <c r="E7"/>
  <c r="E85"/>
  <c i="5" r="J37"/>
  <c r="J36"/>
  <c i="1" r="AY98"/>
  <c i="5" r="J35"/>
  <c i="1" r="AX98"/>
  <c i="5" r="BI240"/>
  <c r="BH240"/>
  <c r="BG240"/>
  <c r="BE240"/>
  <c r="T240"/>
  <c r="R240"/>
  <c r="P240"/>
  <c r="BI239"/>
  <c r="BH239"/>
  <c r="BG239"/>
  <c r="BE239"/>
  <c r="T239"/>
  <c r="R239"/>
  <c r="P239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BI122"/>
  <c r="BH122"/>
  <c r="BG122"/>
  <c r="BE122"/>
  <c r="T122"/>
  <c r="R122"/>
  <c r="P122"/>
  <c r="F113"/>
  <c r="E111"/>
  <c r="F89"/>
  <c r="E87"/>
  <c r="J24"/>
  <c r="E24"/>
  <c r="J116"/>
  <c r="J23"/>
  <c r="J21"/>
  <c r="E21"/>
  <c r="J115"/>
  <c r="J20"/>
  <c r="J18"/>
  <c r="E18"/>
  <c r="F92"/>
  <c r="J17"/>
  <c r="J15"/>
  <c r="E15"/>
  <c r="F91"/>
  <c r="J14"/>
  <c r="J12"/>
  <c r="J89"/>
  <c r="E7"/>
  <c r="E85"/>
  <c i="4" r="J37"/>
  <c r="J36"/>
  <c i="1" r="AY97"/>
  <c i="4" r="J35"/>
  <c i="1" r="AX97"/>
  <c i="4" r="BI233"/>
  <c r="BH233"/>
  <c r="BG233"/>
  <c r="BE233"/>
  <c r="T233"/>
  <c r="R233"/>
  <c r="P233"/>
  <c r="BI232"/>
  <c r="BH232"/>
  <c r="BG232"/>
  <c r="BE232"/>
  <c r="T232"/>
  <c r="R232"/>
  <c r="P232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F120"/>
  <c r="E118"/>
  <c r="F89"/>
  <c r="E87"/>
  <c r="J24"/>
  <c r="E24"/>
  <c r="J123"/>
  <c r="J23"/>
  <c r="J21"/>
  <c r="E21"/>
  <c r="J91"/>
  <c r="J20"/>
  <c r="J18"/>
  <c r="E18"/>
  <c r="F123"/>
  <c r="J17"/>
  <c r="J15"/>
  <c r="E15"/>
  <c r="F122"/>
  <c r="J14"/>
  <c r="J12"/>
  <c r="J120"/>
  <c r="E7"/>
  <c r="E116"/>
  <c i="3" r="J37"/>
  <c r="J36"/>
  <c i="1" r="AY96"/>
  <c i="3" r="J35"/>
  <c i="1" r="AX96"/>
  <c i="3" r="BI148"/>
  <c r="BH148"/>
  <c r="BG148"/>
  <c r="BE148"/>
  <c r="T148"/>
  <c r="T147"/>
  <c r="R148"/>
  <c r="R147"/>
  <c r="P148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F115"/>
  <c r="E113"/>
  <c r="F89"/>
  <c r="E87"/>
  <c r="J24"/>
  <c r="E24"/>
  <c r="J92"/>
  <c r="J23"/>
  <c r="J21"/>
  <c r="E21"/>
  <c r="J91"/>
  <c r="J20"/>
  <c r="J18"/>
  <c r="E18"/>
  <c r="F92"/>
  <c r="J17"/>
  <c r="J15"/>
  <c r="E15"/>
  <c r="F117"/>
  <c r="J14"/>
  <c r="J12"/>
  <c r="J89"/>
  <c r="E7"/>
  <c r="E111"/>
  <c i="2" r="J493"/>
  <c r="J37"/>
  <c r="J36"/>
  <c i="1" r="AY95"/>
  <c i="2" r="J35"/>
  <c i="1" r="AX95"/>
  <c i="2" r="BI505"/>
  <c r="BH505"/>
  <c r="BG505"/>
  <c r="BE505"/>
  <c r="T505"/>
  <c r="R505"/>
  <c r="P505"/>
  <c r="BI504"/>
  <c r="BH504"/>
  <c r="BG504"/>
  <c r="BE504"/>
  <c r="T504"/>
  <c r="R504"/>
  <c r="P504"/>
  <c r="BI503"/>
  <c r="BH503"/>
  <c r="BG503"/>
  <c r="BE503"/>
  <c r="T503"/>
  <c r="R503"/>
  <c r="P503"/>
  <c r="BI502"/>
  <c r="BH502"/>
  <c r="BG502"/>
  <c r="BE502"/>
  <c r="T502"/>
  <c r="R502"/>
  <c r="P502"/>
  <c r="BI501"/>
  <c r="BH501"/>
  <c r="BG501"/>
  <c r="BE501"/>
  <c r="T501"/>
  <c r="R501"/>
  <c r="P501"/>
  <c r="BI499"/>
  <c r="BH499"/>
  <c r="BG499"/>
  <c r="BE499"/>
  <c r="T499"/>
  <c r="R499"/>
  <c r="P499"/>
  <c r="BI498"/>
  <c r="BH498"/>
  <c r="BG498"/>
  <c r="BE498"/>
  <c r="T498"/>
  <c r="R498"/>
  <c r="P498"/>
  <c r="BI497"/>
  <c r="BH497"/>
  <c r="BG497"/>
  <c r="BE497"/>
  <c r="T497"/>
  <c r="R497"/>
  <c r="P497"/>
  <c r="BI496"/>
  <c r="BH496"/>
  <c r="BG496"/>
  <c r="BE496"/>
  <c r="T496"/>
  <c r="R496"/>
  <c r="P496"/>
  <c r="BI495"/>
  <c r="BH495"/>
  <c r="BG495"/>
  <c r="BE495"/>
  <c r="T495"/>
  <c r="R495"/>
  <c r="P495"/>
  <c r="J125"/>
  <c r="BI492"/>
  <c r="BH492"/>
  <c r="BG492"/>
  <c r="BE492"/>
  <c r="T492"/>
  <c r="R492"/>
  <c r="P492"/>
  <c r="BI491"/>
  <c r="BH491"/>
  <c r="BG491"/>
  <c r="BE491"/>
  <c r="T491"/>
  <c r="R491"/>
  <c r="P491"/>
  <c r="BI490"/>
  <c r="BH490"/>
  <c r="BG490"/>
  <c r="BE490"/>
  <c r="T490"/>
  <c r="R490"/>
  <c r="P490"/>
  <c r="BI487"/>
  <c r="BH487"/>
  <c r="BG487"/>
  <c r="BE487"/>
  <c r="T487"/>
  <c r="R487"/>
  <c r="P487"/>
  <c r="BI486"/>
  <c r="BH486"/>
  <c r="BG486"/>
  <c r="BE486"/>
  <c r="T486"/>
  <c r="R486"/>
  <c r="P486"/>
  <c r="BI485"/>
  <c r="BH485"/>
  <c r="BG485"/>
  <c r="BE485"/>
  <c r="T485"/>
  <c r="R485"/>
  <c r="P485"/>
  <c r="BI483"/>
  <c r="BH483"/>
  <c r="BG483"/>
  <c r="BE483"/>
  <c r="T483"/>
  <c r="R483"/>
  <c r="P483"/>
  <c r="BI482"/>
  <c r="BH482"/>
  <c r="BG482"/>
  <c r="BE482"/>
  <c r="T482"/>
  <c r="R482"/>
  <c r="P482"/>
  <c r="BI480"/>
  <c r="BH480"/>
  <c r="BG480"/>
  <c r="BE480"/>
  <c r="T480"/>
  <c r="R480"/>
  <c r="P480"/>
  <c r="BI479"/>
  <c r="BH479"/>
  <c r="BG479"/>
  <c r="BE479"/>
  <c r="T479"/>
  <c r="R479"/>
  <c r="P479"/>
  <c r="BI478"/>
  <c r="BH478"/>
  <c r="BG478"/>
  <c r="BE478"/>
  <c r="T478"/>
  <c r="R478"/>
  <c r="P478"/>
  <c r="BI476"/>
  <c r="BH476"/>
  <c r="BG476"/>
  <c r="BE476"/>
  <c r="T476"/>
  <c r="R476"/>
  <c r="P476"/>
  <c r="BI475"/>
  <c r="BH475"/>
  <c r="BG475"/>
  <c r="BE475"/>
  <c r="T475"/>
  <c r="R475"/>
  <c r="P475"/>
  <c r="BI474"/>
  <c r="BH474"/>
  <c r="BG474"/>
  <c r="BE474"/>
  <c r="T474"/>
  <c r="R474"/>
  <c r="P474"/>
  <c r="BI473"/>
  <c r="BH473"/>
  <c r="BG473"/>
  <c r="BE473"/>
  <c r="T473"/>
  <c r="R473"/>
  <c r="P473"/>
  <c r="BI471"/>
  <c r="BH471"/>
  <c r="BG471"/>
  <c r="BE471"/>
  <c r="T471"/>
  <c r="R471"/>
  <c r="P471"/>
  <c r="BI470"/>
  <c r="BH470"/>
  <c r="BG470"/>
  <c r="BE470"/>
  <c r="T470"/>
  <c r="R470"/>
  <c r="P470"/>
  <c r="BI468"/>
  <c r="BH468"/>
  <c r="BG468"/>
  <c r="BE468"/>
  <c r="T468"/>
  <c r="R468"/>
  <c r="P468"/>
  <c r="BI467"/>
  <c r="BH467"/>
  <c r="BG467"/>
  <c r="BE467"/>
  <c r="T467"/>
  <c r="R467"/>
  <c r="P467"/>
  <c r="BI466"/>
  <c r="BH466"/>
  <c r="BG466"/>
  <c r="BE466"/>
  <c r="T466"/>
  <c r="R466"/>
  <c r="P466"/>
  <c r="BI465"/>
  <c r="BH465"/>
  <c r="BG465"/>
  <c r="BE465"/>
  <c r="T465"/>
  <c r="R465"/>
  <c r="P465"/>
  <c r="BI464"/>
  <c r="BH464"/>
  <c r="BG464"/>
  <c r="BE464"/>
  <c r="T464"/>
  <c r="R464"/>
  <c r="P464"/>
  <c r="BI463"/>
  <c r="BH463"/>
  <c r="BG463"/>
  <c r="BE463"/>
  <c r="T463"/>
  <c r="R463"/>
  <c r="P463"/>
  <c r="BI461"/>
  <c r="BH461"/>
  <c r="BG461"/>
  <c r="BE461"/>
  <c r="T461"/>
  <c r="R461"/>
  <c r="P461"/>
  <c r="BI460"/>
  <c r="BH460"/>
  <c r="BG460"/>
  <c r="BE460"/>
  <c r="T460"/>
  <c r="R460"/>
  <c r="P460"/>
  <c r="BI459"/>
  <c r="BH459"/>
  <c r="BG459"/>
  <c r="BE459"/>
  <c r="T459"/>
  <c r="R459"/>
  <c r="P459"/>
  <c r="BI458"/>
  <c r="BH458"/>
  <c r="BG458"/>
  <c r="BE458"/>
  <c r="T458"/>
  <c r="R458"/>
  <c r="P458"/>
  <c r="BI457"/>
  <c r="BH457"/>
  <c r="BG457"/>
  <c r="BE457"/>
  <c r="T457"/>
  <c r="R457"/>
  <c r="P457"/>
  <c r="BI456"/>
  <c r="BH456"/>
  <c r="BG456"/>
  <c r="BE456"/>
  <c r="T456"/>
  <c r="R456"/>
  <c r="P456"/>
  <c r="BI455"/>
  <c r="BH455"/>
  <c r="BG455"/>
  <c r="BE455"/>
  <c r="T455"/>
  <c r="R455"/>
  <c r="P455"/>
  <c r="BI453"/>
  <c r="BH453"/>
  <c r="BG453"/>
  <c r="BE453"/>
  <c r="T453"/>
  <c r="R453"/>
  <c r="P453"/>
  <c r="BI452"/>
  <c r="BH452"/>
  <c r="BG452"/>
  <c r="BE452"/>
  <c r="T452"/>
  <c r="R452"/>
  <c r="P452"/>
  <c r="BI451"/>
  <c r="BH451"/>
  <c r="BG451"/>
  <c r="BE451"/>
  <c r="T451"/>
  <c r="R451"/>
  <c r="P451"/>
  <c r="BI450"/>
  <c r="BH450"/>
  <c r="BG450"/>
  <c r="BE450"/>
  <c r="T450"/>
  <c r="R450"/>
  <c r="P450"/>
  <c r="BI449"/>
  <c r="BH449"/>
  <c r="BG449"/>
  <c r="BE449"/>
  <c r="T449"/>
  <c r="R449"/>
  <c r="P449"/>
  <c r="BI448"/>
  <c r="BH448"/>
  <c r="BG448"/>
  <c r="BE448"/>
  <c r="T448"/>
  <c r="R448"/>
  <c r="P448"/>
  <c r="BI447"/>
  <c r="BH447"/>
  <c r="BG447"/>
  <c r="BE447"/>
  <c r="T447"/>
  <c r="R447"/>
  <c r="P447"/>
  <c r="BI446"/>
  <c r="BH446"/>
  <c r="BG446"/>
  <c r="BE446"/>
  <c r="T446"/>
  <c r="R446"/>
  <c r="P446"/>
  <c r="BI445"/>
  <c r="BH445"/>
  <c r="BG445"/>
  <c r="BE445"/>
  <c r="T445"/>
  <c r="R445"/>
  <c r="P445"/>
  <c r="BI444"/>
  <c r="BH444"/>
  <c r="BG444"/>
  <c r="BE444"/>
  <c r="T444"/>
  <c r="R444"/>
  <c r="P444"/>
  <c r="BI443"/>
  <c r="BH443"/>
  <c r="BG443"/>
  <c r="BE443"/>
  <c r="T443"/>
  <c r="R443"/>
  <c r="P443"/>
  <c r="BI441"/>
  <c r="BH441"/>
  <c r="BG441"/>
  <c r="BE441"/>
  <c r="T441"/>
  <c r="R441"/>
  <c r="P441"/>
  <c r="BI440"/>
  <c r="BH440"/>
  <c r="BG440"/>
  <c r="BE440"/>
  <c r="T440"/>
  <c r="R440"/>
  <c r="P440"/>
  <c r="BI439"/>
  <c r="BH439"/>
  <c r="BG439"/>
  <c r="BE439"/>
  <c r="T439"/>
  <c r="R439"/>
  <c r="P439"/>
  <c r="BI438"/>
  <c r="BH438"/>
  <c r="BG438"/>
  <c r="BE438"/>
  <c r="T438"/>
  <c r="R438"/>
  <c r="P438"/>
  <c r="BI437"/>
  <c r="BH437"/>
  <c r="BG437"/>
  <c r="BE437"/>
  <c r="T437"/>
  <c r="R437"/>
  <c r="P437"/>
  <c r="BI436"/>
  <c r="BH436"/>
  <c r="BG436"/>
  <c r="BE436"/>
  <c r="T436"/>
  <c r="R436"/>
  <c r="P436"/>
  <c r="BI435"/>
  <c r="BH435"/>
  <c r="BG435"/>
  <c r="BE435"/>
  <c r="T435"/>
  <c r="R435"/>
  <c r="P435"/>
  <c r="BI434"/>
  <c r="BH434"/>
  <c r="BG434"/>
  <c r="BE434"/>
  <c r="T434"/>
  <c r="R434"/>
  <c r="P434"/>
  <c r="BI433"/>
  <c r="BH433"/>
  <c r="BG433"/>
  <c r="BE433"/>
  <c r="T433"/>
  <c r="R433"/>
  <c r="P433"/>
  <c r="BI432"/>
  <c r="BH432"/>
  <c r="BG432"/>
  <c r="BE432"/>
  <c r="T432"/>
  <c r="R432"/>
  <c r="P432"/>
  <c r="BI431"/>
  <c r="BH431"/>
  <c r="BG431"/>
  <c r="BE431"/>
  <c r="T431"/>
  <c r="R431"/>
  <c r="P431"/>
  <c r="BI430"/>
  <c r="BH430"/>
  <c r="BG430"/>
  <c r="BE430"/>
  <c r="T430"/>
  <c r="R430"/>
  <c r="P430"/>
  <c r="BI429"/>
  <c r="BH429"/>
  <c r="BG429"/>
  <c r="BE429"/>
  <c r="T429"/>
  <c r="R429"/>
  <c r="P429"/>
  <c r="BI428"/>
  <c r="BH428"/>
  <c r="BG428"/>
  <c r="BE428"/>
  <c r="T428"/>
  <c r="R428"/>
  <c r="P428"/>
  <c r="BI427"/>
  <c r="BH427"/>
  <c r="BG427"/>
  <c r="BE427"/>
  <c r="T427"/>
  <c r="R427"/>
  <c r="P427"/>
  <c r="BI426"/>
  <c r="BH426"/>
  <c r="BG426"/>
  <c r="BE426"/>
  <c r="T426"/>
  <c r="R426"/>
  <c r="P426"/>
  <c r="BI425"/>
  <c r="BH425"/>
  <c r="BG425"/>
  <c r="BE425"/>
  <c r="T425"/>
  <c r="R425"/>
  <c r="P425"/>
  <c r="BI424"/>
  <c r="BH424"/>
  <c r="BG424"/>
  <c r="BE424"/>
  <c r="T424"/>
  <c r="R424"/>
  <c r="P424"/>
  <c r="BI422"/>
  <c r="BH422"/>
  <c r="BG422"/>
  <c r="BE422"/>
  <c r="T422"/>
  <c r="R422"/>
  <c r="P422"/>
  <c r="BI421"/>
  <c r="BH421"/>
  <c r="BG421"/>
  <c r="BE421"/>
  <c r="T421"/>
  <c r="R421"/>
  <c r="P421"/>
  <c r="BI420"/>
  <c r="BH420"/>
  <c r="BG420"/>
  <c r="BE420"/>
  <c r="T420"/>
  <c r="R420"/>
  <c r="P420"/>
  <c r="BI419"/>
  <c r="BH419"/>
  <c r="BG419"/>
  <c r="BE419"/>
  <c r="T419"/>
  <c r="R419"/>
  <c r="P419"/>
  <c r="BI418"/>
  <c r="BH418"/>
  <c r="BG418"/>
  <c r="BE418"/>
  <c r="T418"/>
  <c r="R418"/>
  <c r="P418"/>
  <c r="BI417"/>
  <c r="BH417"/>
  <c r="BG417"/>
  <c r="BE417"/>
  <c r="T417"/>
  <c r="R417"/>
  <c r="P417"/>
  <c r="BI416"/>
  <c r="BH416"/>
  <c r="BG416"/>
  <c r="BE416"/>
  <c r="T416"/>
  <c r="R416"/>
  <c r="P416"/>
  <c r="BI415"/>
  <c r="BH415"/>
  <c r="BG415"/>
  <c r="BE415"/>
  <c r="T415"/>
  <c r="R415"/>
  <c r="P415"/>
  <c r="BI414"/>
  <c r="BH414"/>
  <c r="BG414"/>
  <c r="BE414"/>
  <c r="T414"/>
  <c r="R414"/>
  <c r="P414"/>
  <c r="BI413"/>
  <c r="BH413"/>
  <c r="BG413"/>
  <c r="BE413"/>
  <c r="T413"/>
  <c r="R413"/>
  <c r="P413"/>
  <c r="BI412"/>
  <c r="BH412"/>
  <c r="BG412"/>
  <c r="BE412"/>
  <c r="T412"/>
  <c r="R412"/>
  <c r="P412"/>
  <c r="BI411"/>
  <c r="BH411"/>
  <c r="BG411"/>
  <c r="BE411"/>
  <c r="T411"/>
  <c r="R411"/>
  <c r="P411"/>
  <c r="BI410"/>
  <c r="BH410"/>
  <c r="BG410"/>
  <c r="BE410"/>
  <c r="T410"/>
  <c r="R410"/>
  <c r="P410"/>
  <c r="BI409"/>
  <c r="BH409"/>
  <c r="BG409"/>
  <c r="BE409"/>
  <c r="T409"/>
  <c r="R409"/>
  <c r="P409"/>
  <c r="BI408"/>
  <c r="BH408"/>
  <c r="BG408"/>
  <c r="BE408"/>
  <c r="T408"/>
  <c r="R408"/>
  <c r="P408"/>
  <c r="BI407"/>
  <c r="BH407"/>
  <c r="BG407"/>
  <c r="BE407"/>
  <c r="T407"/>
  <c r="R407"/>
  <c r="P407"/>
  <c r="BI406"/>
  <c r="BH406"/>
  <c r="BG406"/>
  <c r="BE406"/>
  <c r="T406"/>
  <c r="R406"/>
  <c r="P406"/>
  <c r="BI405"/>
  <c r="BH405"/>
  <c r="BG405"/>
  <c r="BE405"/>
  <c r="T405"/>
  <c r="R405"/>
  <c r="P405"/>
  <c r="BI404"/>
  <c r="BH404"/>
  <c r="BG404"/>
  <c r="BE404"/>
  <c r="T404"/>
  <c r="R404"/>
  <c r="P404"/>
  <c r="BI403"/>
  <c r="BH403"/>
  <c r="BG403"/>
  <c r="BE403"/>
  <c r="T403"/>
  <c r="R403"/>
  <c r="P403"/>
  <c r="BI402"/>
  <c r="BH402"/>
  <c r="BG402"/>
  <c r="BE402"/>
  <c r="T402"/>
  <c r="R402"/>
  <c r="P402"/>
  <c r="BI401"/>
  <c r="BH401"/>
  <c r="BG401"/>
  <c r="BE401"/>
  <c r="T401"/>
  <c r="R401"/>
  <c r="P401"/>
  <c r="BI400"/>
  <c r="BH400"/>
  <c r="BG400"/>
  <c r="BE400"/>
  <c r="T400"/>
  <c r="R400"/>
  <c r="P400"/>
  <c r="BI399"/>
  <c r="BH399"/>
  <c r="BG399"/>
  <c r="BE399"/>
  <c r="T399"/>
  <c r="R399"/>
  <c r="P399"/>
  <c r="BI398"/>
  <c r="BH398"/>
  <c r="BG398"/>
  <c r="BE398"/>
  <c r="T398"/>
  <c r="R398"/>
  <c r="P398"/>
  <c r="BI397"/>
  <c r="BH397"/>
  <c r="BG397"/>
  <c r="BE397"/>
  <c r="T397"/>
  <c r="R397"/>
  <c r="P397"/>
  <c r="BI396"/>
  <c r="BH396"/>
  <c r="BG396"/>
  <c r="BE396"/>
  <c r="T396"/>
  <c r="R396"/>
  <c r="P396"/>
  <c r="BI395"/>
  <c r="BH395"/>
  <c r="BG395"/>
  <c r="BE395"/>
  <c r="T395"/>
  <c r="R395"/>
  <c r="P395"/>
  <c r="BI394"/>
  <c r="BH394"/>
  <c r="BG394"/>
  <c r="BE394"/>
  <c r="T394"/>
  <c r="R394"/>
  <c r="P394"/>
  <c r="BI393"/>
  <c r="BH393"/>
  <c r="BG393"/>
  <c r="BE393"/>
  <c r="T393"/>
  <c r="R393"/>
  <c r="P393"/>
  <c r="BI392"/>
  <c r="BH392"/>
  <c r="BG392"/>
  <c r="BE392"/>
  <c r="T392"/>
  <c r="R392"/>
  <c r="P392"/>
  <c r="BI391"/>
  <c r="BH391"/>
  <c r="BG391"/>
  <c r="BE391"/>
  <c r="T391"/>
  <c r="R391"/>
  <c r="P391"/>
  <c r="BI390"/>
  <c r="BH390"/>
  <c r="BG390"/>
  <c r="BE390"/>
  <c r="T390"/>
  <c r="R390"/>
  <c r="P390"/>
  <c r="BI389"/>
  <c r="BH389"/>
  <c r="BG389"/>
  <c r="BE389"/>
  <c r="T389"/>
  <c r="R389"/>
  <c r="P389"/>
  <c r="BI388"/>
  <c r="BH388"/>
  <c r="BG388"/>
  <c r="BE388"/>
  <c r="T388"/>
  <c r="R388"/>
  <c r="P388"/>
  <c r="BI387"/>
  <c r="BH387"/>
  <c r="BG387"/>
  <c r="BE387"/>
  <c r="T387"/>
  <c r="R387"/>
  <c r="P387"/>
  <c r="BI386"/>
  <c r="BH386"/>
  <c r="BG386"/>
  <c r="BE386"/>
  <c r="T386"/>
  <c r="R386"/>
  <c r="P386"/>
  <c r="BI385"/>
  <c r="BH385"/>
  <c r="BG385"/>
  <c r="BE385"/>
  <c r="T385"/>
  <c r="R385"/>
  <c r="P385"/>
  <c r="BI384"/>
  <c r="BH384"/>
  <c r="BG384"/>
  <c r="BE384"/>
  <c r="T384"/>
  <c r="R384"/>
  <c r="P384"/>
  <c r="BI383"/>
  <c r="BH383"/>
  <c r="BG383"/>
  <c r="BE383"/>
  <c r="T383"/>
  <c r="R383"/>
  <c r="P383"/>
  <c r="BI382"/>
  <c r="BH382"/>
  <c r="BG382"/>
  <c r="BE382"/>
  <c r="T382"/>
  <c r="R382"/>
  <c r="P382"/>
  <c r="BI381"/>
  <c r="BH381"/>
  <c r="BG381"/>
  <c r="BE381"/>
  <c r="T381"/>
  <c r="R381"/>
  <c r="P381"/>
  <c r="BI380"/>
  <c r="BH380"/>
  <c r="BG380"/>
  <c r="BE380"/>
  <c r="T380"/>
  <c r="R380"/>
  <c r="P380"/>
  <c r="BI379"/>
  <c r="BH379"/>
  <c r="BG379"/>
  <c r="BE379"/>
  <c r="T379"/>
  <c r="R379"/>
  <c r="P379"/>
  <c r="BI378"/>
  <c r="BH378"/>
  <c r="BG378"/>
  <c r="BE378"/>
  <c r="T378"/>
  <c r="R378"/>
  <c r="P378"/>
  <c r="BI377"/>
  <c r="BH377"/>
  <c r="BG377"/>
  <c r="BE377"/>
  <c r="T377"/>
  <c r="R377"/>
  <c r="P377"/>
  <c r="BI376"/>
  <c r="BH376"/>
  <c r="BG376"/>
  <c r="BE376"/>
  <c r="T376"/>
  <c r="R376"/>
  <c r="P376"/>
  <c r="BI375"/>
  <c r="BH375"/>
  <c r="BG375"/>
  <c r="BE375"/>
  <c r="T375"/>
  <c r="R375"/>
  <c r="P375"/>
  <c r="BI374"/>
  <c r="BH374"/>
  <c r="BG374"/>
  <c r="BE374"/>
  <c r="T374"/>
  <c r="R374"/>
  <c r="P374"/>
  <c r="BI373"/>
  <c r="BH373"/>
  <c r="BG373"/>
  <c r="BE373"/>
  <c r="T373"/>
  <c r="R373"/>
  <c r="P373"/>
  <c r="BI372"/>
  <c r="BH372"/>
  <c r="BG372"/>
  <c r="BE372"/>
  <c r="T372"/>
  <c r="R372"/>
  <c r="P372"/>
  <c r="BI371"/>
  <c r="BH371"/>
  <c r="BG371"/>
  <c r="BE371"/>
  <c r="T371"/>
  <c r="R371"/>
  <c r="P371"/>
  <c r="BI370"/>
  <c r="BH370"/>
  <c r="BG370"/>
  <c r="BE370"/>
  <c r="T370"/>
  <c r="R370"/>
  <c r="P370"/>
  <c r="BI369"/>
  <c r="BH369"/>
  <c r="BG369"/>
  <c r="BE369"/>
  <c r="T369"/>
  <c r="R369"/>
  <c r="P369"/>
  <c r="BI368"/>
  <c r="BH368"/>
  <c r="BG368"/>
  <c r="BE368"/>
  <c r="T368"/>
  <c r="R368"/>
  <c r="P368"/>
  <c r="BI366"/>
  <c r="BH366"/>
  <c r="BG366"/>
  <c r="BE366"/>
  <c r="T366"/>
  <c r="R366"/>
  <c r="P366"/>
  <c r="BI365"/>
  <c r="BH365"/>
  <c r="BG365"/>
  <c r="BE365"/>
  <c r="T365"/>
  <c r="R365"/>
  <c r="P365"/>
  <c r="BI364"/>
  <c r="BH364"/>
  <c r="BG364"/>
  <c r="BE364"/>
  <c r="T364"/>
  <c r="R364"/>
  <c r="P364"/>
  <c r="BI363"/>
  <c r="BH363"/>
  <c r="BG363"/>
  <c r="BE363"/>
  <c r="T363"/>
  <c r="R363"/>
  <c r="P363"/>
  <c r="BI361"/>
  <c r="BH361"/>
  <c r="BG361"/>
  <c r="BE361"/>
  <c r="T361"/>
  <c r="R361"/>
  <c r="P361"/>
  <c r="BI360"/>
  <c r="BH360"/>
  <c r="BG360"/>
  <c r="BE360"/>
  <c r="T360"/>
  <c r="R360"/>
  <c r="P360"/>
  <c r="BI359"/>
  <c r="BH359"/>
  <c r="BG359"/>
  <c r="BE359"/>
  <c r="T359"/>
  <c r="R359"/>
  <c r="P359"/>
  <c r="BI358"/>
  <c r="BH358"/>
  <c r="BG358"/>
  <c r="BE358"/>
  <c r="T358"/>
  <c r="R358"/>
  <c r="P358"/>
  <c r="BI357"/>
  <c r="BH357"/>
  <c r="BG357"/>
  <c r="BE357"/>
  <c r="T357"/>
  <c r="R357"/>
  <c r="P357"/>
  <c r="BI356"/>
  <c r="BH356"/>
  <c r="BG356"/>
  <c r="BE356"/>
  <c r="T356"/>
  <c r="R356"/>
  <c r="P356"/>
  <c r="BI355"/>
  <c r="BH355"/>
  <c r="BG355"/>
  <c r="BE355"/>
  <c r="T355"/>
  <c r="R355"/>
  <c r="P355"/>
  <c r="BI354"/>
  <c r="BH354"/>
  <c r="BG354"/>
  <c r="BE354"/>
  <c r="T354"/>
  <c r="R354"/>
  <c r="P354"/>
  <c r="BI353"/>
  <c r="BH353"/>
  <c r="BG353"/>
  <c r="BE353"/>
  <c r="T353"/>
  <c r="R353"/>
  <c r="P353"/>
  <c r="BI352"/>
  <c r="BH352"/>
  <c r="BG352"/>
  <c r="BE352"/>
  <c r="T352"/>
  <c r="R352"/>
  <c r="P352"/>
  <c r="BI351"/>
  <c r="BH351"/>
  <c r="BG351"/>
  <c r="BE351"/>
  <c r="T351"/>
  <c r="R351"/>
  <c r="P351"/>
  <c r="BI350"/>
  <c r="BH350"/>
  <c r="BG350"/>
  <c r="BE350"/>
  <c r="T350"/>
  <c r="R350"/>
  <c r="P350"/>
  <c r="BI349"/>
  <c r="BH349"/>
  <c r="BG349"/>
  <c r="BE349"/>
  <c r="T349"/>
  <c r="R349"/>
  <c r="P349"/>
  <c r="BI348"/>
  <c r="BH348"/>
  <c r="BG348"/>
  <c r="BE348"/>
  <c r="T348"/>
  <c r="R348"/>
  <c r="P348"/>
  <c r="BI346"/>
  <c r="BH346"/>
  <c r="BG346"/>
  <c r="BE346"/>
  <c r="T346"/>
  <c r="R346"/>
  <c r="P346"/>
  <c r="BI345"/>
  <c r="BH345"/>
  <c r="BG345"/>
  <c r="BE345"/>
  <c r="T345"/>
  <c r="R345"/>
  <c r="P345"/>
  <c r="BI344"/>
  <c r="BH344"/>
  <c r="BG344"/>
  <c r="BE344"/>
  <c r="T344"/>
  <c r="R344"/>
  <c r="P344"/>
  <c r="BI342"/>
  <c r="BH342"/>
  <c r="BG342"/>
  <c r="BE342"/>
  <c r="T342"/>
  <c r="R342"/>
  <c r="P342"/>
  <c r="BI341"/>
  <c r="BH341"/>
  <c r="BG341"/>
  <c r="BE341"/>
  <c r="T341"/>
  <c r="R341"/>
  <c r="P341"/>
  <c r="BI340"/>
  <c r="BH340"/>
  <c r="BG340"/>
  <c r="BE340"/>
  <c r="T340"/>
  <c r="R340"/>
  <c r="P340"/>
  <c r="BI339"/>
  <c r="BH339"/>
  <c r="BG339"/>
  <c r="BE339"/>
  <c r="T339"/>
  <c r="R339"/>
  <c r="P339"/>
  <c r="BI338"/>
  <c r="BH338"/>
  <c r="BG338"/>
  <c r="BE338"/>
  <c r="T338"/>
  <c r="R338"/>
  <c r="P338"/>
  <c r="BI337"/>
  <c r="BH337"/>
  <c r="BG337"/>
  <c r="BE337"/>
  <c r="T337"/>
  <c r="R337"/>
  <c r="P337"/>
  <c r="BI336"/>
  <c r="BH336"/>
  <c r="BG336"/>
  <c r="BE336"/>
  <c r="T336"/>
  <c r="R336"/>
  <c r="P336"/>
  <c r="BI335"/>
  <c r="BH335"/>
  <c r="BG335"/>
  <c r="BE335"/>
  <c r="T335"/>
  <c r="R335"/>
  <c r="P335"/>
  <c r="BI334"/>
  <c r="BH334"/>
  <c r="BG334"/>
  <c r="BE334"/>
  <c r="T334"/>
  <c r="R334"/>
  <c r="P334"/>
  <c r="BI333"/>
  <c r="BH333"/>
  <c r="BG333"/>
  <c r="BE333"/>
  <c r="T333"/>
  <c r="R333"/>
  <c r="P333"/>
  <c r="BI332"/>
  <c r="BH332"/>
  <c r="BG332"/>
  <c r="BE332"/>
  <c r="T332"/>
  <c r="R332"/>
  <c r="P332"/>
  <c r="BI331"/>
  <c r="BH331"/>
  <c r="BG331"/>
  <c r="BE331"/>
  <c r="T331"/>
  <c r="R331"/>
  <c r="P331"/>
  <c r="BI330"/>
  <c r="BH330"/>
  <c r="BG330"/>
  <c r="BE330"/>
  <c r="T330"/>
  <c r="R330"/>
  <c r="P330"/>
  <c r="BI329"/>
  <c r="BH329"/>
  <c r="BG329"/>
  <c r="BE329"/>
  <c r="T329"/>
  <c r="R329"/>
  <c r="P329"/>
  <c r="BI328"/>
  <c r="BH328"/>
  <c r="BG328"/>
  <c r="BE328"/>
  <c r="T328"/>
  <c r="R328"/>
  <c r="P328"/>
  <c r="BI326"/>
  <c r="BH326"/>
  <c r="BG326"/>
  <c r="BE326"/>
  <c r="T326"/>
  <c r="R326"/>
  <c r="P326"/>
  <c r="BI325"/>
  <c r="BH325"/>
  <c r="BG325"/>
  <c r="BE325"/>
  <c r="T325"/>
  <c r="R325"/>
  <c r="P325"/>
  <c r="BI324"/>
  <c r="BH324"/>
  <c r="BG324"/>
  <c r="BE324"/>
  <c r="T324"/>
  <c r="R324"/>
  <c r="P324"/>
  <c r="BI323"/>
  <c r="BH323"/>
  <c r="BG323"/>
  <c r="BE323"/>
  <c r="T323"/>
  <c r="R323"/>
  <c r="P323"/>
  <c r="BI322"/>
  <c r="BH322"/>
  <c r="BG322"/>
  <c r="BE322"/>
  <c r="T322"/>
  <c r="R322"/>
  <c r="P322"/>
  <c r="BI321"/>
  <c r="BH321"/>
  <c r="BG321"/>
  <c r="BE321"/>
  <c r="T321"/>
  <c r="R321"/>
  <c r="P321"/>
  <c r="BI320"/>
  <c r="BH320"/>
  <c r="BG320"/>
  <c r="BE320"/>
  <c r="T320"/>
  <c r="R320"/>
  <c r="P320"/>
  <c r="BI319"/>
  <c r="BH319"/>
  <c r="BG319"/>
  <c r="BE319"/>
  <c r="T319"/>
  <c r="R319"/>
  <c r="P319"/>
  <c r="BI318"/>
  <c r="BH318"/>
  <c r="BG318"/>
  <c r="BE318"/>
  <c r="T318"/>
  <c r="R318"/>
  <c r="P318"/>
  <c r="BI317"/>
  <c r="BH317"/>
  <c r="BG317"/>
  <c r="BE317"/>
  <c r="T317"/>
  <c r="R317"/>
  <c r="P317"/>
  <c r="BI316"/>
  <c r="BH316"/>
  <c r="BG316"/>
  <c r="BE316"/>
  <c r="T316"/>
  <c r="R316"/>
  <c r="P316"/>
  <c r="BI315"/>
  <c r="BH315"/>
  <c r="BG315"/>
  <c r="BE315"/>
  <c r="T315"/>
  <c r="R315"/>
  <c r="P315"/>
  <c r="BI314"/>
  <c r="BH314"/>
  <c r="BG314"/>
  <c r="BE314"/>
  <c r="T314"/>
  <c r="R314"/>
  <c r="P314"/>
  <c r="BI313"/>
  <c r="BH313"/>
  <c r="BG313"/>
  <c r="BE313"/>
  <c r="T313"/>
  <c r="R313"/>
  <c r="P313"/>
  <c r="BI312"/>
  <c r="BH312"/>
  <c r="BG312"/>
  <c r="BE312"/>
  <c r="T312"/>
  <c r="R312"/>
  <c r="P312"/>
  <c r="BI311"/>
  <c r="BH311"/>
  <c r="BG311"/>
  <c r="BE311"/>
  <c r="T311"/>
  <c r="R311"/>
  <c r="P311"/>
  <c r="BI309"/>
  <c r="BH309"/>
  <c r="BG309"/>
  <c r="BE309"/>
  <c r="T309"/>
  <c r="R309"/>
  <c r="P309"/>
  <c r="BI308"/>
  <c r="BH308"/>
  <c r="BG308"/>
  <c r="BE308"/>
  <c r="T308"/>
  <c r="R308"/>
  <c r="P308"/>
  <c r="BI307"/>
  <c r="BH307"/>
  <c r="BG307"/>
  <c r="BE307"/>
  <c r="T307"/>
  <c r="R307"/>
  <c r="P307"/>
  <c r="BI306"/>
  <c r="BH306"/>
  <c r="BG306"/>
  <c r="BE306"/>
  <c r="T306"/>
  <c r="R306"/>
  <c r="P306"/>
  <c r="BI305"/>
  <c r="BH305"/>
  <c r="BG305"/>
  <c r="BE305"/>
  <c r="T305"/>
  <c r="R305"/>
  <c r="P305"/>
  <c r="BI304"/>
  <c r="BH304"/>
  <c r="BG304"/>
  <c r="BE304"/>
  <c r="T304"/>
  <c r="R304"/>
  <c r="P304"/>
  <c r="BI303"/>
  <c r="BH303"/>
  <c r="BG303"/>
  <c r="BE303"/>
  <c r="T303"/>
  <c r="R303"/>
  <c r="P303"/>
  <c r="BI302"/>
  <c r="BH302"/>
  <c r="BG302"/>
  <c r="BE302"/>
  <c r="T302"/>
  <c r="R302"/>
  <c r="P302"/>
  <c r="BI301"/>
  <c r="BH301"/>
  <c r="BG301"/>
  <c r="BE301"/>
  <c r="T301"/>
  <c r="R301"/>
  <c r="P301"/>
  <c r="BI300"/>
  <c r="BH300"/>
  <c r="BG300"/>
  <c r="BE300"/>
  <c r="T300"/>
  <c r="R300"/>
  <c r="P300"/>
  <c r="BI299"/>
  <c r="BH299"/>
  <c r="BG299"/>
  <c r="BE299"/>
  <c r="T299"/>
  <c r="R299"/>
  <c r="P299"/>
  <c r="BI298"/>
  <c r="BH298"/>
  <c r="BG298"/>
  <c r="BE298"/>
  <c r="T298"/>
  <c r="R298"/>
  <c r="P298"/>
  <c r="BI297"/>
  <c r="BH297"/>
  <c r="BG297"/>
  <c r="BE297"/>
  <c r="T297"/>
  <c r="R297"/>
  <c r="P297"/>
  <c r="BI296"/>
  <c r="BH296"/>
  <c r="BG296"/>
  <c r="BE296"/>
  <c r="T296"/>
  <c r="R296"/>
  <c r="P296"/>
  <c r="BI295"/>
  <c r="BH295"/>
  <c r="BG295"/>
  <c r="BE295"/>
  <c r="T295"/>
  <c r="R295"/>
  <c r="P295"/>
  <c r="BI292"/>
  <c r="BH292"/>
  <c r="BG292"/>
  <c r="BE292"/>
  <c r="T292"/>
  <c r="T291"/>
  <c r="R292"/>
  <c r="R291"/>
  <c r="P292"/>
  <c r="P291"/>
  <c r="BI290"/>
  <c r="BH290"/>
  <c r="BG290"/>
  <c r="BE290"/>
  <c r="T290"/>
  <c r="R290"/>
  <c r="P290"/>
  <c r="BI289"/>
  <c r="BH289"/>
  <c r="BG289"/>
  <c r="BE289"/>
  <c r="T289"/>
  <c r="R289"/>
  <c r="P289"/>
  <c r="BI288"/>
  <c r="BH288"/>
  <c r="BG288"/>
  <c r="BE288"/>
  <c r="T288"/>
  <c r="R288"/>
  <c r="P288"/>
  <c r="BI287"/>
  <c r="BH287"/>
  <c r="BG287"/>
  <c r="BE287"/>
  <c r="T287"/>
  <c r="R287"/>
  <c r="P287"/>
  <c r="BI286"/>
  <c r="BH286"/>
  <c r="BG286"/>
  <c r="BE286"/>
  <c r="T286"/>
  <c r="R286"/>
  <c r="P286"/>
  <c r="BI285"/>
  <c r="BH285"/>
  <c r="BG285"/>
  <c r="BE285"/>
  <c r="T285"/>
  <c r="R285"/>
  <c r="P285"/>
  <c r="BI284"/>
  <c r="BH284"/>
  <c r="BG284"/>
  <c r="BE284"/>
  <c r="T284"/>
  <c r="R284"/>
  <c r="P284"/>
  <c r="BI283"/>
  <c r="BH283"/>
  <c r="BG283"/>
  <c r="BE283"/>
  <c r="T283"/>
  <c r="R283"/>
  <c r="P283"/>
  <c r="BI282"/>
  <c r="BH282"/>
  <c r="BG282"/>
  <c r="BE282"/>
  <c r="T282"/>
  <c r="R282"/>
  <c r="P282"/>
  <c r="BI281"/>
  <c r="BH281"/>
  <c r="BG281"/>
  <c r="BE281"/>
  <c r="T281"/>
  <c r="R281"/>
  <c r="P281"/>
  <c r="BI280"/>
  <c r="BH280"/>
  <c r="BG280"/>
  <c r="BE280"/>
  <c r="T280"/>
  <c r="R280"/>
  <c r="P280"/>
  <c r="BI279"/>
  <c r="BH279"/>
  <c r="BG279"/>
  <c r="BE279"/>
  <c r="T279"/>
  <c r="R279"/>
  <c r="P279"/>
  <c r="BI277"/>
  <c r="BH277"/>
  <c r="BG277"/>
  <c r="BE277"/>
  <c r="T277"/>
  <c r="R277"/>
  <c r="P277"/>
  <c r="BI276"/>
  <c r="BH276"/>
  <c r="BG276"/>
  <c r="BE276"/>
  <c r="T276"/>
  <c r="R276"/>
  <c r="P276"/>
  <c r="BI275"/>
  <c r="BH275"/>
  <c r="BG275"/>
  <c r="BE275"/>
  <c r="T275"/>
  <c r="R275"/>
  <c r="P275"/>
  <c r="BI274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1"/>
  <c r="BH271"/>
  <c r="BG271"/>
  <c r="BE271"/>
  <c r="T271"/>
  <c r="R271"/>
  <c r="P271"/>
  <c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F141"/>
  <c r="E139"/>
  <c r="F89"/>
  <c r="E87"/>
  <c r="J24"/>
  <c r="E24"/>
  <c r="J144"/>
  <c r="J23"/>
  <c r="J21"/>
  <c r="E21"/>
  <c r="J91"/>
  <c r="J20"/>
  <c r="J18"/>
  <c r="E18"/>
  <c r="F144"/>
  <c r="J17"/>
  <c r="J15"/>
  <c r="E15"/>
  <c r="F91"/>
  <c r="J14"/>
  <c r="J12"/>
  <c r="J141"/>
  <c r="E7"/>
  <c r="E85"/>
  <c i="1" r="L90"/>
  <c r="AM90"/>
  <c r="AM89"/>
  <c r="L89"/>
  <c r="AM87"/>
  <c r="L87"/>
  <c r="L85"/>
  <c r="L84"/>
  <c i="2" r="BK436"/>
  <c r="BK413"/>
  <c r="BK382"/>
  <c r="J357"/>
  <c r="J332"/>
  <c r="J303"/>
  <c r="J252"/>
  <c r="J223"/>
  <c r="BK188"/>
  <c r="BK160"/>
  <c r="J467"/>
  <c r="BK446"/>
  <c r="J418"/>
  <c r="J395"/>
  <c r="J374"/>
  <c r="BK337"/>
  <c r="BK302"/>
  <c r="BK261"/>
  <c r="BK235"/>
  <c r="BK216"/>
  <c r="BK189"/>
  <c r="BK492"/>
  <c r="J458"/>
  <c r="J444"/>
  <c r="J416"/>
  <c r="J409"/>
  <c r="BK374"/>
  <c r="BK346"/>
  <c r="J312"/>
  <c r="BK260"/>
  <c r="BK209"/>
  <c r="J188"/>
  <c r="J157"/>
  <c r="J483"/>
  <c r="BK447"/>
  <c r="BK407"/>
  <c r="BK354"/>
  <c r="BK320"/>
  <c r="BK289"/>
  <c r="J248"/>
  <c r="BK196"/>
  <c r="BK168"/>
  <c r="BK438"/>
  <c r="BK396"/>
  <c r="J363"/>
  <c r="BK339"/>
  <c r="J297"/>
  <c r="J250"/>
  <c r="J234"/>
  <c r="J181"/>
  <c r="J476"/>
  <c r="BK441"/>
  <c r="J401"/>
  <c r="J364"/>
  <c r="BK338"/>
  <c r="J314"/>
  <c r="BK281"/>
  <c r="BK251"/>
  <c r="J232"/>
  <c r="J205"/>
  <c r="J178"/>
  <c r="J491"/>
  <c r="J441"/>
  <c r="J403"/>
  <c r="J335"/>
  <c r="BK305"/>
  <c r="BK292"/>
  <c r="J240"/>
  <c r="BK225"/>
  <c r="J195"/>
  <c r="J165"/>
  <c r="J505"/>
  <c r="J502"/>
  <c r="BK490"/>
  <c r="J455"/>
  <c r="BK425"/>
  <c r="J396"/>
  <c r="BK368"/>
  <c r="BK323"/>
  <c r="J288"/>
  <c r="J268"/>
  <c r="J245"/>
  <c r="J184"/>
  <c i="3" r="BK134"/>
  <c r="J124"/>
  <c r="J139"/>
  <c r="BK141"/>
  <c r="J130"/>
  <c r="J131"/>
  <c r="J136"/>
  <c i="4" r="J210"/>
  <c r="BK174"/>
  <c r="BK232"/>
  <c r="J196"/>
  <c r="J168"/>
  <c r="BK142"/>
  <c r="BK202"/>
  <c r="J173"/>
  <c r="BK225"/>
  <c r="J193"/>
  <c r="J159"/>
  <c r="BK133"/>
  <c r="BK209"/>
  <c r="J160"/>
  <c r="J132"/>
  <c r="BK205"/>
  <c r="J167"/>
  <c r="J222"/>
  <c r="BK190"/>
  <c r="J153"/>
  <c r="BK229"/>
  <c r="J195"/>
  <c r="BK169"/>
  <c r="J150"/>
  <c i="5" r="J219"/>
  <c r="BK201"/>
  <c r="BK181"/>
  <c r="J155"/>
  <c r="BK240"/>
  <c r="BK207"/>
  <c r="BK149"/>
  <c r="J240"/>
  <c r="BK220"/>
  <c r="BK176"/>
  <c r="J154"/>
  <c r="J229"/>
  <c r="BK186"/>
  <c r="BK160"/>
  <c r="J235"/>
  <c r="BK216"/>
  <c r="BK198"/>
  <c r="BK171"/>
  <c r="J140"/>
  <c r="J209"/>
  <c r="J170"/>
  <c r="BK144"/>
  <c r="BK233"/>
  <c r="BK209"/>
  <c r="BK163"/>
  <c r="BK133"/>
  <c r="J200"/>
  <c r="BK182"/>
  <c r="BK137"/>
  <c i="6" r="BK143"/>
  <c r="J143"/>
  <c r="BK141"/>
  <c r="J147"/>
  <c r="J125"/>
  <c r="J126"/>
  <c r="BK133"/>
  <c i="7" r="BK221"/>
  <c r="BK220"/>
  <c r="J217"/>
  <c r="BK214"/>
  <c r="J209"/>
  <c r="J207"/>
  <c r="BK205"/>
  <c r="BK194"/>
  <c r="BK193"/>
  <c r="J185"/>
  <c r="J160"/>
  <c r="J235"/>
  <c r="J205"/>
  <c r="BK151"/>
  <c r="BK217"/>
  <c r="J186"/>
  <c r="J148"/>
  <c r="J216"/>
  <c r="BK187"/>
  <c r="BK157"/>
  <c r="J212"/>
  <c r="J190"/>
  <c r="J152"/>
  <c r="BK201"/>
  <c r="J178"/>
  <c r="J150"/>
  <c r="J229"/>
  <c r="J202"/>
  <c r="J170"/>
  <c r="BK146"/>
  <c r="BK219"/>
  <c r="J198"/>
  <c r="BK162"/>
  <c r="J132"/>
  <c i="8" r="J147"/>
  <c r="J157"/>
  <c r="J133"/>
  <c r="BK144"/>
  <c r="J129"/>
  <c r="J152"/>
  <c r="BK132"/>
  <c r="J167"/>
  <c r="J127"/>
  <c r="BK159"/>
  <c r="BK179"/>
  <c r="J141"/>
  <c i="9" r="J139"/>
  <c r="BK128"/>
  <c r="J138"/>
  <c r="J127"/>
  <c r="BK127"/>
  <c i="10" r="J147"/>
  <c r="BK129"/>
  <c r="J126"/>
  <c r="BK127"/>
  <c r="J150"/>
  <c r="BK125"/>
  <c r="J135"/>
  <c r="J127"/>
  <c i="11" r="BK166"/>
  <c r="BK152"/>
  <c r="BK125"/>
  <c r="BK162"/>
  <c r="J131"/>
  <c r="J149"/>
  <c r="J127"/>
  <c r="BK157"/>
  <c r="J135"/>
  <c r="J132"/>
  <c r="BK145"/>
  <c i="12" r="BK170"/>
  <c r="J126"/>
  <c r="BK159"/>
  <c r="J137"/>
  <c r="J164"/>
  <c r="J145"/>
  <c r="J154"/>
  <c r="J172"/>
  <c r="J149"/>
  <c r="J169"/>
  <c r="BK146"/>
  <c r="BK167"/>
  <c r="J150"/>
  <c r="J129"/>
  <c r="J139"/>
  <c i="13" r="BK145"/>
  <c r="BK139"/>
  <c r="J137"/>
  <c r="J140"/>
  <c r="J129"/>
  <c r="J136"/>
  <c r="J138"/>
  <c i="2" r="BK430"/>
  <c r="BK401"/>
  <c r="J386"/>
  <c r="BK372"/>
  <c r="BK318"/>
  <c r="BK288"/>
  <c r="J265"/>
  <c r="BK229"/>
  <c r="BK207"/>
  <c r="J154"/>
  <c r="BK475"/>
  <c r="J448"/>
  <c r="BK416"/>
  <c r="J379"/>
  <c r="J369"/>
  <c r="BK325"/>
  <c r="BK296"/>
  <c r="J267"/>
  <c r="BK244"/>
  <c r="BK221"/>
  <c r="BK202"/>
  <c r="BK158"/>
  <c r="J478"/>
  <c r="BK451"/>
  <c r="BK432"/>
  <c r="BK412"/>
  <c r="J394"/>
  <c r="BK349"/>
  <c r="J322"/>
  <c r="BK269"/>
  <c r="J227"/>
  <c r="BK191"/>
  <c r="BK179"/>
  <c r="J498"/>
  <c r="BK461"/>
  <c r="BK426"/>
  <c r="J384"/>
  <c r="J348"/>
  <c r="J302"/>
  <c r="BK284"/>
  <c r="J260"/>
  <c r="J218"/>
  <c r="J486"/>
  <c r="BK444"/>
  <c r="J392"/>
  <c r="J360"/>
  <c r="BK321"/>
  <c r="BK277"/>
  <c r="J242"/>
  <c r="BK214"/>
  <c r="BK176"/>
  <c r="J482"/>
  <c r="J426"/>
  <c r="J370"/>
  <c r="BK344"/>
  <c r="J326"/>
  <c r="BK282"/>
  <c r="BK257"/>
  <c r="BK238"/>
  <c r="J210"/>
  <c r="J172"/>
  <c r="BK474"/>
  <c r="BK418"/>
  <c r="BK392"/>
  <c r="BK331"/>
  <c r="J313"/>
  <c r="BK280"/>
  <c r="BK236"/>
  <c r="J222"/>
  <c r="J187"/>
  <c r="J159"/>
  <c r="BK505"/>
  <c r="BK502"/>
  <c r="J470"/>
  <c r="J450"/>
  <c r="J406"/>
  <c r="J385"/>
  <c r="BK359"/>
  <c r="J319"/>
  <c r="J284"/>
  <c r="BK264"/>
  <c r="BK224"/>
  <c r="BK200"/>
  <c r="BK159"/>
  <c i="3" r="BK133"/>
  <c r="BK130"/>
  <c r="J148"/>
  <c r="BK138"/>
  <c r="BK129"/>
  <c i="4" r="J228"/>
  <c r="BK179"/>
  <c r="BK165"/>
  <c r="BK224"/>
  <c r="BK200"/>
  <c r="J170"/>
  <c r="BK129"/>
  <c r="BK198"/>
  <c r="BK167"/>
  <c r="J223"/>
  <c r="BK185"/>
  <c r="BK157"/>
  <c r="J232"/>
  <c r="BK208"/>
  <c r="J177"/>
  <c r="BK140"/>
  <c r="BK217"/>
  <c r="J182"/>
  <c r="BK228"/>
  <c r="BK192"/>
  <c r="BK162"/>
  <c r="BK233"/>
  <c r="J199"/>
  <c r="J179"/>
  <c r="BK147"/>
  <c i="5" r="BK214"/>
  <c r="BK193"/>
  <c r="J179"/>
  <c r="J150"/>
  <c r="J221"/>
  <c r="BK179"/>
  <c r="J152"/>
  <c r="BK135"/>
  <c r="BK224"/>
  <c r="BK180"/>
  <c r="J139"/>
  <c r="BK226"/>
  <c r="J188"/>
  <c r="J164"/>
  <c r="J236"/>
  <c r="J218"/>
  <c r="J191"/>
  <c r="J151"/>
  <c r="BK128"/>
  <c r="BK191"/>
  <c r="J169"/>
  <c r="J135"/>
  <c r="J124"/>
  <c r="J220"/>
  <c r="BK196"/>
  <c r="J149"/>
  <c r="J202"/>
  <c r="J180"/>
  <c r="J134"/>
  <c i="6" r="J142"/>
  <c r="J146"/>
  <c r="BK126"/>
  <c r="BK130"/>
  <c r="J136"/>
  <c r="BK144"/>
  <c r="J130"/>
  <c i="7" r="BK225"/>
  <c r="BK175"/>
  <c r="BK141"/>
  <c r="BK229"/>
  <c r="BK208"/>
  <c r="J156"/>
  <c r="BK210"/>
  <c r="BK182"/>
  <c r="J145"/>
  <c r="J213"/>
  <c r="BK184"/>
  <c r="BK159"/>
  <c r="BK209"/>
  <c r="BK186"/>
  <c r="J146"/>
  <c r="J206"/>
  <c r="J177"/>
  <c r="J157"/>
  <c r="J225"/>
  <c r="J188"/>
  <c r="J168"/>
  <c r="BK129"/>
  <c r="J215"/>
  <c r="J184"/>
  <c r="J159"/>
  <c i="8" r="BK182"/>
  <c r="J153"/>
  <c r="J179"/>
  <c r="J139"/>
  <c r="J162"/>
  <c r="J132"/>
  <c r="BK154"/>
  <c r="BK131"/>
  <c r="BK166"/>
  <c r="BK161"/>
  <c r="J155"/>
  <c r="J177"/>
  <c r="BK155"/>
  <c r="J171"/>
  <c r="J131"/>
  <c i="9" r="BK155"/>
  <c r="J155"/>
  <c r="BK143"/>
  <c r="J147"/>
  <c r="J141"/>
  <c r="BK151"/>
  <c i="10" r="BK134"/>
  <c r="J143"/>
  <c r="BK150"/>
  <c r="BK128"/>
  <c r="BK124"/>
  <c r="BK130"/>
  <c r="BK136"/>
  <c r="J133"/>
  <c i="11" r="BK169"/>
  <c r="J158"/>
  <c r="J154"/>
  <c r="J171"/>
  <c r="BK143"/>
  <c r="J140"/>
  <c r="J150"/>
  <c r="J147"/>
  <c r="J155"/>
  <c r="J166"/>
  <c r="J136"/>
  <c i="12" r="BK158"/>
  <c r="J131"/>
  <c r="J147"/>
  <c r="J171"/>
  <c r="J159"/>
  <c r="BK172"/>
  <c r="BK139"/>
  <c r="J161"/>
  <c r="J128"/>
  <c r="BK147"/>
  <c r="BK127"/>
  <c r="J158"/>
  <c r="J133"/>
  <c r="J143"/>
  <c i="13" r="BK152"/>
  <c r="BK143"/>
  <c r="J128"/>
  <c r="J139"/>
  <c r="BK135"/>
  <c r="BK142"/>
  <c r="BK144"/>
  <c i="2" r="BK501"/>
  <c r="BK421"/>
  <c r="J393"/>
  <c r="J377"/>
  <c r="J340"/>
  <c r="J316"/>
  <c r="J282"/>
  <c r="BK220"/>
  <c r="BK192"/>
  <c r="BK170"/>
  <c r="BK497"/>
  <c r="BK457"/>
  <c r="BK433"/>
  <c r="J402"/>
  <c r="J376"/>
  <c r="BK361"/>
  <c r="J331"/>
  <c r="J298"/>
  <c r="J263"/>
  <c r="J241"/>
  <c r="BK194"/>
  <c r="BK162"/>
  <c r="BK480"/>
  <c r="BK453"/>
  <c r="BK443"/>
  <c r="BK406"/>
  <c r="BK364"/>
  <c r="BK316"/>
  <c r="J255"/>
  <c r="J215"/>
  <c r="J192"/>
  <c r="J169"/>
  <c r="J480"/>
  <c r="J451"/>
  <c r="J429"/>
  <c r="J382"/>
  <c r="J341"/>
  <c r="J299"/>
  <c r="BK265"/>
  <c r="J244"/>
  <c r="BK186"/>
  <c r="J485"/>
  <c r="J420"/>
  <c r="BK378"/>
  <c r="J344"/>
  <c r="J292"/>
  <c r="BK276"/>
  <c r="BK241"/>
  <c r="BK183"/>
  <c r="J501"/>
  <c r="J466"/>
  <c r="J422"/>
  <c r="BK384"/>
  <c r="J351"/>
  <c r="BK329"/>
  <c r="J273"/>
  <c r="BK245"/>
  <c r="J216"/>
  <c r="J189"/>
  <c r="BK478"/>
  <c r="J428"/>
  <c r="BK394"/>
  <c r="J328"/>
  <c r="J308"/>
  <c r="BK275"/>
  <c r="J231"/>
  <c r="J199"/>
  <c r="J167"/>
  <c r="J155"/>
  <c r="BK498"/>
  <c r="J487"/>
  <c r="J460"/>
  <c r="BK429"/>
  <c r="BK391"/>
  <c r="BK363"/>
  <c r="J318"/>
  <c r="BK283"/>
  <c r="BK259"/>
  <c r="BK217"/>
  <c r="J175"/>
  <c i="3" r="BK139"/>
  <c r="BK142"/>
  <c r="J127"/>
  <c r="BK127"/>
  <c r="BK136"/>
  <c i="4" r="BK221"/>
  <c r="BK187"/>
  <c r="J176"/>
  <c r="J142"/>
  <c r="BK212"/>
  <c r="BK182"/>
  <c r="BK148"/>
  <c r="J212"/>
  <c r="J185"/>
  <c r="BK155"/>
  <c r="J218"/>
  <c r="BK171"/>
  <c r="J152"/>
  <c r="BK223"/>
  <c r="J189"/>
  <c r="BK154"/>
  <c r="J225"/>
  <c r="BK201"/>
  <c r="BK161"/>
  <c r="J224"/>
  <c r="J187"/>
  <c r="J144"/>
  <c r="J227"/>
  <c r="BK194"/>
  <c r="BK160"/>
  <c r="BK144"/>
  <c i="5" r="BK225"/>
  <c r="J189"/>
  <c r="BK178"/>
  <c r="J153"/>
  <c r="BK229"/>
  <c r="J198"/>
  <c r="J160"/>
  <c r="J125"/>
  <c r="BK217"/>
  <c r="J166"/>
  <c r="J137"/>
  <c r="J224"/>
  <c r="J193"/>
  <c r="BK169"/>
  <c r="J232"/>
  <c r="BK213"/>
  <c r="J181"/>
  <c r="BK152"/>
  <c r="BK125"/>
  <c r="BK187"/>
  <c r="J168"/>
  <c r="BK134"/>
  <c r="BK230"/>
  <c r="J210"/>
  <c r="BK166"/>
  <c r="BK151"/>
  <c r="J203"/>
  <c r="BK185"/>
  <c r="BK143"/>
  <c r="J126"/>
  <c i="6" r="J131"/>
  <c r="BK128"/>
  <c r="BK147"/>
  <c r="BK129"/>
  <c r="BK138"/>
  <c r="BK121"/>
  <c r="J135"/>
  <c i="7" r="J222"/>
  <c r="BK136"/>
  <c r="BK216"/>
  <c r="BK170"/>
  <c r="BK235"/>
  <c r="J196"/>
  <c r="BK166"/>
  <c r="J223"/>
  <c r="J193"/>
  <c r="BK163"/>
  <c r="J218"/>
  <c r="BK174"/>
  <c r="BK150"/>
  <c r="BK196"/>
  <c r="BK171"/>
  <c r="BK134"/>
  <c r="J214"/>
  <c r="BK181"/>
  <c r="J166"/>
  <c r="J134"/>
  <c r="BK206"/>
  <c r="BK173"/>
  <c r="BK138"/>
  <c i="8" r="J159"/>
  <c r="BK137"/>
  <c r="BK145"/>
  <c r="J143"/>
  <c r="J126"/>
  <c r="BK165"/>
  <c r="J138"/>
  <c r="BK171"/>
  <c r="J140"/>
  <c r="J178"/>
  <c r="BK143"/>
  <c r="J164"/>
  <c r="J136"/>
  <c i="9" r="J158"/>
  <c r="J136"/>
  <c r="BK149"/>
  <c r="BK132"/>
  <c r="J137"/>
  <c r="BK131"/>
  <c r="J146"/>
  <c i="10" r="J132"/>
  <c r="BK131"/>
  <c r="BK146"/>
  <c r="J145"/>
  <c r="J144"/>
  <c r="BK126"/>
  <c r="BK152"/>
  <c i="11" r="J168"/>
  <c r="BK132"/>
  <c r="BK135"/>
  <c r="J156"/>
  <c r="BK163"/>
  <c r="J129"/>
  <c r="BK133"/>
  <c r="BK165"/>
  <c r="BK140"/>
  <c r="J141"/>
  <c i="12" r="BK171"/>
  <c r="J138"/>
  <c r="J155"/>
  <c r="BK173"/>
  <c r="J160"/>
  <c r="J134"/>
  <c r="J140"/>
  <c r="BK157"/>
  <c r="BK131"/>
  <c r="BK162"/>
  <c r="J170"/>
  <c r="BK137"/>
  <c r="BK153"/>
  <c r="BK126"/>
  <c i="13" r="BK129"/>
  <c r="BK136"/>
  <c r="J135"/>
  <c r="J144"/>
  <c r="BK131"/>
  <c i="2" r="J479"/>
  <c r="J427"/>
  <c r="BK397"/>
  <c r="J380"/>
  <c r="BK351"/>
  <c r="BK322"/>
  <c r="J285"/>
  <c r="BK242"/>
  <c r="BK212"/>
  <c r="J193"/>
  <c r="J162"/>
  <c r="J495"/>
  <c r="BK449"/>
  <c r="BK422"/>
  <c r="J391"/>
  <c r="BK373"/>
  <c r="J345"/>
  <c r="BK287"/>
  <c r="J258"/>
  <c r="BK232"/>
  <c r="J212"/>
  <c r="J170"/>
  <c r="BK485"/>
  <c r="BK456"/>
  <c r="J440"/>
  <c r="BK411"/>
  <c r="J390"/>
  <c r="BK355"/>
  <c r="J325"/>
  <c r="J281"/>
  <c r="J214"/>
  <c r="BK190"/>
  <c r="BK173"/>
  <c r="J490"/>
  <c r="BK465"/>
  <c r="J434"/>
  <c r="BK387"/>
  <c r="BK350"/>
  <c r="BK319"/>
  <c r="J271"/>
  <c r="J237"/>
  <c r="BK178"/>
  <c r="BK479"/>
  <c r="J430"/>
  <c r="BK388"/>
  <c r="J358"/>
  <c r="J305"/>
  <c r="BK274"/>
  <c r="J229"/>
  <c r="J207"/>
  <c r="BK499"/>
  <c r="J464"/>
  <c r="J407"/>
  <c r="J366"/>
  <c r="J336"/>
  <c r="J309"/>
  <c r="J289"/>
  <c r="BK253"/>
  <c r="BK218"/>
  <c r="BK195"/>
  <c r="BK164"/>
  <c r="BK450"/>
  <c r="J405"/>
  <c r="J355"/>
  <c r="BK317"/>
  <c r="BK297"/>
  <c r="BK250"/>
  <c r="BK219"/>
  <c r="J183"/>
  <c r="J158"/>
  <c r="BK503"/>
  <c r="BK482"/>
  <c r="J453"/>
  <c r="J411"/>
  <c r="BK383"/>
  <c r="J330"/>
  <c r="J306"/>
  <c r="J276"/>
  <c r="BK254"/>
  <c r="J219"/>
  <c r="J194"/>
  <c r="J161"/>
  <c i="3" r="BK126"/>
  <c r="J126"/>
  <c r="BK146"/>
  <c r="J143"/>
  <c r="BK124"/>
  <c i="4" r="BK219"/>
  <c r="J183"/>
  <c r="BK159"/>
  <c r="J226"/>
  <c r="J209"/>
  <c r="BK172"/>
  <c r="J143"/>
  <c r="J208"/>
  <c r="J184"/>
  <c r="J151"/>
  <c r="J221"/>
  <c r="BK184"/>
  <c r="J154"/>
  <c r="BK220"/>
  <c r="J197"/>
  <c r="BK151"/>
  <c r="BK222"/>
  <c r="J194"/>
  <c r="J158"/>
  <c r="J217"/>
  <c r="J161"/>
  <c r="J214"/>
  <c r="J190"/>
  <c r="J140"/>
  <c i="5" r="J227"/>
  <c r="BK206"/>
  <c r="J183"/>
  <c r="J161"/>
  <c r="BK130"/>
  <c r="J213"/>
  <c r="BK174"/>
  <c r="BK145"/>
  <c r="J230"/>
  <c r="J201"/>
  <c r="J159"/>
  <c r="BK123"/>
  <c r="BK200"/>
  <c r="J182"/>
  <c r="BK148"/>
  <c r="J225"/>
  <c r="BK211"/>
  <c r="J174"/>
  <c r="J145"/>
  <c r="J215"/>
  <c r="BK183"/>
  <c r="BK138"/>
  <c r="J130"/>
  <c r="BK222"/>
  <c r="J178"/>
  <c r="BK157"/>
  <c r="BK124"/>
  <c r="BK199"/>
  <c r="BK168"/>
  <c r="BK122"/>
  <c i="6" r="J148"/>
  <c r="J139"/>
  <c r="BK146"/>
  <c r="BK127"/>
  <c r="BK132"/>
  <c r="BK134"/>
  <c i="7" r="BK188"/>
  <c r="J162"/>
  <c r="J135"/>
  <c r="BK215"/>
  <c r="BK178"/>
  <c r="J129"/>
  <c r="BK200"/>
  <c r="J155"/>
  <c r="J230"/>
  <c r="BK202"/>
  <c r="BK161"/>
  <c r="BK224"/>
  <c r="J192"/>
  <c r="J154"/>
  <c r="J236"/>
  <c r="J197"/>
  <c r="J172"/>
  <c r="BK154"/>
  <c r="BK237"/>
  <c r="BK198"/>
  <c r="BK167"/>
  <c r="BK148"/>
  <c r="BK228"/>
  <c r="BK212"/>
  <c r="BK192"/>
  <c r="BK153"/>
  <c i="8" r="BK177"/>
  <c r="BK140"/>
  <c r="BK147"/>
  <c r="J168"/>
  <c r="J142"/>
  <c r="BK183"/>
  <c r="J145"/>
  <c r="BK178"/>
  <c r="BK151"/>
  <c r="BK128"/>
  <c r="BK158"/>
  <c r="J183"/>
  <c r="BK135"/>
  <c i="9" r="BK158"/>
  <c r="BK141"/>
  <c r="BK145"/>
  <c r="BK130"/>
  <c r="J145"/>
  <c r="BK129"/>
  <c r="BK137"/>
  <c i="10" r="J125"/>
  <c r="BK133"/>
  <c r="J152"/>
  <c r="J151"/>
  <c r="BK142"/>
  <c r="J153"/>
  <c i="11" r="J162"/>
  <c r="BK137"/>
  <c r="BK168"/>
  <c r="J137"/>
  <c r="J165"/>
  <c r="BK134"/>
  <c r="BK164"/>
  <c r="J167"/>
  <c r="J128"/>
  <c r="BK161"/>
  <c r="BK151"/>
  <c r="BK171"/>
  <c r="J133"/>
  <c i="13" r="J143"/>
  <c r="J125"/>
  <c r="BK125"/>
  <c r="BK128"/>
  <c r="J134"/>
  <c r="J152"/>
  <c i="2" r="J457"/>
  <c r="BK424"/>
  <c r="J388"/>
  <c r="J373"/>
  <c r="J349"/>
  <c r="BK311"/>
  <c r="J269"/>
  <c r="J238"/>
  <c r="J200"/>
  <c r="BK166"/>
  <c r="BK459"/>
  <c r="BK434"/>
  <c r="J410"/>
  <c r="J387"/>
  <c r="J354"/>
  <c r="BK326"/>
  <c r="J286"/>
  <c r="J262"/>
  <c r="BK240"/>
  <c r="BK213"/>
  <c r="J173"/>
  <c r="BK487"/>
  <c r="J461"/>
  <c r="J447"/>
  <c r="J425"/>
  <c r="BK410"/>
  <c r="J389"/>
  <c r="BK353"/>
  <c r="J324"/>
  <c r="BK290"/>
  <c r="BK248"/>
  <c r="J201"/>
  <c r="BK185"/>
  <c r="J153"/>
  <c r="BK486"/>
  <c r="BK460"/>
  <c r="J432"/>
  <c r="BK376"/>
  <c r="BK340"/>
  <c r="BK301"/>
  <c r="J280"/>
  <c r="J259"/>
  <c r="J203"/>
  <c r="BK157"/>
  <c r="J433"/>
  <c r="BK380"/>
  <c r="BK345"/>
  <c r="J317"/>
  <c r="BK255"/>
  <c r="BK210"/>
  <c r="BK161"/>
  <c r="J471"/>
  <c r="J437"/>
  <c r="BK386"/>
  <c r="BK334"/>
  <c r="BK308"/>
  <c r="J266"/>
  <c r="BK249"/>
  <c r="BK215"/>
  <c r="J185"/>
  <c r="J151"/>
  <c r="J424"/>
  <c r="BK399"/>
  <c r="J329"/>
  <c r="J311"/>
  <c r="BK263"/>
  <c r="BK228"/>
  <c r="J202"/>
  <c r="J177"/>
  <c r="J152"/>
  <c r="J497"/>
  <c r="BK467"/>
  <c r="BK440"/>
  <c r="J421"/>
  <c r="BK395"/>
  <c r="J350"/>
  <c r="J321"/>
  <c r="BK285"/>
  <c r="J257"/>
  <c r="J236"/>
  <c r="J196"/>
  <c i="3" r="J141"/>
  <c r="J138"/>
  <c r="J125"/>
  <c r="BK145"/>
  <c r="BK132"/>
  <c r="J144"/>
  <c i="4" r="J191"/>
  <c r="J172"/>
  <c r="J230"/>
  <c r="BK193"/>
  <c r="J155"/>
  <c r="BK216"/>
  <c r="J192"/>
  <c r="J164"/>
  <c r="BK206"/>
  <c r="J181"/>
  <c r="BK150"/>
  <c r="BK218"/>
  <c r="BK196"/>
  <c r="BK139"/>
  <c r="J213"/>
  <c r="BK186"/>
  <c r="J146"/>
  <c r="J207"/>
  <c r="J156"/>
  <c r="J233"/>
  <c r="BK197"/>
  <c r="BK163"/>
  <c r="BK138"/>
  <c i="5" r="J216"/>
  <c r="J199"/>
  <c r="BK177"/>
  <c r="BK147"/>
  <c r="BK237"/>
  <c r="BK205"/>
  <c r="BK156"/>
  <c r="J129"/>
  <c r="J208"/>
  <c r="BK162"/>
  <c r="BK141"/>
  <c r="BK231"/>
  <c r="BK195"/>
  <c r="BK167"/>
  <c r="BK239"/>
  <c r="BK221"/>
  <c r="J195"/>
  <c r="J147"/>
  <c r="J239"/>
  <c r="J190"/>
  <c r="BK155"/>
  <c r="J133"/>
  <c r="J234"/>
  <c r="BK218"/>
  <c r="BK164"/>
  <c r="BK142"/>
  <c r="BK215"/>
  <c r="J192"/>
  <c r="BK154"/>
  <c r="BK127"/>
  <c i="6" r="J134"/>
  <c r="BK139"/>
  <c r="BK148"/>
  <c r="BK135"/>
  <c r="J133"/>
  <c r="J137"/>
  <c r="J132"/>
  <c i="7" r="BK231"/>
  <c r="J139"/>
  <c r="BK223"/>
  <c r="J200"/>
  <c r="BK152"/>
  <c r="BK226"/>
  <c r="BK183"/>
  <c r="J140"/>
  <c r="J211"/>
  <c r="BK172"/>
  <c r="BK230"/>
  <c r="J199"/>
  <c r="J167"/>
  <c r="J237"/>
  <c r="BK189"/>
  <c r="J173"/>
  <c r="J151"/>
  <c r="J226"/>
  <c r="BK203"/>
  <c r="BK176"/>
  <c r="BK155"/>
  <c r="BK233"/>
  <c r="J224"/>
  <c r="J204"/>
  <c r="J169"/>
  <c r="BK135"/>
  <c i="8" r="BK157"/>
  <c r="J181"/>
  <c r="BK129"/>
  <c r="J158"/>
  <c r="J135"/>
  <c r="J161"/>
  <c r="J137"/>
  <c r="BK138"/>
  <c r="J169"/>
  <c r="J149"/>
  <c r="J166"/>
  <c r="BK130"/>
  <c i="9" r="BK144"/>
  <c r="J151"/>
  <c r="BK136"/>
  <c r="BK146"/>
  <c r="J132"/>
  <c r="BK135"/>
  <c i="10" r="BK145"/>
  <c r="BK147"/>
  <c r="BK138"/>
  <c r="BK143"/>
  <c r="J149"/>
  <c r="BK151"/>
  <c r="J129"/>
  <c i="11" r="BK138"/>
  <c r="BK127"/>
  <c r="J145"/>
  <c r="J152"/>
  <c r="BK167"/>
  <c r="J126"/>
  <c r="J138"/>
  <c r="J144"/>
  <c r="BK153"/>
  <c r="J125"/>
  <c i="12" r="J157"/>
  <c r="J173"/>
  <c r="BK145"/>
  <c r="J136"/>
  <c r="BK154"/>
  <c r="J167"/>
  <c r="BK130"/>
  <c r="J153"/>
  <c r="J127"/>
  <c r="BK155"/>
  <c r="BK129"/>
  <c r="BK163"/>
  <c r="BK136"/>
  <c r="BK151"/>
  <c i="13" r="J151"/>
  <c r="BK147"/>
  <c r="BK141"/>
  <c r="BK138"/>
  <c r="BK140"/>
  <c r="BK149"/>
  <c i="2" r="BK473"/>
  <c r="BK414"/>
  <c r="BK381"/>
  <c r="BK360"/>
  <c r="J333"/>
  <c r="BK306"/>
  <c r="J251"/>
  <c r="J221"/>
  <c r="J190"/>
  <c r="BK156"/>
  <c r="BK483"/>
  <c r="J452"/>
  <c r="BK428"/>
  <c r="J398"/>
  <c r="BK375"/>
  <c r="J353"/>
  <c r="BK304"/>
  <c r="J270"/>
  <c r="BK247"/>
  <c r="J228"/>
  <c r="J180"/>
  <c r="BK153"/>
  <c r="BK466"/>
  <c r="J449"/>
  <c r="J436"/>
  <c r="J413"/>
  <c r="BK393"/>
  <c r="J359"/>
  <c r="J338"/>
  <c r="BK286"/>
  <c r="BK223"/>
  <c r="BK193"/>
  <c r="J171"/>
  <c r="BK151"/>
  <c r="J474"/>
  <c r="BK435"/>
  <c r="BK404"/>
  <c r="J352"/>
  <c r="BK312"/>
  <c r="BK268"/>
  <c r="BK233"/>
  <c r="BK177"/>
  <c r="J475"/>
  <c r="BK427"/>
  <c r="BK385"/>
  <c r="BK352"/>
  <c r="J283"/>
  <c r="BK267"/>
  <c r="BK237"/>
  <c r="J208"/>
  <c r="J492"/>
  <c r="J459"/>
  <c r="BK400"/>
  <c r="J361"/>
  <c r="BK333"/>
  <c r="J290"/>
  <c r="J264"/>
  <c r="J243"/>
  <c r="J213"/>
  <c r="BK181"/>
  <c r="BK154"/>
  <c r="BK448"/>
  <c r="J414"/>
  <c r="J397"/>
  <c r="BK341"/>
  <c r="BK314"/>
  <c r="BK295"/>
  <c r="J246"/>
  <c r="J217"/>
  <c r="J191"/>
  <c r="BK169"/>
  <c r="BK150"/>
  <c r="J503"/>
  <c r="BK491"/>
  <c r="J456"/>
  <c r="BK437"/>
  <c r="BK403"/>
  <c r="BK379"/>
  <c r="J356"/>
  <c r="BK315"/>
  <c r="BK273"/>
  <c r="BK252"/>
  <c r="J204"/>
  <c r="J166"/>
  <c i="3" r="J129"/>
  <c r="J128"/>
  <c r="BK125"/>
  <c r="J134"/>
  <c r="J137"/>
  <c i="4" r="BK214"/>
  <c r="J171"/>
  <c r="BK141"/>
  <c r="BK213"/>
  <c r="BK189"/>
  <c r="J133"/>
  <c r="J204"/>
  <c r="J165"/>
  <c r="J134"/>
  <c r="BK203"/>
  <c r="BK170"/>
  <c r="J147"/>
  <c r="J216"/>
  <c r="J174"/>
  <c r="BK134"/>
  <c r="BK210"/>
  <c r="BK191"/>
  <c r="BK137"/>
  <c r="J219"/>
  <c r="BK178"/>
  <c r="BK143"/>
  <c r="J206"/>
  <c r="J186"/>
  <c r="BK158"/>
  <c r="BK130"/>
  <c i="5" r="J212"/>
  <c r="J187"/>
  <c r="BK170"/>
  <c r="J142"/>
  <c r="J217"/>
  <c r="BK165"/>
  <c r="J132"/>
  <c r="J226"/>
  <c r="BK188"/>
  <c r="J156"/>
  <c r="J136"/>
  <c r="J214"/>
  <c r="BK184"/>
  <c r="J131"/>
  <c r="J222"/>
  <c r="BK210"/>
  <c r="J177"/>
  <c r="J138"/>
  <c r="BK197"/>
  <c r="J176"/>
  <c r="J146"/>
  <c r="BK129"/>
  <c r="J228"/>
  <c r="BK172"/>
  <c r="BK153"/>
  <c r="BK219"/>
  <c r="J197"/>
  <c r="J171"/>
  <c r="BK132"/>
  <c i="6" r="J140"/>
  <c r="J138"/>
  <c r="BK122"/>
  <c r="BK140"/>
  <c r="J121"/>
  <c r="BK125"/>
  <c r="BK124"/>
  <c r="J129"/>
  <c i="7" r="BK168"/>
  <c r="BK132"/>
  <c r="J221"/>
  <c r="J176"/>
  <c r="BK137"/>
  <c r="BK204"/>
  <c r="J181"/>
  <c r="J136"/>
  <c r="BK199"/>
  <c r="J175"/>
  <c r="J149"/>
  <c r="J194"/>
  <c r="BK160"/>
  <c r="J231"/>
  <c r="J187"/>
  <c r="J163"/>
  <c r="J201"/>
  <c r="BK169"/>
  <c r="J144"/>
  <c r="BK218"/>
  <c r="J174"/>
  <c r="J141"/>
  <c i="8" r="BK163"/>
  <c r="BK136"/>
  <c r="BK150"/>
  <c r="BK174"/>
  <c r="BK139"/>
  <c r="J182"/>
  <c r="BK149"/>
  <c r="BK152"/>
  <c r="J134"/>
  <c r="J165"/>
  <c r="J130"/>
  <c r="BK133"/>
  <c i="9" r="BK142"/>
  <c r="J143"/>
  <c r="BK140"/>
  <c r="J150"/>
  <c r="J142"/>
  <c r="J130"/>
  <c r="J144"/>
  <c i="10" r="BK153"/>
  <c r="J128"/>
  <c r="J136"/>
  <c r="BK132"/>
  <c r="J131"/>
  <c r="J138"/>
  <c r="BK123"/>
  <c i="11" r="BK129"/>
  <c r="BK131"/>
  <c r="BK154"/>
  <c r="BK160"/>
  <c r="J157"/>
  <c r="BK158"/>
  <c r="J164"/>
  <c r="BK149"/>
  <c r="BK146"/>
  <c i="12" r="BK169"/>
  <c r="J177"/>
  <c r="BK177"/>
  <c r="J163"/>
  <c r="BK149"/>
  <c r="BK164"/>
  <c r="J175"/>
  <c r="BK134"/>
  <c r="BK156"/>
  <c r="BK132"/>
  <c r="J146"/>
  <c r="BK128"/>
  <c i="13" r="BK151"/>
  <c r="J127"/>
  <c r="BK134"/>
  <c r="J146"/>
  <c r="J147"/>
  <c r="BK146"/>
  <c i="2" r="J445"/>
  <c r="J415"/>
  <c r="BK390"/>
  <c r="BK370"/>
  <c r="J339"/>
  <c r="BK299"/>
  <c r="BK272"/>
  <c r="J239"/>
  <c r="BK204"/>
  <c r="BK184"/>
  <c i="1" r="AS94"/>
  <c i="2" r="J315"/>
  <c r="J272"/>
  <c r="BK246"/>
  <c r="J225"/>
  <c r="J206"/>
  <c r="BK165"/>
  <c r="BK470"/>
  <c r="BK445"/>
  <c r="J417"/>
  <c r="BK398"/>
  <c r="BK358"/>
  <c r="J337"/>
  <c r="J304"/>
  <c r="BK243"/>
  <c r="BK199"/>
  <c r="BK182"/>
  <c r="BK152"/>
  <c r="BK476"/>
  <c r="J443"/>
  <c r="J412"/>
  <c r="BK365"/>
  <c r="BK336"/>
  <c r="BK298"/>
  <c r="J261"/>
  <c r="J220"/>
  <c r="BK172"/>
  <c r="J435"/>
  <c r="BK405"/>
  <c r="BK371"/>
  <c r="BK348"/>
  <c r="BK279"/>
  <c r="BK258"/>
  <c r="J209"/>
  <c r="BK171"/>
  <c r="J473"/>
  <c r="J439"/>
  <c r="BK389"/>
  <c r="BK357"/>
  <c r="BK330"/>
  <c r="BK307"/>
  <c r="BK271"/>
  <c r="BK239"/>
  <c r="BK201"/>
  <c r="BK167"/>
  <c r="BK463"/>
  <c r="BK420"/>
  <c r="J400"/>
  <c r="J375"/>
  <c r="J323"/>
  <c r="J301"/>
  <c r="BK266"/>
  <c r="J235"/>
  <c r="BK205"/>
  <c r="J186"/>
  <c r="J160"/>
  <c r="BK504"/>
  <c r="BK495"/>
  <c r="BK464"/>
  <c r="J431"/>
  <c r="J399"/>
  <c r="BK369"/>
  <c r="BK335"/>
  <c r="J296"/>
  <c r="J274"/>
  <c r="J247"/>
  <c r="BK203"/>
  <c r="J164"/>
  <c i="3" r="BK131"/>
  <c r="BK137"/>
  <c r="J132"/>
  <c r="J133"/>
  <c r="BK128"/>
  <c i="4" r="BK227"/>
  <c r="J178"/>
  <c r="BK153"/>
  <c r="J229"/>
  <c r="BK204"/>
  <c r="BK180"/>
  <c r="BK146"/>
  <c r="BK199"/>
  <c r="BK176"/>
  <c r="J139"/>
  <c r="J188"/>
  <c r="BK156"/>
  <c r="BK226"/>
  <c r="J201"/>
  <c r="J157"/>
  <c r="BK230"/>
  <c r="J202"/>
  <c r="BK173"/>
  <c r="J129"/>
  <c r="J198"/>
  <c r="J169"/>
  <c r="J137"/>
  <c r="BK207"/>
  <c r="BK181"/>
  <c r="BK152"/>
  <c i="5" r="J237"/>
  <c r="BK208"/>
  <c r="J185"/>
  <c r="J167"/>
  <c r="J122"/>
  <c r="J211"/>
  <c r="BK159"/>
  <c r="J143"/>
  <c r="BK227"/>
  <c r="BK194"/>
  <c r="J148"/>
  <c r="J233"/>
  <c r="BK190"/>
  <c r="J175"/>
  <c r="J144"/>
  <c r="J223"/>
  <c r="BK204"/>
  <c r="BK173"/>
  <c r="BK146"/>
  <c r="BK234"/>
  <c r="BK192"/>
  <c r="J157"/>
  <c r="BK131"/>
  <c r="BK232"/>
  <c r="J205"/>
  <c r="J162"/>
  <c r="BK140"/>
  <c r="J207"/>
  <c r="J186"/>
  <c r="BK136"/>
  <c i="6" r="J144"/>
  <c r="J128"/>
  <c r="BK136"/>
  <c r="BK137"/>
  <c r="BK123"/>
  <c r="J123"/>
  <c r="J122"/>
  <c r="J124"/>
  <c i="7" r="BK149"/>
  <c r="J228"/>
  <c r="J195"/>
  <c r="BK139"/>
  <c r="BK207"/>
  <c r="BK179"/>
  <c r="BK131"/>
  <c r="J208"/>
  <c r="J183"/>
  <c r="J220"/>
  <c r="BK177"/>
  <c r="BK145"/>
  <c r="J203"/>
  <c r="J179"/>
  <c r="BK158"/>
  <c r="J233"/>
  <c r="BK211"/>
  <c r="BK180"/>
  <c r="BK165"/>
  <c r="J138"/>
  <c r="J227"/>
  <c r="J189"/>
  <c r="BK144"/>
  <c i="8" r="BK169"/>
  <c r="J144"/>
  <c r="BK162"/>
  <c r="BK127"/>
  <c r="J151"/>
  <c r="BK168"/>
  <c r="J148"/>
  <c r="BK181"/>
  <c r="BK164"/>
  <c r="J160"/>
  <c r="J154"/>
  <c r="J174"/>
  <c r="J146"/>
  <c r="J150"/>
  <c i="9" r="BK148"/>
  <c r="J129"/>
  <c r="J148"/>
  <c r="J128"/>
  <c r="J154"/>
  <c r="BK150"/>
  <c r="J140"/>
  <c r="BK138"/>
  <c i="10" r="J123"/>
  <c r="BK140"/>
  <c r="J124"/>
  <c r="J130"/>
  <c r="J141"/>
  <c r="BK144"/>
  <c r="J146"/>
  <c i="11" r="BK156"/>
  <c r="BK144"/>
  <c r="J159"/>
  <c r="J169"/>
  <c r="J134"/>
  <c r="BK155"/>
  <c r="J153"/>
  <c r="BK159"/>
  <c r="J130"/>
  <c r="J160"/>
  <c r="BK128"/>
  <c i="12" r="BK141"/>
  <c r="J165"/>
  <c r="J141"/>
  <c r="BK165"/>
  <c r="BK150"/>
  <c r="BK160"/>
  <c r="J174"/>
  <c r="BK152"/>
  <c r="BK174"/>
  <c r="J151"/>
  <c r="BK138"/>
  <c r="J135"/>
  <c i="13" r="BK137"/>
  <c r="BK126"/>
  <c r="J131"/>
  <c r="J126"/>
  <c r="BK127"/>
  <c r="J141"/>
  <c i="2" r="BK452"/>
  <c r="BK408"/>
  <c r="J383"/>
  <c r="BK366"/>
  <c r="J334"/>
  <c r="BK309"/>
  <c r="J275"/>
  <c r="J224"/>
  <c r="J197"/>
  <c r="BK180"/>
  <c r="J499"/>
  <c r="BK458"/>
  <c r="BK431"/>
  <c r="J404"/>
  <c r="J381"/>
  <c r="BK356"/>
  <c r="BK313"/>
  <c r="J279"/>
  <c r="J253"/>
  <c r="BK231"/>
  <c r="BK211"/>
  <c r="J168"/>
  <c r="J468"/>
  <c r="J446"/>
  <c r="BK415"/>
  <c r="BK402"/>
  <c r="J368"/>
  <c r="BK342"/>
  <c r="J295"/>
  <c r="J249"/>
  <c r="BK206"/>
  <c r="J176"/>
  <c r="J496"/>
  <c r="BK471"/>
  <c r="BK439"/>
  <c r="BK409"/>
  <c r="J372"/>
  <c r="BK328"/>
  <c r="J287"/>
  <c r="J254"/>
  <c r="BK187"/>
  <c r="BK155"/>
  <c r="BK468"/>
  <c r="BK419"/>
  <c r="J365"/>
  <c r="BK332"/>
  <c r="J300"/>
  <c r="BK270"/>
  <c r="BK227"/>
  <c r="BK197"/>
  <c r="J150"/>
  <c r="J463"/>
  <c r="BK417"/>
  <c r="J378"/>
  <c r="J346"/>
  <c r="BK324"/>
  <c r="BK303"/>
  <c r="BK262"/>
  <c r="BK234"/>
  <c r="BK208"/>
  <c r="BK175"/>
  <c r="BK455"/>
  <c r="J408"/>
  <c r="BK377"/>
  <c r="J320"/>
  <c r="BK300"/>
  <c r="J256"/>
  <c r="J233"/>
  <c r="J211"/>
  <c r="J179"/>
  <c r="J156"/>
  <c r="J504"/>
  <c r="BK496"/>
  <c r="J465"/>
  <c r="J438"/>
  <c r="J419"/>
  <c r="J371"/>
  <c r="J342"/>
  <c r="J307"/>
  <c r="J277"/>
  <c r="BK256"/>
  <c r="BK222"/>
  <c r="J182"/>
  <c i="3" r="J142"/>
  <c r="BK144"/>
  <c r="BK148"/>
  <c r="J145"/>
  <c r="BK143"/>
  <c r="J146"/>
  <c i="4" r="BK215"/>
  <c r="BK177"/>
  <c r="J148"/>
  <c r="J220"/>
  <c r="BK195"/>
  <c r="BK164"/>
  <c r="J215"/>
  <c r="BK183"/>
  <c r="J141"/>
  <c r="J200"/>
  <c r="J163"/>
  <c r="J131"/>
  <c r="J203"/>
  <c r="BK168"/>
  <c r="J138"/>
  <c r="BK188"/>
  <c r="J130"/>
  <c r="J180"/>
  <c r="BK132"/>
  <c r="J205"/>
  <c r="J162"/>
  <c r="BK131"/>
  <c i="5" r="BK223"/>
  <c r="J204"/>
  <c r="J184"/>
  <c r="BK158"/>
  <c r="BK126"/>
  <c r="BK212"/>
  <c r="J172"/>
  <c r="J141"/>
  <c r="BK228"/>
  <c r="BK189"/>
  <c r="J158"/>
  <c r="BK236"/>
  <c r="BK203"/>
  <c r="J173"/>
  <c r="BK139"/>
  <c r="J231"/>
  <c r="J206"/>
  <c r="BK175"/>
  <c r="BK150"/>
  <c r="J123"/>
  <c r="J194"/>
  <c r="J165"/>
  <c r="BK235"/>
  <c r="BK202"/>
  <c r="BK161"/>
  <c r="J127"/>
  <c r="J196"/>
  <c r="J163"/>
  <c r="J128"/>
  <c i="6" r="J127"/>
  <c r="BK131"/>
  <c r="BK145"/>
  <c r="BK142"/>
  <c r="J145"/>
  <c r="J141"/>
  <c i="7" r="BK232"/>
  <c r="BK156"/>
  <c r="BK227"/>
  <c r="BK190"/>
  <c r="BK236"/>
  <c r="BK197"/>
  <c r="J153"/>
  <c r="J219"/>
  <c r="BK185"/>
  <c r="BK140"/>
  <c r="BK195"/>
  <c r="J165"/>
  <c r="BK222"/>
  <c r="J182"/>
  <c r="J161"/>
  <c r="J131"/>
  <c r="BK213"/>
  <c r="J171"/>
  <c r="J158"/>
  <c r="J232"/>
  <c r="J210"/>
  <c r="J180"/>
  <c r="J137"/>
  <c i="8" r="J156"/>
  <c r="J128"/>
  <c r="BK146"/>
  <c r="BK167"/>
  <c r="BK141"/>
  <c r="J175"/>
  <c r="BK142"/>
  <c r="BK175"/>
  <c r="J163"/>
  <c r="BK156"/>
  <c r="BK153"/>
  <c r="BK160"/>
  <c r="BK126"/>
  <c r="BK148"/>
  <c r="BK134"/>
  <c i="9" r="J149"/>
  <c r="BK154"/>
  <c r="J131"/>
  <c r="J135"/>
  <c r="BK139"/>
  <c r="BK147"/>
  <c i="10" r="BK141"/>
  <c r="J142"/>
  <c r="J140"/>
  <c r="J137"/>
  <c r="BK137"/>
  <c r="J134"/>
  <c r="BK135"/>
  <c r="BK149"/>
  <c i="11" r="BK150"/>
  <c r="BK141"/>
  <c r="J163"/>
  <c r="BK130"/>
  <c r="BK147"/>
  <c r="J151"/>
  <c r="J161"/>
  <c r="BK136"/>
  <c r="J146"/>
  <c r="J143"/>
  <c r="BK126"/>
  <c i="12" r="BK135"/>
  <c r="J162"/>
  <c r="BK140"/>
  <c r="BK161"/>
  <c r="BK133"/>
  <c r="J132"/>
  <c r="BK166"/>
  <c r="BK175"/>
  <c r="J152"/>
  <c r="J166"/>
  <c r="BK143"/>
  <c r="J156"/>
  <c r="J130"/>
  <c i="13" r="BK150"/>
  <c r="J145"/>
  <c r="J149"/>
  <c r="J142"/>
  <c r="J150"/>
  <c i="2" l="1" r="T149"/>
  <c r="P163"/>
  <c r="R198"/>
  <c r="T226"/>
  <c r="T278"/>
  <c r="P310"/>
  <c r="BK367"/>
  <c r="J367"/>
  <c r="J113"/>
  <c r="T442"/>
  <c r="R462"/>
  <c r="R469"/>
  <c r="BK477"/>
  <c r="J477"/>
  <c r="J120"/>
  <c r="T481"/>
  <c r="T500"/>
  <c i="3" r="P123"/>
  <c r="P140"/>
  <c i="4" r="R136"/>
  <c r="T145"/>
  <c r="R175"/>
  <c r="P231"/>
  <c i="5" r="T238"/>
  <c i="7" r="BK130"/>
  <c r="BK147"/>
  <c r="J147"/>
  <c r="J103"/>
  <c r="T164"/>
  <c r="R234"/>
  <c i="8" r="P176"/>
  <c i="9" r="BK134"/>
  <c r="J134"/>
  <c r="J100"/>
  <c i="10" r="T139"/>
  <c i="2" r="R149"/>
  <c r="T163"/>
  <c r="BK230"/>
  <c r="J230"/>
  <c r="J103"/>
  <c r="BK294"/>
  <c r="J294"/>
  <c r="J107"/>
  <c r="T310"/>
  <c r="P367"/>
  <c r="R442"/>
  <c r="P462"/>
  <c r="T469"/>
  <c r="T477"/>
  <c r="P484"/>
  <c r="R494"/>
  <c r="R489"/>
  <c r="R488"/>
  <c i="3" r="R135"/>
  <c i="4" r="R128"/>
  <c r="R127"/>
  <c r="R145"/>
  <c r="T175"/>
  <c r="R231"/>
  <c i="5" r="R121"/>
  <c i="6" r="R120"/>
  <c r="R119"/>
  <c r="R118"/>
  <c i="7" r="R130"/>
  <c r="R127"/>
  <c r="R126"/>
  <c r="P147"/>
  <c r="R164"/>
  <c r="T234"/>
  <c i="8" r="P125"/>
  <c r="R173"/>
  <c r="P180"/>
  <c i="9" r="R126"/>
  <c r="R125"/>
  <c r="BK153"/>
  <c r="BK152"/>
  <c r="J152"/>
  <c r="J101"/>
  <c i="10" r="R139"/>
  <c i="11" r="P124"/>
  <c r="R148"/>
  <c i="12" r="BK144"/>
  <c r="J144"/>
  <c r="J100"/>
  <c r="T144"/>
  <c r="R168"/>
  <c i="2" r="BK174"/>
  <c r="J174"/>
  <c r="J100"/>
  <c r="P198"/>
  <c r="R226"/>
  <c r="P278"/>
  <c r="R310"/>
  <c r="R367"/>
  <c i="3" r="BK140"/>
  <c r="J140"/>
  <c r="J100"/>
  <c i="4" r="T136"/>
  <c r="P145"/>
  <c r="P175"/>
  <c r="T231"/>
  <c i="5" r="BK238"/>
  <c r="J238"/>
  <c r="J99"/>
  <c i="7" r="T133"/>
  <c r="R143"/>
  <c r="R191"/>
  <c i="8" r="T173"/>
  <c r="R180"/>
  <c i="9" r="T126"/>
  <c r="T125"/>
  <c r="T153"/>
  <c r="T152"/>
  <c i="10" r="BK139"/>
  <c r="J139"/>
  <c r="J99"/>
  <c i="11" r="T148"/>
  <c i="12" r="R125"/>
  <c r="R148"/>
  <c i="2" r="P174"/>
  <c r="P230"/>
  <c r="R294"/>
  <c r="P327"/>
  <c r="R343"/>
  <c r="R347"/>
  <c r="R362"/>
  <c r="R423"/>
  <c r="P454"/>
  <c r="BK469"/>
  <c r="J469"/>
  <c r="J118"/>
  <c r="R472"/>
  <c r="P481"/>
  <c r="BK494"/>
  <c r="J494"/>
  <c r="J126"/>
  <c r="P500"/>
  <c i="3" r="BK135"/>
  <c r="J135"/>
  <c r="J99"/>
  <c r="T135"/>
  <c i="4" r="BK128"/>
  <c r="J128"/>
  <c r="J98"/>
  <c r="R149"/>
  <c r="P166"/>
  <c r="R211"/>
  <c i="5" r="T121"/>
  <c r="T120"/>
  <c r="T119"/>
  <c i="6" r="P120"/>
  <c r="P119"/>
  <c r="P118"/>
  <c i="1" r="AU99"/>
  <c i="7" r="T130"/>
  <c r="T127"/>
  <c r="T126"/>
  <c r="BK143"/>
  <c r="BK191"/>
  <c r="J191"/>
  <c r="J105"/>
  <c i="8" r="BK125"/>
  <c r="T176"/>
  <c i="9" r="BK126"/>
  <c r="J126"/>
  <c r="J98"/>
  <c r="R153"/>
  <c r="R152"/>
  <c i="10" r="T122"/>
  <c r="T121"/>
  <c r="T120"/>
  <c r="T148"/>
  <c i="11" r="BK139"/>
  <c r="J139"/>
  <c r="J99"/>
  <c r="R139"/>
  <c r="P142"/>
  <c i="12" r="T125"/>
  <c r="P148"/>
  <c i="13" r="BK124"/>
  <c r="J124"/>
  <c r="J98"/>
  <c i="2" r="T174"/>
  <c r="R230"/>
  <c r="T294"/>
  <c r="T327"/>
  <c r="P343"/>
  <c r="T347"/>
  <c r="BK423"/>
  <c r="J423"/>
  <c r="J114"/>
  <c r="P442"/>
  <c r="BK462"/>
  <c r="J462"/>
  <c r="J117"/>
  <c r="P472"/>
  <c r="BK481"/>
  <c r="J481"/>
  <c r="J121"/>
  <c r="R484"/>
  <c r="BK500"/>
  <c r="J500"/>
  <c r="J127"/>
  <c i="4" r="T128"/>
  <c r="T127"/>
  <c r="BK145"/>
  <c r="J145"/>
  <c r="J101"/>
  <c r="BK175"/>
  <c r="J175"/>
  <c r="J104"/>
  <c r="BK231"/>
  <c r="J231"/>
  <c r="J106"/>
  <c i="5" r="P238"/>
  <c i="7" r="P133"/>
  <c r="R147"/>
  <c r="R142"/>
  <c r="BK164"/>
  <c r="J164"/>
  <c r="J104"/>
  <c r="BK234"/>
  <c r="J234"/>
  <c r="J106"/>
  <c i="8" r="R176"/>
  <c i="9" r="T134"/>
  <c r="T133"/>
  <c r="T124"/>
  <c i="10" r="P122"/>
  <c r="R148"/>
  <c i="11" r="R124"/>
  <c r="P148"/>
  <c i="12" r="BK125"/>
  <c r="J125"/>
  <c r="J98"/>
  <c r="T148"/>
  <c i="13" r="BK133"/>
  <c r="J133"/>
  <c r="J101"/>
  <c i="2" r="R174"/>
  <c r="T230"/>
  <c r="P294"/>
  <c r="R327"/>
  <c r="T343"/>
  <c r="P347"/>
  <c r="P362"/>
  <c r="P423"/>
  <c r="BK454"/>
  <c r="J454"/>
  <c r="J116"/>
  <c r="T462"/>
  <c r="T472"/>
  <c r="R481"/>
  <c r="P494"/>
  <c r="P489"/>
  <c r="P488"/>
  <c i="3" r="R123"/>
  <c r="T140"/>
  <c i="4" r="P136"/>
  <c r="BK149"/>
  <c r="J149"/>
  <c r="J102"/>
  <c r="BK166"/>
  <c r="J166"/>
  <c r="J103"/>
  <c r="BK211"/>
  <c r="J211"/>
  <c r="J105"/>
  <c i="5" r="P121"/>
  <c r="P120"/>
  <c r="P119"/>
  <c i="1" r="AU98"/>
  <c i="7" r="BK133"/>
  <c r="J133"/>
  <c r="J100"/>
  <c r="P143"/>
  <c r="T191"/>
  <c i="8" r="BK173"/>
  <c r="J173"/>
  <c r="J101"/>
  <c r="BK180"/>
  <c r="J180"/>
  <c r="J103"/>
  <c i="9" r="P126"/>
  <c r="P125"/>
  <c r="P153"/>
  <c r="P152"/>
  <c i="10" r="P139"/>
  <c i="11" r="T124"/>
  <c r="BK142"/>
  <c r="J142"/>
  <c r="J100"/>
  <c r="T142"/>
  <c i="12" r="R144"/>
  <c r="BK168"/>
  <c r="J168"/>
  <c r="J102"/>
  <c i="13" r="T124"/>
  <c r="T123"/>
  <c r="P133"/>
  <c r="P132"/>
  <c r="P148"/>
  <c i="2" r="BK149"/>
  <c r="R163"/>
  <c r="T198"/>
  <c r="P226"/>
  <c r="R278"/>
  <c r="BK310"/>
  <c r="J310"/>
  <c r="J108"/>
  <c r="T367"/>
  <c r="BK442"/>
  <c r="J442"/>
  <c r="J115"/>
  <c r="T454"/>
  <c r="BK472"/>
  <c r="J472"/>
  <c r="J119"/>
  <c r="R477"/>
  <c r="T484"/>
  <c r="T494"/>
  <c r="T489"/>
  <c r="T488"/>
  <c i="3" r="BK123"/>
  <c r="J123"/>
  <c r="J98"/>
  <c r="R140"/>
  <c i="4" r="BK136"/>
  <c r="J136"/>
  <c r="J100"/>
  <c r="P149"/>
  <c r="T166"/>
  <c r="T211"/>
  <c i="5" r="BK121"/>
  <c r="J121"/>
  <c r="J98"/>
  <c i="6" r="T120"/>
  <c r="T119"/>
  <c r="T118"/>
  <c i="7" r="R133"/>
  <c r="T143"/>
  <c r="P191"/>
  <c i="8" r="R125"/>
  <c r="R124"/>
  <c r="R123"/>
  <c r="P173"/>
  <c r="T180"/>
  <c i="9" r="R134"/>
  <c r="R133"/>
  <c r="R124"/>
  <c i="10" r="BK122"/>
  <c r="J122"/>
  <c r="J98"/>
  <c r="P148"/>
  <c i="11" r="P139"/>
  <c r="T139"/>
  <c r="R142"/>
  <c i="12" r="BK148"/>
  <c r="J148"/>
  <c r="J101"/>
  <c r="T168"/>
  <c i="13" r="R124"/>
  <c r="R123"/>
  <c r="T133"/>
  <c r="R148"/>
  <c i="2" r="P149"/>
  <c r="P148"/>
  <c r="BK163"/>
  <c r="J163"/>
  <c r="J99"/>
  <c r="BK198"/>
  <c r="J198"/>
  <c r="J101"/>
  <c r="BK226"/>
  <c r="J226"/>
  <c r="J102"/>
  <c r="BK278"/>
  <c r="J278"/>
  <c r="J104"/>
  <c r="BK327"/>
  <c r="J327"/>
  <c r="J109"/>
  <c r="BK343"/>
  <c r="J343"/>
  <c r="J110"/>
  <c r="BK347"/>
  <c r="J347"/>
  <c r="J111"/>
  <c r="BK362"/>
  <c r="J362"/>
  <c r="J112"/>
  <c r="T362"/>
  <c r="T423"/>
  <c r="R454"/>
  <c r="P469"/>
  <c r="P477"/>
  <c r="BK484"/>
  <c r="J484"/>
  <c r="J122"/>
  <c r="R500"/>
  <c i="3" r="T123"/>
  <c r="T122"/>
  <c r="T121"/>
  <c r="P135"/>
  <c i="4" r="P128"/>
  <c r="P127"/>
  <c r="T149"/>
  <c r="R166"/>
  <c r="P211"/>
  <c i="5" r="R238"/>
  <c i="6" r="BK120"/>
  <c r="BK119"/>
  <c r="BK118"/>
  <c r="J118"/>
  <c r="J96"/>
  <c i="7" r="P130"/>
  <c r="P127"/>
  <c r="T147"/>
  <c r="T142"/>
  <c r="P164"/>
  <c r="P234"/>
  <c i="8" r="T125"/>
  <c r="T124"/>
  <c r="T123"/>
  <c r="BK176"/>
  <c r="J176"/>
  <c r="J102"/>
  <c i="9" r="P134"/>
  <c r="P133"/>
  <c r="P124"/>
  <c i="1" r="AU102"/>
  <c i="10" r="R122"/>
  <c r="R121"/>
  <c r="R120"/>
  <c r="BK148"/>
  <c r="J148"/>
  <c r="J100"/>
  <c i="11" r="BK124"/>
  <c r="J124"/>
  <c r="J98"/>
  <c r="BK148"/>
  <c r="J148"/>
  <c r="J101"/>
  <c i="12" r="P125"/>
  <c r="P124"/>
  <c r="P123"/>
  <c i="1" r="AU105"/>
  <c i="12" r="P144"/>
  <c r="P168"/>
  <c i="13" r="P124"/>
  <c r="P123"/>
  <c r="P122"/>
  <c i="1" r="AU106"/>
  <c i="13" r="R133"/>
  <c r="R132"/>
  <c r="BK148"/>
  <c r="J148"/>
  <c r="J102"/>
  <c r="T148"/>
  <c i="7" r="BK128"/>
  <c r="J128"/>
  <c r="J98"/>
  <c i="2" r="BK291"/>
  <c r="J291"/>
  <c r="J105"/>
  <c i="3" r="BK147"/>
  <c r="J147"/>
  <c r="J101"/>
  <c i="8" r="BK170"/>
  <c r="J170"/>
  <c r="J99"/>
  <c i="2" r="BK489"/>
  <c r="J489"/>
  <c r="J124"/>
  <c i="11" r="BK170"/>
  <c r="J170"/>
  <c r="J102"/>
  <c i="9" r="BK157"/>
  <c r="J157"/>
  <c r="J104"/>
  <c i="12" r="BK142"/>
  <c r="J142"/>
  <c r="J99"/>
  <c r="BK176"/>
  <c r="J176"/>
  <c r="J103"/>
  <c i="13" r="BK130"/>
  <c r="J130"/>
  <c r="J99"/>
  <c r="J89"/>
  <c r="F119"/>
  <c r="BF128"/>
  <c r="BF151"/>
  <c r="BF129"/>
  <c r="BF138"/>
  <c r="E112"/>
  <c r="J119"/>
  <c r="BF136"/>
  <c r="BF137"/>
  <c r="BF152"/>
  <c r="F91"/>
  <c r="J118"/>
  <c r="BF141"/>
  <c r="BF146"/>
  <c r="BF125"/>
  <c r="BF131"/>
  <c r="BF144"/>
  <c r="BF150"/>
  <c r="BF142"/>
  <c r="BF143"/>
  <c r="BF147"/>
  <c r="BF149"/>
  <c i="12" r="BK124"/>
  <c r="BK123"/>
  <c r="J123"/>
  <c r="J96"/>
  <c i="13" r="BF145"/>
  <c r="BF126"/>
  <c r="BF127"/>
  <c r="BF134"/>
  <c r="BF135"/>
  <c r="BF139"/>
  <c r="BF140"/>
  <c i="12" r="J92"/>
  <c r="BF132"/>
  <c r="BF158"/>
  <c r="J89"/>
  <c r="J119"/>
  <c r="BF126"/>
  <c r="BF127"/>
  <c r="BF131"/>
  <c r="BF147"/>
  <c r="BF150"/>
  <c r="BF155"/>
  <c r="BF160"/>
  <c r="BF170"/>
  <c r="BF173"/>
  <c r="BF174"/>
  <c r="F119"/>
  <c r="BF130"/>
  <c r="BF135"/>
  <c r="BF165"/>
  <c r="BF166"/>
  <c r="BF172"/>
  <c r="F92"/>
  <c r="BF136"/>
  <c r="BF137"/>
  <c r="BF138"/>
  <c r="BF140"/>
  <c r="BF177"/>
  <c i="11" r="BK123"/>
  <c r="BK122"/>
  <c r="J122"/>
  <c r="J96"/>
  <c i="12" r="E85"/>
  <c r="BF134"/>
  <c r="BF151"/>
  <c r="BF152"/>
  <c r="BF161"/>
  <c r="BF128"/>
  <c r="BF141"/>
  <c r="BF143"/>
  <c r="BF146"/>
  <c r="BF149"/>
  <c r="BF156"/>
  <c r="BF167"/>
  <c r="BF169"/>
  <c r="BF175"/>
  <c r="BF129"/>
  <c r="BF133"/>
  <c r="BF157"/>
  <c r="BF162"/>
  <c r="BF171"/>
  <c r="BF139"/>
  <c r="BF145"/>
  <c r="BF153"/>
  <c r="BF154"/>
  <c r="BF159"/>
  <c r="BF163"/>
  <c r="BF164"/>
  <c i="11" r="J89"/>
  <c r="BF130"/>
  <c r="BF131"/>
  <c r="BF167"/>
  <c r="F91"/>
  <c r="BF126"/>
  <c r="BF153"/>
  <c r="BF156"/>
  <c r="BF162"/>
  <c r="BF171"/>
  <c r="E85"/>
  <c r="F119"/>
  <c r="BF125"/>
  <c r="BF132"/>
  <c r="BF144"/>
  <c r="BF150"/>
  <c r="BF155"/>
  <c r="BF159"/>
  <c r="BF163"/>
  <c r="BF165"/>
  <c r="BF169"/>
  <c r="BF127"/>
  <c r="BF129"/>
  <c r="BF134"/>
  <c r="BF135"/>
  <c r="BF136"/>
  <c r="BF141"/>
  <c i="10" r="BK121"/>
  <c r="BK120"/>
  <c r="J120"/>
  <c r="J96"/>
  <c i="11" r="J92"/>
  <c r="J118"/>
  <c r="BF137"/>
  <c r="BF143"/>
  <c r="BF145"/>
  <c r="BF158"/>
  <c r="BF138"/>
  <c r="BF140"/>
  <c r="BF146"/>
  <c r="BF149"/>
  <c r="BF151"/>
  <c r="BF152"/>
  <c r="BF166"/>
  <c r="BF168"/>
  <c r="BF128"/>
  <c r="BF133"/>
  <c r="BF157"/>
  <c r="BF161"/>
  <c r="BF147"/>
  <c r="BF154"/>
  <c r="BF160"/>
  <c r="BF164"/>
  <c i="9" r="J153"/>
  <c r="J102"/>
  <c i="10" r="BF137"/>
  <c r="BF143"/>
  <c r="BF151"/>
  <c r="J89"/>
  <c r="J117"/>
  <c r="BF131"/>
  <c r="BF132"/>
  <c r="BF140"/>
  <c i="9" r="BK125"/>
  <c r="J125"/>
  <c r="J97"/>
  <c i="10" r="F92"/>
  <c r="BF127"/>
  <c r="BF129"/>
  <c r="F91"/>
  <c r="BF123"/>
  <c r="BF134"/>
  <c r="BF146"/>
  <c r="BF153"/>
  <c r="BF125"/>
  <c r="BF142"/>
  <c r="BF147"/>
  <c r="J91"/>
  <c r="BF128"/>
  <c r="BF133"/>
  <c r="BF141"/>
  <c r="BF144"/>
  <c r="E85"/>
  <c r="BF124"/>
  <c r="BF126"/>
  <c r="BF135"/>
  <c r="BF149"/>
  <c i="9" r="BK133"/>
  <c r="J133"/>
  <c r="J99"/>
  <c i="10" r="BF130"/>
  <c r="BF136"/>
  <c r="BF138"/>
  <c r="BF145"/>
  <c r="BF150"/>
  <c r="BF152"/>
  <c i="9" r="BF128"/>
  <c r="BF132"/>
  <c r="BF139"/>
  <c r="BF140"/>
  <c r="BF141"/>
  <c r="BF142"/>
  <c r="BF154"/>
  <c r="BF155"/>
  <c r="BF143"/>
  <c i="8" r="J125"/>
  <c r="J98"/>
  <c i="9" r="J92"/>
  <c r="BF131"/>
  <c r="BF144"/>
  <c r="F91"/>
  <c r="F121"/>
  <c r="E85"/>
  <c r="J89"/>
  <c r="BF137"/>
  <c r="BF145"/>
  <c r="BF146"/>
  <c r="BF151"/>
  <c r="J120"/>
  <c r="BF127"/>
  <c r="BF136"/>
  <c r="BF147"/>
  <c r="BF148"/>
  <c r="BF149"/>
  <c r="BF150"/>
  <c r="BF158"/>
  <c r="BF129"/>
  <c r="BF130"/>
  <c r="BF135"/>
  <c r="BF138"/>
  <c i="8" r="E85"/>
  <c r="J117"/>
  <c r="BF128"/>
  <c r="BF182"/>
  <c r="BF183"/>
  <c i="7" r="J143"/>
  <c r="J102"/>
  <c i="8" r="F119"/>
  <c r="BF127"/>
  <c r="BF129"/>
  <c r="BF138"/>
  <c r="BF139"/>
  <c r="BF155"/>
  <c r="BF157"/>
  <c r="BF168"/>
  <c r="BF181"/>
  <c i="7" r="J130"/>
  <c r="J99"/>
  <c i="8" r="J91"/>
  <c r="BF131"/>
  <c r="BF132"/>
  <c r="BF140"/>
  <c r="BF150"/>
  <c r="BF162"/>
  <c r="BF174"/>
  <c r="J92"/>
  <c r="BF142"/>
  <c r="BF143"/>
  <c r="BF144"/>
  <c r="BF145"/>
  <c r="BF146"/>
  <c r="BF147"/>
  <c r="BF149"/>
  <c r="BF177"/>
  <c r="F120"/>
  <c r="BF126"/>
  <c r="BF135"/>
  <c r="BF141"/>
  <c r="BF158"/>
  <c r="BF169"/>
  <c r="BF179"/>
  <c r="BF152"/>
  <c r="BF153"/>
  <c r="BF154"/>
  <c r="BF156"/>
  <c r="BF160"/>
  <c r="BF163"/>
  <c r="BF166"/>
  <c r="BF134"/>
  <c r="BF136"/>
  <c r="BF137"/>
  <c r="BF164"/>
  <c r="BF171"/>
  <c r="BF130"/>
  <c r="BF133"/>
  <c r="BF148"/>
  <c r="BF151"/>
  <c r="BF159"/>
  <c r="BF161"/>
  <c r="BF165"/>
  <c r="BF167"/>
  <c r="BF175"/>
  <c r="BF178"/>
  <c i="6" r="J120"/>
  <c r="J98"/>
  <c i="7" r="J89"/>
  <c r="BF155"/>
  <c r="BF156"/>
  <c r="BF171"/>
  <c r="BF175"/>
  <c r="BF176"/>
  <c r="BF177"/>
  <c r="BF178"/>
  <c r="BF187"/>
  <c r="BF201"/>
  <c r="BF222"/>
  <c r="BF225"/>
  <c r="BF237"/>
  <c r="J91"/>
  <c r="BF153"/>
  <c r="BF159"/>
  <c r="BF162"/>
  <c r="BF173"/>
  <c r="BF183"/>
  <c r="BF185"/>
  <c r="BF196"/>
  <c r="BF204"/>
  <c r="BF206"/>
  <c r="BF209"/>
  <c r="BF219"/>
  <c r="BF221"/>
  <c r="BF231"/>
  <c r="E116"/>
  <c r="F123"/>
  <c r="BF138"/>
  <c r="BF139"/>
  <c r="BF144"/>
  <c r="BF146"/>
  <c r="BF152"/>
  <c r="BF184"/>
  <c r="BF208"/>
  <c r="BF216"/>
  <c r="BF220"/>
  <c r="BF226"/>
  <c i="6" r="J119"/>
  <c r="J97"/>
  <c i="7" r="BF129"/>
  <c r="BF131"/>
  <c r="BF132"/>
  <c r="BF137"/>
  <c r="BF148"/>
  <c r="BF172"/>
  <c r="BF180"/>
  <c r="BF197"/>
  <c r="BF205"/>
  <c r="BF207"/>
  <c r="BF210"/>
  <c r="BF213"/>
  <c r="BF214"/>
  <c r="BF233"/>
  <c r="BF236"/>
  <c r="J92"/>
  <c r="BF135"/>
  <c r="BF136"/>
  <c r="BF145"/>
  <c r="BF167"/>
  <c r="BF170"/>
  <c r="BF179"/>
  <c r="BF190"/>
  <c r="BF195"/>
  <c r="BF217"/>
  <c r="BF224"/>
  <c r="BF227"/>
  <c r="BF134"/>
  <c r="BF141"/>
  <c r="BF149"/>
  <c r="BF150"/>
  <c r="BF151"/>
  <c r="BF168"/>
  <c r="BF188"/>
  <c r="BF189"/>
  <c r="BF192"/>
  <c r="BF194"/>
  <c r="BF229"/>
  <c r="BF230"/>
  <c r="BF232"/>
  <c r="F91"/>
  <c r="BF154"/>
  <c r="BF158"/>
  <c r="BF160"/>
  <c r="BF161"/>
  <c r="BF163"/>
  <c r="BF165"/>
  <c r="BF166"/>
  <c r="BF174"/>
  <c r="BF193"/>
  <c r="BF198"/>
  <c r="BF203"/>
  <c r="BF211"/>
  <c r="BF218"/>
  <c r="BF140"/>
  <c r="BF157"/>
  <c r="BF169"/>
  <c r="BF181"/>
  <c r="BF182"/>
  <c r="BF186"/>
  <c r="BF199"/>
  <c r="BF200"/>
  <c r="BF202"/>
  <c r="BF212"/>
  <c r="BF215"/>
  <c r="BF223"/>
  <c r="BF228"/>
  <c r="BF235"/>
  <c i="6" r="F92"/>
  <c r="F114"/>
  <c r="BF125"/>
  <c r="BF138"/>
  <c r="BF143"/>
  <c i="5" r="BK120"/>
  <c r="J120"/>
  <c r="J97"/>
  <c i="6" r="J115"/>
  <c r="BF126"/>
  <c r="BF127"/>
  <c r="BF128"/>
  <c r="BF135"/>
  <c r="BF139"/>
  <c r="BF140"/>
  <c r="E108"/>
  <c r="BF129"/>
  <c r="J91"/>
  <c r="BF137"/>
  <c r="BF141"/>
  <c r="BF142"/>
  <c r="BF123"/>
  <c r="BF131"/>
  <c r="BF133"/>
  <c r="BF148"/>
  <c r="J112"/>
  <c r="BF144"/>
  <c r="BF145"/>
  <c r="BF146"/>
  <c r="BF147"/>
  <c r="BF121"/>
  <c r="BF130"/>
  <c r="BF134"/>
  <c r="BF122"/>
  <c r="BF124"/>
  <c r="BF132"/>
  <c r="BF136"/>
  <c i="5" r="J91"/>
  <c r="F115"/>
  <c r="BF139"/>
  <c r="BF146"/>
  <c r="BF147"/>
  <c r="BF149"/>
  <c r="BF157"/>
  <c r="BF158"/>
  <c r="BF160"/>
  <c r="BF164"/>
  <c r="BF175"/>
  <c r="BF176"/>
  <c r="BF189"/>
  <c r="BF211"/>
  <c r="BF213"/>
  <c r="BF223"/>
  <c r="J92"/>
  <c r="BF122"/>
  <c r="BF125"/>
  <c r="BF143"/>
  <c r="BF169"/>
  <c r="BF186"/>
  <c r="BF188"/>
  <c r="BF190"/>
  <c r="BF226"/>
  <c r="E109"/>
  <c r="BF140"/>
  <c r="BF142"/>
  <c r="BF148"/>
  <c r="BF150"/>
  <c r="BF151"/>
  <c r="BF159"/>
  <c r="BF173"/>
  <c r="BF174"/>
  <c r="BF179"/>
  <c r="BF181"/>
  <c r="BF184"/>
  <c r="BF198"/>
  <c r="BF202"/>
  <c r="BF203"/>
  <c r="BF204"/>
  <c r="BF205"/>
  <c r="BF207"/>
  <c r="BF212"/>
  <c r="BF220"/>
  <c r="BF222"/>
  <c r="BF224"/>
  <c r="BF225"/>
  <c r="BF227"/>
  <c r="BF228"/>
  <c r="BF229"/>
  <c r="BF240"/>
  <c i="4" r="BK127"/>
  <c r="BK135"/>
  <c r="J135"/>
  <c r="J99"/>
  <c i="5" r="J113"/>
  <c r="BF131"/>
  <c r="BF153"/>
  <c r="BF162"/>
  <c r="BF168"/>
  <c r="BF196"/>
  <c r="BF200"/>
  <c r="BF208"/>
  <c r="F116"/>
  <c r="BF124"/>
  <c r="BF129"/>
  <c r="BF134"/>
  <c r="BF135"/>
  <c r="BF136"/>
  <c r="BF141"/>
  <c r="BF145"/>
  <c r="BF154"/>
  <c r="BF155"/>
  <c r="BF156"/>
  <c r="BF171"/>
  <c r="BF178"/>
  <c r="BF206"/>
  <c r="BF216"/>
  <c r="BF217"/>
  <c r="BF237"/>
  <c r="BF127"/>
  <c r="BF128"/>
  <c r="BF130"/>
  <c r="BF132"/>
  <c r="BF152"/>
  <c r="BF183"/>
  <c r="BF192"/>
  <c r="BF195"/>
  <c r="BF215"/>
  <c r="BF218"/>
  <c r="BF232"/>
  <c r="BF235"/>
  <c r="BF236"/>
  <c r="BF123"/>
  <c r="BF126"/>
  <c r="BF133"/>
  <c r="BF161"/>
  <c r="BF163"/>
  <c r="BF166"/>
  <c r="BF167"/>
  <c r="BF170"/>
  <c r="BF177"/>
  <c r="BF180"/>
  <c r="BF182"/>
  <c r="BF185"/>
  <c r="BF187"/>
  <c r="BF193"/>
  <c r="BF199"/>
  <c r="BF201"/>
  <c r="BF214"/>
  <c r="BF219"/>
  <c r="BF231"/>
  <c r="BF234"/>
  <c r="BF137"/>
  <c r="BF138"/>
  <c r="BF144"/>
  <c r="BF165"/>
  <c r="BF172"/>
  <c r="BF191"/>
  <c r="BF194"/>
  <c r="BF197"/>
  <c r="BF209"/>
  <c r="BF210"/>
  <c r="BF221"/>
  <c r="BF230"/>
  <c r="BF233"/>
  <c r="BF239"/>
  <c i="4" r="J89"/>
  <c r="J122"/>
  <c r="BF134"/>
  <c r="BF164"/>
  <c r="BF173"/>
  <c r="BF176"/>
  <c r="BF177"/>
  <c r="BF201"/>
  <c r="BF215"/>
  <c r="BF222"/>
  <c r="BF224"/>
  <c r="BF225"/>
  <c r="BF233"/>
  <c r="E85"/>
  <c r="F92"/>
  <c r="BF133"/>
  <c r="BF147"/>
  <c r="BF150"/>
  <c r="BF154"/>
  <c r="BF157"/>
  <c r="BF159"/>
  <c r="BF174"/>
  <c r="BF185"/>
  <c r="BF193"/>
  <c r="BF195"/>
  <c r="BF199"/>
  <c r="BF203"/>
  <c r="BF204"/>
  <c r="BF208"/>
  <c r="BF212"/>
  <c r="BF214"/>
  <c i="3" r="BK122"/>
  <c r="J122"/>
  <c r="J97"/>
  <c i="4" r="BF132"/>
  <c r="BF142"/>
  <c r="BF153"/>
  <c r="BF155"/>
  <c r="BF179"/>
  <c r="BF183"/>
  <c r="BF197"/>
  <c r="BF206"/>
  <c r="BF220"/>
  <c r="BF129"/>
  <c r="BF152"/>
  <c r="BF158"/>
  <c r="BF169"/>
  <c r="BF171"/>
  <c r="BF172"/>
  <c r="BF182"/>
  <c r="BF192"/>
  <c r="BF198"/>
  <c r="BF210"/>
  <c r="BF213"/>
  <c r="BF229"/>
  <c r="J92"/>
  <c r="BF138"/>
  <c r="BF140"/>
  <c r="BF141"/>
  <c r="BF143"/>
  <c r="BF191"/>
  <c r="BF196"/>
  <c r="BF216"/>
  <c r="BF227"/>
  <c r="F91"/>
  <c r="BF131"/>
  <c r="BF137"/>
  <c r="BF146"/>
  <c r="BF148"/>
  <c r="BF156"/>
  <c r="BF162"/>
  <c r="BF170"/>
  <c r="BF187"/>
  <c r="BF188"/>
  <c r="BF194"/>
  <c r="BF205"/>
  <c r="BF209"/>
  <c r="BF219"/>
  <c r="BF221"/>
  <c r="BF223"/>
  <c r="BF226"/>
  <c r="BF228"/>
  <c r="BF232"/>
  <c r="BF130"/>
  <c r="BF160"/>
  <c r="BF165"/>
  <c r="BF178"/>
  <c r="BF184"/>
  <c r="BF186"/>
  <c r="BF190"/>
  <c r="BF202"/>
  <c r="BF207"/>
  <c r="BF218"/>
  <c r="BF139"/>
  <c r="BF144"/>
  <c r="BF151"/>
  <c r="BF161"/>
  <c r="BF163"/>
  <c r="BF167"/>
  <c r="BF168"/>
  <c r="BF180"/>
  <c r="BF181"/>
  <c r="BF189"/>
  <c r="BF200"/>
  <c r="BF217"/>
  <c r="BF230"/>
  <c i="2" r="BK293"/>
  <c r="J293"/>
  <c r="J106"/>
  <c r="BK488"/>
  <c r="J488"/>
  <c r="J123"/>
  <c i="3" r="E85"/>
  <c r="J118"/>
  <c r="BF124"/>
  <c r="BF128"/>
  <c r="BF129"/>
  <c r="BF131"/>
  <c r="BF132"/>
  <c r="BF141"/>
  <c r="BF125"/>
  <c r="BF126"/>
  <c r="BF138"/>
  <c r="BF144"/>
  <c i="2" r="J149"/>
  <c r="J98"/>
  <c i="3" r="F91"/>
  <c r="J115"/>
  <c r="F118"/>
  <c r="BF130"/>
  <c r="BF134"/>
  <c r="BF136"/>
  <c r="BF137"/>
  <c r="BF139"/>
  <c r="BF148"/>
  <c r="J117"/>
  <c r="BF133"/>
  <c r="BF142"/>
  <c r="BF143"/>
  <c r="BF145"/>
  <c r="BF127"/>
  <c r="BF146"/>
  <c i="2" r="E137"/>
  <c r="J143"/>
  <c r="BF150"/>
  <c r="BF157"/>
  <c r="BF168"/>
  <c r="BF170"/>
  <c r="BF172"/>
  <c r="BF197"/>
  <c r="BF201"/>
  <c r="BF206"/>
  <c r="BF207"/>
  <c r="BF214"/>
  <c r="BF232"/>
  <c r="BF234"/>
  <c r="BF238"/>
  <c r="BF241"/>
  <c r="BF242"/>
  <c r="BF243"/>
  <c r="BF261"/>
  <c r="BF265"/>
  <c r="BF266"/>
  <c r="BF289"/>
  <c r="BF292"/>
  <c r="BF311"/>
  <c r="BF316"/>
  <c r="BF325"/>
  <c r="BF337"/>
  <c r="BF340"/>
  <c r="BF345"/>
  <c r="BF352"/>
  <c r="BF357"/>
  <c r="BF365"/>
  <c r="BF380"/>
  <c r="BF389"/>
  <c r="BF393"/>
  <c r="BF397"/>
  <c r="BF413"/>
  <c r="BF426"/>
  <c r="BF434"/>
  <c r="BF435"/>
  <c r="BF444"/>
  <c r="BF445"/>
  <c r="BF448"/>
  <c r="BF458"/>
  <c r="BF479"/>
  <c r="BF502"/>
  <c r="BF503"/>
  <c r="BF504"/>
  <c r="BF505"/>
  <c r="BF171"/>
  <c r="BF173"/>
  <c r="BF181"/>
  <c r="BF200"/>
  <c r="BF212"/>
  <c r="BF213"/>
  <c r="BF237"/>
  <c r="BF247"/>
  <c r="BF264"/>
  <c r="BF268"/>
  <c r="BF276"/>
  <c r="BF286"/>
  <c r="BF298"/>
  <c r="BF306"/>
  <c r="BF332"/>
  <c r="BF333"/>
  <c r="BF339"/>
  <c r="BF346"/>
  <c r="BF361"/>
  <c r="BF363"/>
  <c r="BF370"/>
  <c r="BF381"/>
  <c r="BF382"/>
  <c r="BF385"/>
  <c r="BF388"/>
  <c r="BF390"/>
  <c r="BF411"/>
  <c r="BF432"/>
  <c r="BF439"/>
  <c r="BF457"/>
  <c r="BF459"/>
  <c r="BF468"/>
  <c r="BF480"/>
  <c r="BF482"/>
  <c r="BF483"/>
  <c r="BF485"/>
  <c r="BF496"/>
  <c r="BF498"/>
  <c r="J92"/>
  <c r="F143"/>
  <c r="BF161"/>
  <c r="BF176"/>
  <c r="BF187"/>
  <c r="BF224"/>
  <c r="BF229"/>
  <c r="BF259"/>
  <c r="BF275"/>
  <c r="BF277"/>
  <c r="BF301"/>
  <c r="BF318"/>
  <c r="BF331"/>
  <c r="BF341"/>
  <c r="BF349"/>
  <c r="BF372"/>
  <c r="BF374"/>
  <c r="BF392"/>
  <c r="BF395"/>
  <c r="BF398"/>
  <c r="BF409"/>
  <c r="BF410"/>
  <c r="BF418"/>
  <c r="BF424"/>
  <c r="BF433"/>
  <c r="BF447"/>
  <c r="BF451"/>
  <c r="BF453"/>
  <c r="BF467"/>
  <c r="BF474"/>
  <c r="BF486"/>
  <c r="BF152"/>
  <c r="BF155"/>
  <c r="BF159"/>
  <c r="BF162"/>
  <c r="BF165"/>
  <c r="BF185"/>
  <c r="BF193"/>
  <c r="BF199"/>
  <c r="BF202"/>
  <c r="BF219"/>
  <c r="BF244"/>
  <c r="BF248"/>
  <c r="BF252"/>
  <c r="BF262"/>
  <c r="BF284"/>
  <c r="BF285"/>
  <c r="BF287"/>
  <c r="BF307"/>
  <c r="BF308"/>
  <c r="BF326"/>
  <c r="BF328"/>
  <c r="BF334"/>
  <c r="BF336"/>
  <c r="BF354"/>
  <c r="BF356"/>
  <c r="BF376"/>
  <c r="BF386"/>
  <c r="BF394"/>
  <c r="BF400"/>
  <c r="BF401"/>
  <c r="BF412"/>
  <c r="BF414"/>
  <c r="BF415"/>
  <c r="BF421"/>
  <c r="BF425"/>
  <c r="BF428"/>
  <c r="BF431"/>
  <c r="BF441"/>
  <c r="BF446"/>
  <c r="BF452"/>
  <c r="BF456"/>
  <c r="BF460"/>
  <c r="BF464"/>
  <c r="BF465"/>
  <c r="BF466"/>
  <c r="BF471"/>
  <c r="BF473"/>
  <c r="BF499"/>
  <c r="BF153"/>
  <c r="BF164"/>
  <c r="BF169"/>
  <c r="BF179"/>
  <c r="BF182"/>
  <c r="BF184"/>
  <c r="BF188"/>
  <c r="BF189"/>
  <c r="BF191"/>
  <c r="BF194"/>
  <c r="BF205"/>
  <c r="BF209"/>
  <c r="BF211"/>
  <c r="BF215"/>
  <c r="BF221"/>
  <c r="BF222"/>
  <c r="BF227"/>
  <c r="BF231"/>
  <c r="BF240"/>
  <c r="BF250"/>
  <c r="BF255"/>
  <c r="BF263"/>
  <c r="BF269"/>
  <c r="BF272"/>
  <c r="BF290"/>
  <c r="BF295"/>
  <c r="BF303"/>
  <c r="BF315"/>
  <c r="BF322"/>
  <c r="BF324"/>
  <c r="BF338"/>
  <c r="BF342"/>
  <c r="BF344"/>
  <c r="BF360"/>
  <c r="BF368"/>
  <c r="BF369"/>
  <c r="BF373"/>
  <c r="BF379"/>
  <c r="BF391"/>
  <c r="BF396"/>
  <c r="BF402"/>
  <c r="BF417"/>
  <c r="BF427"/>
  <c r="BF430"/>
  <c r="BF436"/>
  <c r="BF437"/>
  <c r="BF440"/>
  <c r="BF449"/>
  <c r="BF455"/>
  <c r="BF478"/>
  <c r="BF491"/>
  <c r="J89"/>
  <c r="BF160"/>
  <c r="BF167"/>
  <c r="BF177"/>
  <c r="BF180"/>
  <c r="BF195"/>
  <c r="BF204"/>
  <c r="BF220"/>
  <c r="BF228"/>
  <c r="BF233"/>
  <c r="BF235"/>
  <c r="BF239"/>
  <c r="BF245"/>
  <c r="BF246"/>
  <c r="BF253"/>
  <c r="BF257"/>
  <c r="BF270"/>
  <c r="BF271"/>
  <c r="BF274"/>
  <c r="BF279"/>
  <c r="BF299"/>
  <c r="BF302"/>
  <c r="BF305"/>
  <c r="BF309"/>
  <c r="BF313"/>
  <c r="BF335"/>
  <c r="BF351"/>
  <c r="BF371"/>
  <c r="BF377"/>
  <c r="BF378"/>
  <c r="BF387"/>
  <c r="BF404"/>
  <c r="BF407"/>
  <c r="BF420"/>
  <c r="BF422"/>
  <c r="BF497"/>
  <c r="BF154"/>
  <c r="BF156"/>
  <c r="BF166"/>
  <c r="BF178"/>
  <c r="BF183"/>
  <c r="BF190"/>
  <c r="BF192"/>
  <c r="BF196"/>
  <c r="BF203"/>
  <c r="BF208"/>
  <c r="BF217"/>
  <c r="BF223"/>
  <c r="BF249"/>
  <c r="BF251"/>
  <c r="BF254"/>
  <c r="BF281"/>
  <c r="BF282"/>
  <c r="BF283"/>
  <c r="BF288"/>
  <c r="BF317"/>
  <c r="BF320"/>
  <c r="BF321"/>
  <c r="BF323"/>
  <c r="BF329"/>
  <c r="BF348"/>
  <c r="BF350"/>
  <c r="BF358"/>
  <c r="BF359"/>
  <c r="BF366"/>
  <c r="BF383"/>
  <c r="BF384"/>
  <c r="BF405"/>
  <c r="BF408"/>
  <c r="BF429"/>
  <c r="BF443"/>
  <c r="BF461"/>
  <c r="BF463"/>
  <c r="BF487"/>
  <c r="BF501"/>
  <c r="F92"/>
  <c r="BF151"/>
  <c r="BF158"/>
  <c r="BF175"/>
  <c r="BF186"/>
  <c r="BF210"/>
  <c r="BF216"/>
  <c r="BF218"/>
  <c r="BF225"/>
  <c r="BF236"/>
  <c r="BF256"/>
  <c r="BF258"/>
  <c r="BF260"/>
  <c r="BF267"/>
  <c r="BF273"/>
  <c r="BF280"/>
  <c r="BF296"/>
  <c r="BF297"/>
  <c r="BF300"/>
  <c r="BF304"/>
  <c r="BF312"/>
  <c r="BF314"/>
  <c r="BF319"/>
  <c r="BF330"/>
  <c r="BF353"/>
  <c r="BF355"/>
  <c r="BF364"/>
  <c r="BF375"/>
  <c r="BF399"/>
  <c r="BF403"/>
  <c r="BF406"/>
  <c r="BF416"/>
  <c r="BF419"/>
  <c r="BF438"/>
  <c r="BF450"/>
  <c r="BF470"/>
  <c r="BF475"/>
  <c r="BF476"/>
  <c r="BF490"/>
  <c r="BF492"/>
  <c r="BF495"/>
  <c r="J33"/>
  <c i="1" r="AV95"/>
  <c i="6" r="F36"/>
  <c i="1" r="BC99"/>
  <c i="6" r="J30"/>
  <c i="8" r="F33"/>
  <c i="1" r="AZ101"/>
  <c i="8" r="F37"/>
  <c i="1" r="BD101"/>
  <c i="10" r="F36"/>
  <c i="1" r="BC103"/>
  <c i="12" r="F37"/>
  <c i="1" r="BD105"/>
  <c i="3" r="J33"/>
  <c i="1" r="AV96"/>
  <c i="3" r="F35"/>
  <c i="1" r="BB96"/>
  <c i="4" r="F33"/>
  <c i="1" r="AZ97"/>
  <c i="4" r="F36"/>
  <c i="1" r="BC97"/>
  <c i="5" r="F36"/>
  <c i="1" r="BC98"/>
  <c i="7" r="F33"/>
  <c i="1" r="AZ100"/>
  <c i="10" r="F33"/>
  <c i="1" r="AZ103"/>
  <c i="11" r="F36"/>
  <c i="1" r="BC104"/>
  <c i="13" r="J33"/>
  <c i="1" r="AV106"/>
  <c i="2" r="F36"/>
  <c i="1" r="BC95"/>
  <c i="6" r="J33"/>
  <c i="1" r="AV99"/>
  <c i="7" r="F36"/>
  <c i="1" r="BC100"/>
  <c i="9" r="F36"/>
  <c i="1" r="BC102"/>
  <c i="11" r="F37"/>
  <c i="1" r="BD104"/>
  <c i="13" r="F33"/>
  <c i="1" r="AZ106"/>
  <c i="2" r="F35"/>
  <c i="1" r="BB95"/>
  <c i="6" r="F35"/>
  <c i="1" r="BB99"/>
  <c i="7" r="F35"/>
  <c i="1" r="BB100"/>
  <c i="9" r="F35"/>
  <c i="1" r="BB102"/>
  <c i="11" r="F33"/>
  <c i="1" r="AZ104"/>
  <c i="12" r="F35"/>
  <c i="1" r="BB105"/>
  <c i="2" r="F33"/>
  <c i="1" r="AZ95"/>
  <c i="6" r="F33"/>
  <c i="1" r="AZ99"/>
  <c i="7" r="J33"/>
  <c i="1" r="AV100"/>
  <c i="10" r="F35"/>
  <c i="1" r="BB103"/>
  <c i="11" r="F35"/>
  <c i="1" r="BB104"/>
  <c i="12" r="F33"/>
  <c i="1" r="AZ105"/>
  <c i="13" r="F35"/>
  <c i="1" r="BB106"/>
  <c i="2" r="F37"/>
  <c i="1" r="BD95"/>
  <c i="6" r="F37"/>
  <c i="1" r="BD99"/>
  <c i="7" r="F37"/>
  <c i="1" r="BD100"/>
  <c i="9" r="F37"/>
  <c i="1" r="BD102"/>
  <c i="11" r="J33"/>
  <c i="1" r="AV104"/>
  <c i="13" r="F36"/>
  <c i="1" r="BC106"/>
  <c i="3" r="F33"/>
  <c i="1" r="AZ96"/>
  <c i="4" r="F37"/>
  <c i="1" r="BD97"/>
  <c i="4" r="F35"/>
  <c i="1" r="BB97"/>
  <c i="5" r="J33"/>
  <c i="1" r="AV98"/>
  <c i="5" r="F37"/>
  <c i="1" r="BD98"/>
  <c i="8" r="F36"/>
  <c i="1" r="BC101"/>
  <c i="9" r="J33"/>
  <c i="1" r="AV102"/>
  <c i="10" r="F37"/>
  <c i="1" r="BD103"/>
  <c i="12" r="F36"/>
  <c i="1" r="BC105"/>
  <c i="3" r="F37"/>
  <c i="1" r="BD96"/>
  <c i="3" r="F36"/>
  <c i="1" r="BC96"/>
  <c i="4" r="J33"/>
  <c i="1" r="AV97"/>
  <c i="5" r="F33"/>
  <c i="1" r="AZ98"/>
  <c i="5" r="F35"/>
  <c i="1" r="BB98"/>
  <c i="8" r="F35"/>
  <c i="1" r="BB101"/>
  <c i="8" r="J33"/>
  <c i="1" r="AV101"/>
  <c i="9" r="F33"/>
  <c i="1" r="AZ102"/>
  <c i="10" r="J33"/>
  <c i="1" r="AV103"/>
  <c i="12" r="J33"/>
  <c i="1" r="AV105"/>
  <c i="13" r="F37"/>
  <c i="1" r="BD106"/>
  <c i="13" l="1" r="T132"/>
  <c i="11" r="R123"/>
  <c r="R122"/>
  <c i="7" r="BK127"/>
  <c r="J127"/>
  <c r="J97"/>
  <c i="13" r="R122"/>
  <c i="11" r="T123"/>
  <c r="T122"/>
  <c i="2" r="R293"/>
  <c i="8" r="P124"/>
  <c r="P123"/>
  <c i="1" r="AU101"/>
  <c i="4" r="R135"/>
  <c r="R126"/>
  <c i="10" r="P121"/>
  <c r="P120"/>
  <c i="1" r="AU103"/>
  <c i="4" r="T135"/>
  <c r="T126"/>
  <c i="3" r="P122"/>
  <c r="P121"/>
  <c i="1" r="AU96"/>
  <c i="13" r="T122"/>
  <c i="4" r="P135"/>
  <c r="P126"/>
  <c i="1" r="AU97"/>
  <c i="5" r="R120"/>
  <c r="R119"/>
  <c i="2" r="R148"/>
  <c r="R147"/>
  <c r="P293"/>
  <c r="P147"/>
  <c i="1" r="AU95"/>
  <c i="7" r="BK142"/>
  <c r="J142"/>
  <c r="J101"/>
  <c i="2" r="T293"/>
  <c i="8" r="BK124"/>
  <c r="J124"/>
  <c r="J97"/>
  <c i="11" r="P123"/>
  <c r="P122"/>
  <c i="1" r="AU104"/>
  <c i="3" r="R122"/>
  <c r="R121"/>
  <c i="12" r="T124"/>
  <c r="T123"/>
  <c r="R124"/>
  <c r="R123"/>
  <c i="7" r="P142"/>
  <c r="P126"/>
  <c i="1" r="AU100"/>
  <c i="2" r="BK148"/>
  <c r="J148"/>
  <c r="J97"/>
  <c r="T148"/>
  <c r="T147"/>
  <c i="13" r="BK123"/>
  <c r="J123"/>
  <c r="J97"/>
  <c r="BK132"/>
  <c r="J132"/>
  <c r="J100"/>
  <c i="9" r="BK156"/>
  <c r="J156"/>
  <c r="J103"/>
  <c i="12" r="J124"/>
  <c r="J97"/>
  <c i="11" r="J123"/>
  <c r="J97"/>
  <c i="10" r="J121"/>
  <c r="J97"/>
  <c i="9" r="BK124"/>
  <c r="J124"/>
  <c r="J96"/>
  <c i="1" r="AG99"/>
  <c i="5" r="BK119"/>
  <c r="J119"/>
  <c r="J96"/>
  <c i="4" r="BK126"/>
  <c r="J126"/>
  <c r="J127"/>
  <c r="J97"/>
  <c i="3" r="BK121"/>
  <c r="J121"/>
  <c i="2" r="F34"/>
  <c i="1" r="BA95"/>
  <c i="3" r="J30"/>
  <c i="1" r="AG96"/>
  <c i="4" r="J30"/>
  <c i="1" r="AG97"/>
  <c i="5" r="J34"/>
  <c i="1" r="AW98"/>
  <c r="AT98"/>
  <c i="9" r="F34"/>
  <c i="1" r="BA102"/>
  <c i="9" r="J34"/>
  <c i="1" r="AW102"/>
  <c r="AT102"/>
  <c i="10" r="J30"/>
  <c i="1" r="AG103"/>
  <c i="11" r="J30"/>
  <c i="1" r="AG104"/>
  <c i="12" r="F34"/>
  <c i="1" r="BA105"/>
  <c r="AZ94"/>
  <c r="AV94"/>
  <c r="AK29"/>
  <c i="3" r="F34"/>
  <c i="1" r="BA96"/>
  <c i="6" r="J34"/>
  <c i="1" r="AW99"/>
  <c r="AT99"/>
  <c r="AN99"/>
  <c i="7" r="J34"/>
  <c i="1" r="AW100"/>
  <c r="AT100"/>
  <c i="11" r="F34"/>
  <c i="1" r="BA104"/>
  <c r="BC94"/>
  <c r="AY94"/>
  <c i="2" r="J34"/>
  <c i="1" r="AW95"/>
  <c r="AT95"/>
  <c r="BD94"/>
  <c r="W33"/>
  <c i="3" r="J34"/>
  <c i="1" r="AW96"/>
  <c r="AT96"/>
  <c i="6" r="F34"/>
  <c i="1" r="BA99"/>
  <c i="7" r="F34"/>
  <c i="1" r="BA100"/>
  <c i="11" r="J34"/>
  <c i="1" r="AW104"/>
  <c r="AT104"/>
  <c i="13" r="J34"/>
  <c i="1" r="AW106"/>
  <c r="AT106"/>
  <c i="4" r="F34"/>
  <c i="1" r="BA97"/>
  <c i="8" r="F34"/>
  <c i="1" r="BA101"/>
  <c i="10" r="J34"/>
  <c i="1" r="AW103"/>
  <c r="AT103"/>
  <c i="12" r="J30"/>
  <c i="1" r="AG105"/>
  <c i="13" r="F34"/>
  <c i="1" r="BA106"/>
  <c r="BB94"/>
  <c r="W31"/>
  <c i="4" r="J34"/>
  <c i="1" r="AW97"/>
  <c r="AT97"/>
  <c i="5" r="F34"/>
  <c i="1" r="BA98"/>
  <c i="8" r="J34"/>
  <c i="1" r="AW101"/>
  <c r="AT101"/>
  <c i="10" r="F34"/>
  <c i="1" r="BA103"/>
  <c i="12" r="J34"/>
  <c i="1" r="AW105"/>
  <c r="AT105"/>
  <c i="2" l="1" r="BK147"/>
  <c r="J147"/>
  <c i="7" r="BK126"/>
  <c r="J126"/>
  <c r="J96"/>
  <c i="8" r="BK123"/>
  <c r="J123"/>
  <c r="J96"/>
  <c i="13" r="BK122"/>
  <c r="J122"/>
  <c i="1" r="AN105"/>
  <c r="AN104"/>
  <c i="12" r="J39"/>
  <c i="1" r="AN103"/>
  <c i="11" r="J39"/>
  <c i="10" r="J39"/>
  <c i="6" r="J39"/>
  <c i="1" r="AN97"/>
  <c i="4" r="J96"/>
  <c i="1" r="AN96"/>
  <c i="4" r="J39"/>
  <c i="3" r="J96"/>
  <c r="J39"/>
  <c i="1" r="AU94"/>
  <c i="9" r="J30"/>
  <c i="1" r="AG102"/>
  <c r="AN102"/>
  <c r="W32"/>
  <c i="2" r="J30"/>
  <c i="1" r="AG95"/>
  <c i="13" r="J30"/>
  <c i="1" r="AG106"/>
  <c i="5" r="J30"/>
  <c i="1" r="AG98"/>
  <c r="BA94"/>
  <c r="AW94"/>
  <c r="AK30"/>
  <c r="W29"/>
  <c r="AX94"/>
  <c i="2" l="1" r="J39"/>
  <c i="13" r="J39"/>
  <c r="J96"/>
  <c i="2" r="J96"/>
  <c i="9" r="J39"/>
  <c i="5" r="J39"/>
  <c i="1" r="AN98"/>
  <c r="AN95"/>
  <c r="AN106"/>
  <c i="8" r="J30"/>
  <c i="1" r="AG101"/>
  <c r="AN101"/>
  <c i="7" r="J30"/>
  <c i="1" r="AG100"/>
  <c r="AN100"/>
  <c r="W30"/>
  <c r="AT94"/>
  <c i="7" l="1" r="J39"/>
  <c i="8" r="J39"/>
  <c i="1" r="AG94"/>
  <c r="AK26"/>
  <c r="AK35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<sst xmlns="http://schemas.openxmlformats.org/spreadsheetml/2006/main">
  <si>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</si>
  <si>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</si>
  <si>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</si>
  <si>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</si>
  <si>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</si>
  <si>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{a330457d-e287-4c9e-8ca5-de2265a74b90}</t>
  </si>
  <si>
    <t>0,001</t>
  </si>
  <si>
    <t>20</t>
  </si>
  <si>
    <t>REKAPITULÁCIA STAVBY</t>
  </si>
  <si>
    <t xml:space="preserve">v ---  nižšie sa nachádzajú doplnkové a pomocné údaje k zostavám  --- v</t>
  </si>
  <si>
    <t>Návod na vyplnenie</t>
  </si>
  <si>
    <t>Kód:</t>
  </si>
  <si>
    <t>9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</si>
  <si>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</si>
  <si>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</si>
  <si>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Centrum integrovanej zdravotnej starostlivosti, denné centrum pre seniorov, denný stacionár v meste Bánovce nad Bebravou</t>
  </si>
  <si>
    <t>JKSO:</t>
  </si>
  <si>
    <t>KS:</t>
  </si>
  <si>
    <t>Miesto:</t>
  </si>
  <si>
    <t xml:space="preserve"> </t>
  </si>
  <si>
    <t>Dátum:</t>
  </si>
  <si>
    <t>9. 11. 2022</t>
  </si>
  <si>
    <t>Objednávateľ:</t>
  </si>
  <si>
    <t>IČO:</t>
  </si>
  <si>
    <t>IČ DPH:</t>
  </si>
  <si>
    <t>Zhotoviteľ:</t>
  </si>
  <si>
    <t>Vyplň údaj</t>
  </si>
  <si>
    <t>Projektant: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</si>
  <si>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</si>
  <si>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</si>
  <si>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</si>
  <si>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</si>
  <si>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</si>
  <si>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</si>
  <si>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</si>
  <si>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</si>
  <si>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</si>
  <si>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</si>
  <si>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</si>
  <si>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</si>
  <si>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</si>
  <si>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</si>
  <si>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</si>
  <si>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</si>
  <si>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</si>
  <si>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</si>
  <si>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</si>
  <si>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</si>
  <si>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</si>
  <si>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</si>
  <si>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</si>
  <si>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</si>
  <si>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</si>
  <si>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</si>
  <si>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</si>
  <si>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</si>
  <si>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</si>
  <si>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</si>
  <si>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</si>
  <si>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</si>
  <si>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</si>
  <si>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</si>
  <si>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</si>
  <si>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</si>
  <si>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</si>
  <si>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</si>
  <si>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</si>
  <si>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</si>
  <si>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</si>
  <si>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</si>
  <si>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</si>
  <si>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</si>
  <si>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</si>
  <si>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</si>
  <si>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</si>
  <si>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</si>
  <si>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</si>
  <si>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1a</t>
  </si>
  <si>
    <t xml:space="preserve">Centrum integrovanej zdravotnej starostlivosti, denné centrum pre seniorov, denný stacionár v meste </t>
  </si>
  <si>
    <t>STA</t>
  </si>
  <si>
    <t>1</t>
  </si>
  <si>
    <t>{dd3f5eea-80c6-4ac8-a859-2816513172c1}</t>
  </si>
  <si>
    <t>2</t>
  </si>
  <si>
    <t>chodník do objektu</t>
  </si>
  <si>
    <t>{54b7bd02-d505-4f59-b5c4-2d294e3ce18e}</t>
  </si>
  <si>
    <t>3a</t>
  </si>
  <si>
    <t>vykurovanie</t>
  </si>
  <si>
    <t>{d0597212-0af7-458c-ab60-9841d269511a}</t>
  </si>
  <si>
    <t>4a</t>
  </si>
  <si>
    <t>elektroinštalácia a ...</t>
  </si>
  <si>
    <t>{61db0a08-ea09-41d2-91b7-44a2aafbbe3f}</t>
  </si>
  <si>
    <t>5a</t>
  </si>
  <si>
    <t>slaboprúdové rozvody</t>
  </si>
  <si>
    <t>{6d70af4b-e5db-47f4-8545-794265377353}</t>
  </si>
  <si>
    <t>6a</t>
  </si>
  <si>
    <t>zdravotechnika</t>
  </si>
  <si>
    <t>{db84cf86-058b-4c32-8bcf-872c2a2e4837}</t>
  </si>
  <si>
    <t>7a</t>
  </si>
  <si>
    <t>plynoinštalácia</t>
  </si>
  <si>
    <t>{de3bf71c-97f0-4475-9a7e-50a5f852e440}</t>
  </si>
  <si>
    <t>8a</t>
  </si>
  <si>
    <t>vzduchotechnika</t>
  </si>
  <si>
    <t>{693f59f8-b896-46e9-bfe1-238098cfa62b}</t>
  </si>
  <si>
    <t>SO 02</t>
  </si>
  <si>
    <t>Elektrická káblov...</t>
  </si>
  <si>
    <t>{bbb8a5e0-aab0-4df1-aa85-fba7c9948f4f}</t>
  </si>
  <si>
    <t>SO 03</t>
  </si>
  <si>
    <t>Vodovodná prípojka</t>
  </si>
  <si>
    <t>{b48c5194-752c-440c-8377-e20b2946fb99}</t>
  </si>
  <si>
    <t>SO 04</t>
  </si>
  <si>
    <t>Kanalizačná prípo...</t>
  </si>
  <si>
    <t>{b9726f2b-a8ad-41fc-afa9-6b2cd1e28180}</t>
  </si>
  <si>
    <t>SO 05a</t>
  </si>
  <si>
    <t>Plynová prípojka...</t>
  </si>
  <si>
    <t>{ea14ff88-74d8-4c97-96e3-69a82c5c2682}</t>
  </si>
  <si>
    <t>KRYCÍ LIST ROZPOČTU</t>
  </si>
  <si>
    <t>Objekt:</t>
  </si>
  <si>
    <t xml:space="preserve">1a - Centrum integrovanej zdravotnej starostlivosti, denné centrum pre seniorov, denný stacionár v meste 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</si>
  <si>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</si>
  <si>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</si>
  <si>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</si>
  <si>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</si>
  <si>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</si>
  <si>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</si>
  <si>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</si>
  <si>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Zakladanie, zvláštne stavebné práce</t>
  </si>
  <si>
    <t xml:space="preserve">    3 - Zvislé a kompletné konštrukcie</t>
  </si>
  <si>
    <t xml:space="preserve">    4 - Vodorovné konštrukcie</t>
  </si>
  <si>
    <t xml:space="preserve">    5 - Komunikácie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</si>
  <si>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</si>
  <si>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</si>
  <si>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</si>
  <si>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</si>
  <si>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</si>
  <si>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713 - Izolácie tepelné</t>
  </si>
  <si>
    <t xml:space="preserve">    762 - Konštrukcie tesárske</t>
  </si>
  <si>
    <t xml:space="preserve">    763 - Drevostavby, sádrokartóny</t>
  </si>
  <si>
    <t xml:space="preserve">    764 - Konštrukcie klampiarske</t>
  </si>
  <si>
    <t xml:space="preserve">    765 - Krytiny tvrdé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</si>
  <si>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</si>
  <si>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</si>
  <si>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</si>
  <si>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775 - Podlahy vlysové a parketové</t>
  </si>
  <si>
    <t xml:space="preserve">    776 - Podlahy povlakové</t>
  </si>
  <si>
    <t xml:space="preserve">    777 - Podlahy syntetické</t>
  </si>
  <si>
    <t xml:space="preserve">    781 - Obklady keramické</t>
  </si>
  <si>
    <t xml:space="preserve">    782 - Obklady z prírodného a konglomerovaného kameňa</t>
  </si>
  <si>
    <t xml:space="preserve">    783 - Nátery</t>
  </si>
  <si>
    <t xml:space="preserve">    784 - Maľby</t>
  </si>
  <si>
    <t>M - Práce a dodávky M</t>
  </si>
  <si>
    <t xml:space="preserve">    33-M - Montáže dopravných zariadení</t>
  </si>
  <si>
    <t xml:space="preserve">      OST - Ostatné</t>
  </si>
  <si>
    <t xml:space="preserve">      X1 - Hasiace prístroje</t>
  </si>
  <si>
    <t xml:space="preserve">      X2 - Bezpečnostné značenie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</si>
  <si>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</si>
  <si>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</si>
  <si>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</si>
  <si>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</si>
  <si>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</si>
  <si>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</si>
  <si>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</si>
  <si>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</si>
  <si>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</si>
  <si>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</si>
  <si>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</si>
  <si>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</si>
  <si>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</si>
  <si>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</si>
  <si>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</si>
  <si>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</si>
  <si>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</si>
  <si>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122201101.S</t>
  </si>
  <si>
    <t>Odkopávka a prekopávka nezapažená v hornine 3, do 100 m3</t>
  </si>
  <si>
    <t>m3</t>
  </si>
  <si>
    <t>4</t>
  </si>
  <si>
    <t>-2135912519</t>
  </si>
  <si>
    <t>131201101.S</t>
  </si>
  <si>
    <t>Výkop nezapaženej jamy v hornine 3, do 100 m3</t>
  </si>
  <si>
    <t>-748298673</t>
  </si>
  <si>
    <t>3</t>
  </si>
  <si>
    <t>131201109.S</t>
  </si>
  <si>
    <t>Hĺbenie nezapažených jám a zárezov. Príplatok za lepivosť horniny 3</t>
  </si>
  <si>
    <t>-1813451185</t>
  </si>
  <si>
    <t>132201202.S</t>
  </si>
  <si>
    <t>Výkop ryhy šírky 600-2000mm horn.3 od 100 do 1000 m3</t>
  </si>
  <si>
    <t>-253606827</t>
  </si>
  <si>
    <t>5</t>
  </si>
  <si>
    <t>132201209.S</t>
  </si>
  <si>
    <t>Príplatok k cenám za lepivosť pri hĺbení rýh š. nad 600 do 2 000 mm zapaž. i nezapažených, s urovnaním dna v hornine 3</t>
  </si>
  <si>
    <t>-112372961</t>
  </si>
  <si>
    <t>6</t>
  </si>
  <si>
    <t>162201102.S</t>
  </si>
  <si>
    <t>Vodorovné premiestnenie výkopku z horniny 1-4 nad 20-50m</t>
  </si>
  <si>
    <t>633184006</t>
  </si>
  <si>
    <t>7</t>
  </si>
  <si>
    <t>162501122.S</t>
  </si>
  <si>
    <t>Vodorovné premiestnenie výkopku po spevnenej ceste z horniny tr.1-4, nad 100 do 1000 m3 na vzdialenosť do 3000 m</t>
  </si>
  <si>
    <t>2071691761</t>
  </si>
  <si>
    <t>8</t>
  </si>
  <si>
    <t>162501123.S</t>
  </si>
  <si>
    <t>Vodorovné premiestnenie výkopku po spevnenej ceste z horniny tr.1-4, nad 100 do 1000 m3, príplatok k cene za každých ďalšich a začatých 1000 m</t>
  </si>
  <si>
    <t>-1809123547</t>
  </si>
  <si>
    <t>167101101.S</t>
  </si>
  <si>
    <t>Nakladanie neuľahnutého výkopku z hornín tr.1-4 do 100 m3</t>
  </si>
  <si>
    <t>1998787787</t>
  </si>
  <si>
    <t>10</t>
  </si>
  <si>
    <t>171201201.S</t>
  </si>
  <si>
    <t>Uloženie sypaniny na skládky do 100 m3</t>
  </si>
  <si>
    <t>-49346595</t>
  </si>
  <si>
    <t>11</t>
  </si>
  <si>
    <t>171209002.S</t>
  </si>
  <si>
    <t>Poplatok za skladovanie - zemina a kamenivo (17 05) ostatné</t>
  </si>
  <si>
    <t>t</t>
  </si>
  <si>
    <t>-799774139</t>
  </si>
  <si>
    <t>12</t>
  </si>
  <si>
    <t>174101001.S</t>
  </si>
  <si>
    <t>Zásyp sypaninou so zhutnením jám, šachiet, rýh, zárezov alebo okolo objektov do 100 m3</t>
  </si>
  <si>
    <t>-1355705047</t>
  </si>
  <si>
    <t>13</t>
  </si>
  <si>
    <t>181101101.S</t>
  </si>
  <si>
    <t>Úprava pláne v zárezoch v hornine 1-4 bez zhutnenia</t>
  </si>
  <si>
    <t>m2</t>
  </si>
  <si>
    <t>1139374651</t>
  </si>
  <si>
    <t>Zakladanie, zvláštne stavebné práce</t>
  </si>
  <si>
    <t>14</t>
  </si>
  <si>
    <t>215901101.S</t>
  </si>
  <si>
    <t>Zhutnenie podložia z rastlej horniny 1 až 4 pod násypy, z hornina súdržných do 92 % PS a nesúdržných</t>
  </si>
  <si>
    <t>1422242634</t>
  </si>
  <si>
    <t>15</t>
  </si>
  <si>
    <t>273321411.S</t>
  </si>
  <si>
    <t>Betón základových dosiek, železový (bez výstuže), tr. C 25/30</t>
  </si>
  <si>
    <t>-577465624</t>
  </si>
  <si>
    <t>16</t>
  </si>
  <si>
    <t>273351215.S</t>
  </si>
  <si>
    <t>Debnenie stien základových dosiek, zhotovenie-dielce</t>
  </si>
  <si>
    <t>-1573439700</t>
  </si>
  <si>
    <t>17</t>
  </si>
  <si>
    <t>273351216.S</t>
  </si>
  <si>
    <t>Debnenie stien základových dosiek, odstránenie-dielce</t>
  </si>
  <si>
    <t>405372117</t>
  </si>
  <si>
    <t>18</t>
  </si>
  <si>
    <t>273361821.S</t>
  </si>
  <si>
    <t>Výstuž základových dosiek z ocele B500 (10505)</t>
  </si>
  <si>
    <t>143829654</t>
  </si>
  <si>
    <t>19</t>
  </si>
  <si>
    <t>274313711.S</t>
  </si>
  <si>
    <t>Betón základových pásov, prostý tr. C 25/30</t>
  </si>
  <si>
    <t>-1653759984</t>
  </si>
  <si>
    <t>274321411.S</t>
  </si>
  <si>
    <t>Betón základových pásov, železový (bez výstuže), tr. C 25/30</t>
  </si>
  <si>
    <t>864500809</t>
  </si>
  <si>
    <t>21</t>
  </si>
  <si>
    <t>274351215.S</t>
  </si>
  <si>
    <t>Debnenie stien základových pásov, zhotovenie-dielce</t>
  </si>
  <si>
    <t>1665225351</t>
  </si>
  <si>
    <t>22</t>
  </si>
  <si>
    <t>274351216.S</t>
  </si>
  <si>
    <t>Debnenie stien základových pásov, odstránenie-dielce</t>
  </si>
  <si>
    <t>1041789967</t>
  </si>
  <si>
    <t>23</t>
  </si>
  <si>
    <t>274361821.S</t>
  </si>
  <si>
    <t>Výstuž základových pásov z ocele B500 (10505)</t>
  </si>
  <si>
    <t>-2101121212</t>
  </si>
  <si>
    <t>Zvislé a kompletné konštrukcie</t>
  </si>
  <si>
    <t>24</t>
  </si>
  <si>
    <t>311233321.S</t>
  </si>
  <si>
    <t>Murivo nosné (m3) z tehál pálených dierovaných brúsených na pero a drážku hrúbky 440 mm, na lepidlo</t>
  </si>
  <si>
    <t>-1805390030</t>
  </si>
  <si>
    <t>25</t>
  </si>
  <si>
    <t>311233341.S</t>
  </si>
  <si>
    <t xml:space="preserve">Murivo nosné (m3) z tehál pálených dierovaných brúsených  na pero a drážku hrúbky 300 mm, na lepidlo</t>
  </si>
  <si>
    <t>677584893</t>
  </si>
  <si>
    <t>26</t>
  </si>
  <si>
    <t>311321411.S</t>
  </si>
  <si>
    <t>Betón nadzákladových múrov, železový (bez výstuže) tr. C 25/30</t>
  </si>
  <si>
    <t>315948987</t>
  </si>
  <si>
    <t>27</t>
  </si>
  <si>
    <t>311351105.S</t>
  </si>
  <si>
    <t>Debnenie nadzákladových múrov obojstranné zhotovenie-dielce</t>
  </si>
  <si>
    <t>-2142800985</t>
  </si>
  <si>
    <t>28</t>
  </si>
  <si>
    <t>311351106.S</t>
  </si>
  <si>
    <t>Debnenie nadzákladových múrov obojstranné odstránenie-dielce</t>
  </si>
  <si>
    <t>1669139217</t>
  </si>
  <si>
    <t>29</t>
  </si>
  <si>
    <t>311361821.S</t>
  </si>
  <si>
    <t>Výstuž nadzákladových múrov B500 (10505)</t>
  </si>
  <si>
    <t>-1773269660</t>
  </si>
  <si>
    <t>30</t>
  </si>
  <si>
    <t>317160151.S</t>
  </si>
  <si>
    <t>Keramický preklad nenosný šírky 115 mm, výšky 71 mm, dĺžky 1000 mm</t>
  </si>
  <si>
    <t>ks</t>
  </si>
  <si>
    <t>232244197</t>
  </si>
  <si>
    <t>31</t>
  </si>
  <si>
    <t>317160152.S</t>
  </si>
  <si>
    <t>Keramický preklad nenosný šírky 115 mm, výšky 71 mm, dĺžky 1250 mm</t>
  </si>
  <si>
    <t>1396772042</t>
  </si>
  <si>
    <t>32</t>
  </si>
  <si>
    <t>317160154.S</t>
  </si>
  <si>
    <t>Keramický preklad nenosný šírky 115 mm, výšky 71 mm, dĺžky 1750 mm</t>
  </si>
  <si>
    <t>-742874536</t>
  </si>
  <si>
    <t>33</t>
  </si>
  <si>
    <t>317160171.S</t>
  </si>
  <si>
    <t>Keramický preklad nenosný šírky 145 mm, výšky 71 mm, dĺžky 1000 mm</t>
  </si>
  <si>
    <t>390388695</t>
  </si>
  <si>
    <t>34</t>
  </si>
  <si>
    <t>317160172.S</t>
  </si>
  <si>
    <t>Keramický preklad nenosný šírky 145 mm, výšky 71 mm, dĺžky 1250 mm</t>
  </si>
  <si>
    <t>624859214</t>
  </si>
  <si>
    <t>35</t>
  </si>
  <si>
    <t>317160174.S</t>
  </si>
  <si>
    <t>Keramický preklad nenosný šírky 145 mm, výšky 71 mm, dĺžky 1750 mm</t>
  </si>
  <si>
    <t>1110011064</t>
  </si>
  <si>
    <t>36</t>
  </si>
  <si>
    <t>317160176.S</t>
  </si>
  <si>
    <t>Keramický preklad nenosný šírky 145 mm, výšky 71 mm, dĺžky 2250 mm</t>
  </si>
  <si>
    <t>557116010</t>
  </si>
  <si>
    <t>37</t>
  </si>
  <si>
    <t>317160177.S</t>
  </si>
  <si>
    <t>Keramický preklad nenosný šírky 145 mm, výšky 71 mm, dĺžky 2500 mm</t>
  </si>
  <si>
    <t>1915893</t>
  </si>
  <si>
    <t>38</t>
  </si>
  <si>
    <t>317160313.S</t>
  </si>
  <si>
    <t>Keramický preklad nosný šírky 70 mm, výšky 238 mm, dĺžky 1500 mm</t>
  </si>
  <si>
    <t>-1031924413</t>
  </si>
  <si>
    <t>39</t>
  </si>
  <si>
    <t>317160314.S</t>
  </si>
  <si>
    <t>Keramický preklad nosný šírky 70 mm, výšky 238 mm, dĺžky 1750 mm</t>
  </si>
  <si>
    <t>-1006852390</t>
  </si>
  <si>
    <t>40</t>
  </si>
  <si>
    <t>317160321.S</t>
  </si>
  <si>
    <t>Keramický preklad nosný šírky 70 mm, výšky 238 mm, dĺžky 3500 mm</t>
  </si>
  <si>
    <t>-1044582401</t>
  </si>
  <si>
    <t>41</t>
  </si>
  <si>
    <t>331351101.S</t>
  </si>
  <si>
    <t>Debnenie hranatých stĺpov prierezu pravouhlého štvoruholníka výšky do 4 m, zhotovenie-dielce</t>
  </si>
  <si>
    <t>-1070872310</t>
  </si>
  <si>
    <t>42</t>
  </si>
  <si>
    <t>331351102.S</t>
  </si>
  <si>
    <t>Debnenie hranatých stĺpov prierezu pravouhlého štvoruholníka výšky do 4 m, odstránenie-dielce</t>
  </si>
  <si>
    <t>-869400300</t>
  </si>
  <si>
    <t>43</t>
  </si>
  <si>
    <t>331361821.S</t>
  </si>
  <si>
    <t>Výstuž stĺpov, pilierov, stojok hranatých z bet. ocele B500 (10505)</t>
  </si>
  <si>
    <t>-1484730421</t>
  </si>
  <si>
    <t>44</t>
  </si>
  <si>
    <t>342240161.S</t>
  </si>
  <si>
    <t>Priečky z tehál pálených dierovaných brúsených na pero a drážku hrúbky 140 mm, na maltu pre tenké škáry</t>
  </si>
  <si>
    <t>-621508984</t>
  </si>
  <si>
    <t>45</t>
  </si>
  <si>
    <t>342240181.S</t>
  </si>
  <si>
    <t>Priečky z tehál pálených dierovaných brúsených na pero a drážku hrúbky 100 mm, na maltu pre tenké škáry</t>
  </si>
  <si>
    <t>-973969789</t>
  </si>
  <si>
    <t>46</t>
  </si>
  <si>
    <t>346244811.S</t>
  </si>
  <si>
    <t>Prímurovky izolačné a ochranné z tehál dĺžky 290 mm na MC 10 hr. 65 mm</t>
  </si>
  <si>
    <t>-1117893445</t>
  </si>
  <si>
    <t>Vodorovné konštrukcie</t>
  </si>
  <si>
    <t>47</t>
  </si>
  <si>
    <t>411321414.S</t>
  </si>
  <si>
    <t xml:space="preserve">Betón stropov doskových a trámových,  železový tr. C 25/30</t>
  </si>
  <si>
    <t>-1810194252</t>
  </si>
  <si>
    <t>48</t>
  </si>
  <si>
    <t>411351101.S</t>
  </si>
  <si>
    <t>Debnenie stropov doskových zhotovenie-dielce</t>
  </si>
  <si>
    <t>-1054051485</t>
  </si>
  <si>
    <t>49</t>
  </si>
  <si>
    <t>411351102.S</t>
  </si>
  <si>
    <t>Debnenie stropov doskových odstránenie-dielce</t>
  </si>
  <si>
    <t>1877748997</t>
  </si>
  <si>
    <t>50</t>
  </si>
  <si>
    <t>411354171.S</t>
  </si>
  <si>
    <t>Podporná konštrukcia stropov výšky do 4 m pre zaťaženie do 5 kPa zhotovenie</t>
  </si>
  <si>
    <t>1613741661</t>
  </si>
  <si>
    <t>51</t>
  </si>
  <si>
    <t>411354172.S</t>
  </si>
  <si>
    <t>Podporná konštrukcia stropov výšky do 4 m pre zaťaženie do 5 kPa odstránenie</t>
  </si>
  <si>
    <t>421296095</t>
  </si>
  <si>
    <t>52</t>
  </si>
  <si>
    <t>411361821.S</t>
  </si>
  <si>
    <t>Výstuž stropov doskových, trámových, vložkových,konzolových alebo balkónových, B500 (10505)</t>
  </si>
  <si>
    <t>-788847537</t>
  </si>
  <si>
    <t>54</t>
  </si>
  <si>
    <t>411365008.S</t>
  </si>
  <si>
    <t>Nosný tepelnoizolačný prvok pre železobetónové konzoly - termokôš pre prerušenie tep.mostu,dĺ.1000 mm. hr.dosky 160 mm, izolácia 120 mm</t>
  </si>
  <si>
    <t>-1630420289</t>
  </si>
  <si>
    <t>53</t>
  </si>
  <si>
    <t>411365041.S</t>
  </si>
  <si>
    <t>Nosný tepelnoizolačný prvok pre železobetónové konzoly - termokôš pre prerušenie tep.mostu,dĺ.250. hr.dosky 160 mm, izolácia 120 mm</t>
  </si>
  <si>
    <t>896789156</t>
  </si>
  <si>
    <t>55</t>
  </si>
  <si>
    <t>413321414.S</t>
  </si>
  <si>
    <t>Betón nosníkov, železový tr. C 25/30</t>
  </si>
  <si>
    <t>-942357177</t>
  </si>
  <si>
    <t>56</t>
  </si>
  <si>
    <t>413351107.S</t>
  </si>
  <si>
    <t>Debnenie nosníka zhotovenie-dielce</t>
  </si>
  <si>
    <t>901580956</t>
  </si>
  <si>
    <t>57</t>
  </si>
  <si>
    <t>413351108.S</t>
  </si>
  <si>
    <t>Debnenie nosníka odstránenie-dielce</t>
  </si>
  <si>
    <t>139015986</t>
  </si>
  <si>
    <t>58</t>
  </si>
  <si>
    <t>413351109.S</t>
  </si>
  <si>
    <t>Debnenie nosníka zhotovenie-tradičné</t>
  </si>
  <si>
    <t>-780950508</t>
  </si>
  <si>
    <t>59</t>
  </si>
  <si>
    <t>413351213.S</t>
  </si>
  <si>
    <t>Podporná konštrukcia nosníkov výšky do 4 m zaťaženia do 10 kPa - zhotovenie</t>
  </si>
  <si>
    <t>-1020242529</t>
  </si>
  <si>
    <t>60</t>
  </si>
  <si>
    <t>413351214.S</t>
  </si>
  <si>
    <t>Podporná konštrukcia nosníkov výšky do 4 m zaťaženia do 10 kPa - odstránenie</t>
  </si>
  <si>
    <t>-119932148</t>
  </si>
  <si>
    <t>61</t>
  </si>
  <si>
    <t>413361821.S</t>
  </si>
  <si>
    <t>Výstuž nosníkov a trámov, bez rozdielu tvaru a uloženia, B500 (10505)</t>
  </si>
  <si>
    <t>-334870887</t>
  </si>
  <si>
    <t>62</t>
  </si>
  <si>
    <t>417321515.S</t>
  </si>
  <si>
    <t>Betón stužujúcich pásov a vencov železový tr. C 25/30</t>
  </si>
  <si>
    <t>-1773653496</t>
  </si>
  <si>
    <t>63</t>
  </si>
  <si>
    <t>417351115.S</t>
  </si>
  <si>
    <t>Debnenie stužujúcich pásov a vencov vrátane vzpier zhotovenie</t>
  </si>
  <si>
    <t>-753264778</t>
  </si>
  <si>
    <t>64</t>
  </si>
  <si>
    <t>417351116.S</t>
  </si>
  <si>
    <t>Debnenie bočníc stužujúcich pásov a vencov vrátane vzpier odstránenie</t>
  </si>
  <si>
    <t>-1534601885</t>
  </si>
  <si>
    <t>65</t>
  </si>
  <si>
    <t>417361821.S</t>
  </si>
  <si>
    <t>Výstuž stužujúcich pásov a vencov z betonárskej ocele B500 (10505)</t>
  </si>
  <si>
    <t>-410863675</t>
  </si>
  <si>
    <t>66</t>
  </si>
  <si>
    <t>417391151.S</t>
  </si>
  <si>
    <t>Montáž obkladu betónových konštrukcií vykonaný súčasne s betónovaním extrudovaným polystyrénom</t>
  </si>
  <si>
    <t>631490188</t>
  </si>
  <si>
    <t>67</t>
  </si>
  <si>
    <t>M</t>
  </si>
  <si>
    <t>283750001100</t>
  </si>
  <si>
    <t>Doska XPS STYRODUR hr. 120 mm, zateplenie soklov, suterénov, podláh</t>
  </si>
  <si>
    <t>-53779170</t>
  </si>
  <si>
    <t>68</t>
  </si>
  <si>
    <t>430321414.S</t>
  </si>
  <si>
    <t>Schodiskové konštrukcie, betón železový tr. C 25/30</t>
  </si>
  <si>
    <t>-1116205594</t>
  </si>
  <si>
    <t>69</t>
  </si>
  <si>
    <t>430361821.S</t>
  </si>
  <si>
    <t>Výstuž schodiskových konštrukcií z betonárskej ocele B500 (10505)</t>
  </si>
  <si>
    <t>-974321416</t>
  </si>
  <si>
    <t>70</t>
  </si>
  <si>
    <t>431351121.S</t>
  </si>
  <si>
    <t>Debnenie do 4 m výšky - podest a podstupňových dosiek pôdorysne priamočiarych zhotovenie</t>
  </si>
  <si>
    <t>614623400</t>
  </si>
  <si>
    <t>71</t>
  </si>
  <si>
    <t>431351122.S</t>
  </si>
  <si>
    <t>Debnenie do 4 m výšky - podest a podstupňových dosiek pôdorysne priamočiarych odstránenie</t>
  </si>
  <si>
    <t>-1980625158</t>
  </si>
  <si>
    <t>72</t>
  </si>
  <si>
    <t>434351141.S</t>
  </si>
  <si>
    <t>Debnenie stupňov na podstupňovej doske alebo na teréne pôdorysne priamočiarych zhotovenie</t>
  </si>
  <si>
    <t>1215583331</t>
  </si>
  <si>
    <t>73</t>
  </si>
  <si>
    <t>434351142.S</t>
  </si>
  <si>
    <t>Debnenie stupňov na podstupňovej doske alebo na teréne pôdorysne priamočiarych odstránenie</t>
  </si>
  <si>
    <t>-352449895</t>
  </si>
  <si>
    <t>Komunikácie</t>
  </si>
  <si>
    <t>74</t>
  </si>
  <si>
    <t>564851111.S</t>
  </si>
  <si>
    <t>Podklad zo štrkodrviny s rozprestretím a zhutnením, po zhutnení hr. 150 mm</t>
  </si>
  <si>
    <t>2015948257</t>
  </si>
  <si>
    <t>75</t>
  </si>
  <si>
    <t>592460018100.S</t>
  </si>
  <si>
    <t>Dlažba betónová, rozmer 100x200x40 mm, prírodná</t>
  </si>
  <si>
    <t>821078576</t>
  </si>
  <si>
    <t>76</t>
  </si>
  <si>
    <t>596911121.S</t>
  </si>
  <si>
    <t>Kladenie betónovej zámkovej dlažby komunikácií pre peších hr. 40 mm pre peších do 50 m2 so zriadením lôžka z kameniva hr. 30 mm</t>
  </si>
  <si>
    <t>-1897403810</t>
  </si>
  <si>
    <t>Úpravy povrchov, podlahy, osadenie</t>
  </si>
  <si>
    <t>77</t>
  </si>
  <si>
    <t>611460112.S</t>
  </si>
  <si>
    <t>Príprava vnútorného podkladu stropov na betónové podklady kontaktným mostíkom</t>
  </si>
  <si>
    <t>-604915281</t>
  </si>
  <si>
    <t>78</t>
  </si>
  <si>
    <t>611460383.S</t>
  </si>
  <si>
    <t>Vnútorná omietka stropov vápennocementová štuková (jemná), hr. 3 mm</t>
  </si>
  <si>
    <t>-1185925860</t>
  </si>
  <si>
    <t>79</t>
  </si>
  <si>
    <t>611481119.S</t>
  </si>
  <si>
    <t>Potiahnutie vnútorných stropov sklotextilnou mriežkou s celoplošným prilepením</t>
  </si>
  <si>
    <t>-1420306083</t>
  </si>
  <si>
    <t>80</t>
  </si>
  <si>
    <t>612460236.S</t>
  </si>
  <si>
    <t>Vnútorná omietka stien cementová štuková (jemná), hr. 2 mm</t>
  </si>
  <si>
    <t>290951356</t>
  </si>
  <si>
    <t>81</t>
  </si>
  <si>
    <t>612460383.S</t>
  </si>
  <si>
    <t>Vnútorná omietka stien vápennocementová štuková (jemná), hr. 3 mm</t>
  </si>
  <si>
    <t>836329979</t>
  </si>
  <si>
    <t>82</t>
  </si>
  <si>
    <t>612481119.S</t>
  </si>
  <si>
    <t>Potiahnutie vnútorných stien sklotextilnou mriežkou s celoplošným prilepením</t>
  </si>
  <si>
    <t>-1914044557</t>
  </si>
  <si>
    <t>83</t>
  </si>
  <si>
    <t>621460112.S</t>
  </si>
  <si>
    <t>Príprava vonkajšieho podkladu podhľadov na betónové podklady kontaktným mostíkom</t>
  </si>
  <si>
    <t>-2001629086</t>
  </si>
  <si>
    <t>84</t>
  </si>
  <si>
    <t>621460385.S</t>
  </si>
  <si>
    <t>Vonkajšia omietka podhľadov vápennocementová štuková (jemná), hr. 5 mm</t>
  </si>
  <si>
    <t>-1839624871</t>
  </si>
  <si>
    <t>85</t>
  </si>
  <si>
    <t>621461092.S</t>
  </si>
  <si>
    <t>Vonkajšia omietka podhľadov pastovitá minerálna roztieraná, hr. 1,5 mm</t>
  </si>
  <si>
    <t>906571018</t>
  </si>
  <si>
    <t>86</t>
  </si>
  <si>
    <t>621481119.S</t>
  </si>
  <si>
    <t>Potiahnutie vonkajších podhľadov sklotextilnou mriežkou s celoplošným prilepením</t>
  </si>
  <si>
    <t>-1348295126</t>
  </si>
  <si>
    <t>87</t>
  </si>
  <si>
    <t>622460111.S</t>
  </si>
  <si>
    <t>Príprava vonkajšieho podkladu stien na silno a nerovnomerne nasiakavé podklady regulátorom nasiakavosti</t>
  </si>
  <si>
    <t>1475197129</t>
  </si>
  <si>
    <t>88</t>
  </si>
  <si>
    <t>622460233.S</t>
  </si>
  <si>
    <t>Vonkajšia omietka stien cementová hrubá, hr. 20 mm</t>
  </si>
  <si>
    <t>-1455447553</t>
  </si>
  <si>
    <t>89</t>
  </si>
  <si>
    <t>622460385.S</t>
  </si>
  <si>
    <t>Vonkajšia omietka stien vápennocementová štuková (jemná), hr. 5 mm</t>
  </si>
  <si>
    <t>-1533868764</t>
  </si>
  <si>
    <t>90</t>
  </si>
  <si>
    <t>622461092.S</t>
  </si>
  <si>
    <t>Vonkajšia omietka stien pastovitá minerálna roztieraná, hr. 1,5 mm</t>
  </si>
  <si>
    <t>-986258346</t>
  </si>
  <si>
    <t>91</t>
  </si>
  <si>
    <t>622464271</t>
  </si>
  <si>
    <t>Vonkajšia omietka stien tenkovrstvová, minerálna samočistiaca, škrabaná, hr. 1,5 mm</t>
  </si>
  <si>
    <t>-1602895047</t>
  </si>
  <si>
    <t>92</t>
  </si>
  <si>
    <t>622481119.S</t>
  </si>
  <si>
    <t>Potiahnutie vonkajších stien sklotextilnou mriežkou s celoplošným prilepením</t>
  </si>
  <si>
    <t>-1318977852</t>
  </si>
  <si>
    <t>93</t>
  </si>
  <si>
    <t>625250121.S</t>
  </si>
  <si>
    <t>Príplatok za zhotovenie vodorovnej podhľadovej konštrukcie z kontaktného zatepľovacieho systému z MW hr. do 190 mm</t>
  </si>
  <si>
    <t>-1242393094</t>
  </si>
  <si>
    <t>94</t>
  </si>
  <si>
    <t>625250312.S</t>
  </si>
  <si>
    <t>Kontaktný zatepľovací systém ostenia z bieleho EPS hr. 20 mm</t>
  </si>
  <si>
    <t>544714322</t>
  </si>
  <si>
    <t>95</t>
  </si>
  <si>
    <t>22880690</t>
  </si>
  <si>
    <t>96</t>
  </si>
  <si>
    <t>625250707.S</t>
  </si>
  <si>
    <t>Kontaktný zatepľovací systém z minerálnej vlny hr. 100 mm, skrutkovacie kotvy</t>
  </si>
  <si>
    <t>-777413715</t>
  </si>
  <si>
    <t>97</t>
  </si>
  <si>
    <t>631312711.S</t>
  </si>
  <si>
    <t>Mazanina z betónu prostého (m3) tr. C 25/30 hr.nad 50 do 80 mm</t>
  </si>
  <si>
    <t>-1605459583</t>
  </si>
  <si>
    <t>98</t>
  </si>
  <si>
    <t>631319151.S</t>
  </si>
  <si>
    <t>Príplatok za prehlad. povrchu betónovej mazaniny min. tr.C 8/10 oceľ. hlad. hr. 50-80 mm</t>
  </si>
  <si>
    <t>-920895468</t>
  </si>
  <si>
    <t>99</t>
  </si>
  <si>
    <t>631342721.S</t>
  </si>
  <si>
    <t>Mazanina z betónu perlitového (m3) hr.nad 50 do 80 mm</t>
  </si>
  <si>
    <t>-976759594</t>
  </si>
  <si>
    <t>100</t>
  </si>
  <si>
    <t>631362422.S</t>
  </si>
  <si>
    <t>Výstuž mazanín z betónov (z kameniva) a z ľahkých betónov zo sietí KARI, priemer drôtu 6/6 mm, veľkosť oka 150x150 mm</t>
  </si>
  <si>
    <t>-1606582994</t>
  </si>
  <si>
    <t>101</t>
  </si>
  <si>
    <t>631571003.S</t>
  </si>
  <si>
    <t>Násyp zo štrkopiesku 0-32 (pre spevnenie podkladu)</t>
  </si>
  <si>
    <t>-50158133</t>
  </si>
  <si>
    <t>102</t>
  </si>
  <si>
    <t>632452642.S</t>
  </si>
  <si>
    <t>Cementová samonivelizačná stierka, pevnosti v tlaku 25 MPa, hr. 3 mm</t>
  </si>
  <si>
    <t>-987326700</t>
  </si>
  <si>
    <t>103</t>
  </si>
  <si>
    <t>632452644.S</t>
  </si>
  <si>
    <t>Cementová samonivelizačná stierka, pevnosti v tlaku 25 MPa, hr. 5 mm</t>
  </si>
  <si>
    <t>-1869514120</t>
  </si>
  <si>
    <t>104</t>
  </si>
  <si>
    <t>642942111.S</t>
  </si>
  <si>
    <t>Osadenie oceľovej dverovej zárubne alebo rámu, plochy otvoru do 2,5 m2</t>
  </si>
  <si>
    <t>-984234463</t>
  </si>
  <si>
    <t>105</t>
  </si>
  <si>
    <t>55331-01/L</t>
  </si>
  <si>
    <t>Zárubňa oceľová CgU 800x1970 mm L</t>
  </si>
  <si>
    <t>66624635</t>
  </si>
  <si>
    <t>106</t>
  </si>
  <si>
    <t>55331-01/P</t>
  </si>
  <si>
    <t>Zárubňa oceľová CgU 800x1970 mm P</t>
  </si>
  <si>
    <t>1677874357</t>
  </si>
  <si>
    <t>107</t>
  </si>
  <si>
    <t>55331-04/L</t>
  </si>
  <si>
    <t>Zárubňa oceľová CgU 600x1970 mm L</t>
  </si>
  <si>
    <t>-46978776</t>
  </si>
  <si>
    <t>108</t>
  </si>
  <si>
    <t>55331-04/P</t>
  </si>
  <si>
    <t>Zárubňa oceľová CgU 600x1970 mm P</t>
  </si>
  <si>
    <t>1220905017</t>
  </si>
  <si>
    <t>109</t>
  </si>
  <si>
    <t>55331-12/L</t>
  </si>
  <si>
    <t>Zárubňa oceľová CgU 900x1970 mm L</t>
  </si>
  <si>
    <t>-105451279</t>
  </si>
  <si>
    <t>110</t>
  </si>
  <si>
    <t>55331-13/L</t>
  </si>
  <si>
    <t>-931893256</t>
  </si>
  <si>
    <t>111</t>
  </si>
  <si>
    <t>55331-13/P</t>
  </si>
  <si>
    <t>1116383278</t>
  </si>
  <si>
    <t>112</t>
  </si>
  <si>
    <t>642942221.S</t>
  </si>
  <si>
    <t>Osadenie oceľovej dverovej zárubne alebo rámu, plochy otvoru nad 2,5 do 4,5 m2</t>
  </si>
  <si>
    <t>-571365712</t>
  </si>
  <si>
    <t>113</t>
  </si>
  <si>
    <t>55331-03/D</t>
  </si>
  <si>
    <t>Zárubňa oceľová CgU 1200x1970 mm</t>
  </si>
  <si>
    <t>288212886</t>
  </si>
  <si>
    <t>114</t>
  </si>
  <si>
    <t>55331-06/D</t>
  </si>
  <si>
    <t>Zárubňa oceľová CgU atyp 1200x2100 mm</t>
  </si>
  <si>
    <t>-1693942749</t>
  </si>
  <si>
    <t>115</t>
  </si>
  <si>
    <t>642945111.S</t>
  </si>
  <si>
    <t>Osadenie oceľ. zárubní protipož. dverí s obetónov. jednokrídlové do 2,5 m2</t>
  </si>
  <si>
    <t>-148104507</t>
  </si>
  <si>
    <t>116</t>
  </si>
  <si>
    <t>55331-02/L</t>
  </si>
  <si>
    <t>Zárubňa oceľová CgU 900x1970 mm pre požiarne jednokrídlové dvere</t>
  </si>
  <si>
    <t>-2126526440</t>
  </si>
  <si>
    <t>117</t>
  </si>
  <si>
    <t>55331-02/P</t>
  </si>
  <si>
    <t>352750742</t>
  </si>
  <si>
    <t>118</t>
  </si>
  <si>
    <t>55331-09/L</t>
  </si>
  <si>
    <t>-956235466</t>
  </si>
  <si>
    <t>119</t>
  </si>
  <si>
    <t>55331-09/P</t>
  </si>
  <si>
    <t>568144171</t>
  </si>
  <si>
    <t>120</t>
  </si>
  <si>
    <t>55331-10/P</t>
  </si>
  <si>
    <t>Zárubňa oceľová CgU 800x1970 mm pre požiarne jednokrídlové dvere</t>
  </si>
  <si>
    <t>1946363811</t>
  </si>
  <si>
    <t>121</t>
  </si>
  <si>
    <t>642945112.S</t>
  </si>
  <si>
    <t>Osadenie oceľ. zárubní protipožiarnych s obetónov. dvojkrídlové nad 2,5 do 6,5 m2</t>
  </si>
  <si>
    <t>870190612</t>
  </si>
  <si>
    <t>122</t>
  </si>
  <si>
    <t>55331-08/D</t>
  </si>
  <si>
    <t>Zárubňa oceľová CgU atyp 1200x2100 mm pre požiarne dvojkrídlové dvere</t>
  </si>
  <si>
    <t>-906447988</t>
  </si>
  <si>
    <t>123</t>
  </si>
  <si>
    <t>55331-14/D</t>
  </si>
  <si>
    <t>Zárubňa oceľová CgU atyp 1500x2100 mm pre požiarne dvojkrídlové dvere</t>
  </si>
  <si>
    <t>-872325127</t>
  </si>
  <si>
    <t>Ostatné konštrukcie a práce-búranie</t>
  </si>
  <si>
    <t>124</t>
  </si>
  <si>
    <t>916561112.S</t>
  </si>
  <si>
    <t>Osadenie záhonového alebo parkového obrubníka betón., do lôžka z bet. pros. tr. C 16/20 s bočnou oporou</t>
  </si>
  <si>
    <t>m</t>
  </si>
  <si>
    <t>-1785700550</t>
  </si>
  <si>
    <t>125</t>
  </si>
  <si>
    <t>592170001800.S</t>
  </si>
  <si>
    <t>Obrubník parkový, lxšxv 1000x50x200 mm, prírodný</t>
  </si>
  <si>
    <t>699882399</t>
  </si>
  <si>
    <t>126</t>
  </si>
  <si>
    <t>918101112.S</t>
  </si>
  <si>
    <t>Lôžko pod obrubníky, krajníky alebo obruby z dlažobných kociek z betónu prostého tr. C 16/20</t>
  </si>
  <si>
    <t>-157034808</t>
  </si>
  <si>
    <t>127</t>
  </si>
  <si>
    <t>931961115.S</t>
  </si>
  <si>
    <t>Vložky do dilatačných škár zvislé, z polystyrénovej dosky hr. 30 mm</t>
  </si>
  <si>
    <t>225220252</t>
  </si>
  <si>
    <t>128</t>
  </si>
  <si>
    <t>941941041.S</t>
  </si>
  <si>
    <t>Montáž lešenia ľahkého pracovného radového s podlahami šírky nad 1,00 do 1,20 m, výšky do 10 m</t>
  </si>
  <si>
    <t>1977515770</t>
  </si>
  <si>
    <t>129</t>
  </si>
  <si>
    <t>941941042.S</t>
  </si>
  <si>
    <t>Montáž lešenia ľahkého pracovného radového s podlahami šírky nad 1,00 do 1,20 m, výšky nad 10 do 30 m</t>
  </si>
  <si>
    <t>-193349761</t>
  </si>
  <si>
    <t>130</t>
  </si>
  <si>
    <t>941941291.S</t>
  </si>
  <si>
    <t>Príplatok za prvý a každý ďalší i začatý mesiac použitia lešenia ľahkého pracovného radového s podlahami šírky nad 1,00 do 1,20 m, výšky do 10 m</t>
  </si>
  <si>
    <t>-1893833051</t>
  </si>
  <si>
    <t>131</t>
  </si>
  <si>
    <t>941941292.S</t>
  </si>
  <si>
    <t>Príplatok za prvý a každý ďalší i začatý mesiac použitia lešenia ľahkého pracovného radového s podlahami šírky nad 1,00 do 1,20 m, v. nad 10 do 30 m</t>
  </si>
  <si>
    <t>-1541150555</t>
  </si>
  <si>
    <t>132</t>
  </si>
  <si>
    <t>941941841.S</t>
  </si>
  <si>
    <t>Demontáž lešenia ľahkého pracovného radového s podlahami šírky nad 1,00 do 1,20 m, výšky do 10 m</t>
  </si>
  <si>
    <t>-507592042</t>
  </si>
  <si>
    <t>133</t>
  </si>
  <si>
    <t>941941842.S</t>
  </si>
  <si>
    <t>Demontáž lešenia ľahkého pracovného radového s podlahami šírky nad 1,00 do 1,20 m, výšky nad 10 do 30 m</t>
  </si>
  <si>
    <t>1397567209</t>
  </si>
  <si>
    <t>134</t>
  </si>
  <si>
    <t>941955002.S</t>
  </si>
  <si>
    <t>Lešenie ľahké pracovné pomocné s výškou lešeňovej podlahy nad 1,20 do 1,90 m</t>
  </si>
  <si>
    <t>-796855665</t>
  </si>
  <si>
    <t>135</t>
  </si>
  <si>
    <t>952901111.S</t>
  </si>
  <si>
    <t>Vyčistenie budov pri výške podlaží do 4 m</t>
  </si>
  <si>
    <t>158804002</t>
  </si>
  <si>
    <t>Presun hmôt HSV</t>
  </si>
  <si>
    <t>136</t>
  </si>
  <si>
    <t>998011003.S</t>
  </si>
  <si>
    <t>Presun hmôt pre budovy (801, 803, 812), zvislá konštr. z tehál, tvárnic, z kovu výšky do 24 m</t>
  </si>
  <si>
    <t>1098147333</t>
  </si>
  <si>
    <t>PSV</t>
  </si>
  <si>
    <t>Práce a dodávky PSV</t>
  </si>
  <si>
    <t>711</t>
  </si>
  <si>
    <t>Izolácie proti vode a vlhkosti</t>
  </si>
  <si>
    <t>137</t>
  </si>
  <si>
    <t>711111001.S</t>
  </si>
  <si>
    <t>Zhotovenie izolácie proti zemnej vlhkosti vodorovná náterom penetračným za studena</t>
  </si>
  <si>
    <t>-857058997</t>
  </si>
  <si>
    <t>138</t>
  </si>
  <si>
    <t>246170000900.S</t>
  </si>
  <si>
    <t>Lak asfaltový penetračný</t>
  </si>
  <si>
    <t>1631668874</t>
  </si>
  <si>
    <t>139</t>
  </si>
  <si>
    <t>711111125.S</t>
  </si>
  <si>
    <t>Kompletný izolačný systém proti vlhkosti natierateľnou fóliou pod vnútorné dlažby - vodorovný</t>
  </si>
  <si>
    <t>M2</t>
  </si>
  <si>
    <t>-1804711092</t>
  </si>
  <si>
    <t>140</t>
  </si>
  <si>
    <t>711112001.S</t>
  </si>
  <si>
    <t xml:space="preserve">Zhotovenie  izolácie proti zemnej vlhkosti zvislá penetračným náterom za studena</t>
  </si>
  <si>
    <t>-297388415</t>
  </si>
  <si>
    <t>141</t>
  </si>
  <si>
    <t>278113060</t>
  </si>
  <si>
    <t>142</t>
  </si>
  <si>
    <t>711112125.S</t>
  </si>
  <si>
    <t>Kompletný izolačný systém proti vlhkosti natierateľnou fóliou pod vnútorné obklady - zvislý</t>
  </si>
  <si>
    <t>-1081795458</t>
  </si>
  <si>
    <t>143</t>
  </si>
  <si>
    <t>711131101.S</t>
  </si>
  <si>
    <t xml:space="preserve">Zhotovenie  izolácie proti zemnej vlhkosti vodorovná AIP na sucho</t>
  </si>
  <si>
    <t>604561708</t>
  </si>
  <si>
    <t>144</t>
  </si>
  <si>
    <t>628110000600.S</t>
  </si>
  <si>
    <t>Pás asfaltový bez krycej vrstvy, vložka strojná lepenka A 500/H</t>
  </si>
  <si>
    <t>1932300666</t>
  </si>
  <si>
    <t>145</t>
  </si>
  <si>
    <t>711132107.S</t>
  </si>
  <si>
    <t>Zhotovenie izolácie proti zemnej vlhkosti nopovou fóloiu položenou voľne na ploche zvislej</t>
  </si>
  <si>
    <t>-1013140012</t>
  </si>
  <si>
    <t>146</t>
  </si>
  <si>
    <t>283230002700.S</t>
  </si>
  <si>
    <t>Nopová HDPE fólia hrúbky 0,5 mm, výška nopu 8 mm, proti zemnej vlhkosti s radónovou ochranou, pre spodnú stavbu</t>
  </si>
  <si>
    <t>-1082655123</t>
  </si>
  <si>
    <t>147</t>
  </si>
  <si>
    <t>711141559.S</t>
  </si>
  <si>
    <t xml:space="preserve">Zhotovenie  izolácie proti zemnej vlhkosti a tlakovej vode vodorovná NAIP pritavením</t>
  </si>
  <si>
    <t>685878846</t>
  </si>
  <si>
    <t>148</t>
  </si>
  <si>
    <t>628310001000.S</t>
  </si>
  <si>
    <t>Pás asfaltový s posypom hr. 3,5 mm vystužený sklenenou rohožou</t>
  </si>
  <si>
    <t>-1526922192</t>
  </si>
  <si>
    <t>149</t>
  </si>
  <si>
    <t>711142559.S</t>
  </si>
  <si>
    <t xml:space="preserve">Zhotovenie  izolácie proti zemnej vlhkosti a tlakovej vode zvislá NAIP pritavením</t>
  </si>
  <si>
    <t>490282732</t>
  </si>
  <si>
    <t>150</t>
  </si>
  <si>
    <t>-2107886782</t>
  </si>
  <si>
    <t>151</t>
  </si>
  <si>
    <t>998711203.S</t>
  </si>
  <si>
    <t>Presun hmôt pre izoláciu proti vode v objektoch výšky nad 12 do 60 m</t>
  </si>
  <si>
    <t>%</t>
  </si>
  <si>
    <t>1533398420</t>
  </si>
  <si>
    <t>713</t>
  </si>
  <si>
    <t>Izolácie tepelné</t>
  </si>
  <si>
    <t>152</t>
  </si>
  <si>
    <t>713111111.S</t>
  </si>
  <si>
    <t>Montáž tepelnej izolácie stropov minerálnou vlnou, vrchom kladenou voľne</t>
  </si>
  <si>
    <t>-1770851849</t>
  </si>
  <si>
    <t>153</t>
  </si>
  <si>
    <t>631440026900.S</t>
  </si>
  <si>
    <t>Doska DDP-N (SPN) 140x1200x2000 mm, čadičová minerálna izolácia 40 kPa</t>
  </si>
  <si>
    <t>1589987789</t>
  </si>
  <si>
    <t>154</t>
  </si>
  <si>
    <t>631440027000.S</t>
  </si>
  <si>
    <t>Doska DDP-N (SPN) 160x1200x2000 mm, čadičová minerálna izolácia 40 kPa</t>
  </si>
  <si>
    <t>1704749271</t>
  </si>
  <si>
    <t>155</t>
  </si>
  <si>
    <t>713120010.S</t>
  </si>
  <si>
    <t>Zakrývanie tepelnej izolácie podláh fóliou</t>
  </si>
  <si>
    <t>1144584905</t>
  </si>
  <si>
    <t>156</t>
  </si>
  <si>
    <t>283230007500.S</t>
  </si>
  <si>
    <t>Oddeľovacia fólia na potery</t>
  </si>
  <si>
    <t>391548710</t>
  </si>
  <si>
    <t>157</t>
  </si>
  <si>
    <t>713122111.S</t>
  </si>
  <si>
    <t>Montáž tepelnej izolácie podláh polystyrénom, kladeným voľne v jednej vrstve</t>
  </si>
  <si>
    <t>936491000</t>
  </si>
  <si>
    <t>158</t>
  </si>
  <si>
    <t>283720007700.S</t>
  </si>
  <si>
    <t>Doska EPS hr. 50 mm, pevnosť v tlaku 100 kPa, na zateplenie podláh a plochých striech</t>
  </si>
  <si>
    <t>-1490767262</t>
  </si>
  <si>
    <t>159</t>
  </si>
  <si>
    <t>713122121.S</t>
  </si>
  <si>
    <t>Montáž tepelnej izolácie podláh polystyrénom, kladeným voľne v dvoch vrstvách</t>
  </si>
  <si>
    <t>709882636</t>
  </si>
  <si>
    <t>160</t>
  </si>
  <si>
    <t>-1005109038</t>
  </si>
  <si>
    <t>161</t>
  </si>
  <si>
    <t>283720000900.S</t>
  </si>
  <si>
    <t>Doska EPS hr. 50 mm, pevnosť v tlaku 150 kPa, na zateplenie podláh a plochých striech</t>
  </si>
  <si>
    <t>1468850141</t>
  </si>
  <si>
    <t>162</t>
  </si>
  <si>
    <t>713132211.S</t>
  </si>
  <si>
    <t>Montáž tepelnej izolácie podzemných stien a základov xps celoplošným prilepením</t>
  </si>
  <si>
    <t>114055810</t>
  </si>
  <si>
    <t>163</t>
  </si>
  <si>
    <t>283750001000.S</t>
  </si>
  <si>
    <t>Doska XPS hr. 100 mm, zateplenie soklov, suterénov, podláh</t>
  </si>
  <si>
    <t>-1250367176</t>
  </si>
  <si>
    <t>164</t>
  </si>
  <si>
    <t>713191122.S</t>
  </si>
  <si>
    <t>Izolácie tepelné, doplnky, podláh, stropov zvrchu,striech prekrytím pásom do výšky 100mm A500/H</t>
  </si>
  <si>
    <t>1660735480</t>
  </si>
  <si>
    <t>165</t>
  </si>
  <si>
    <t>7131911275R</t>
  </si>
  <si>
    <t>Izolácie tepelné doplnky prekrytím pásom v podlahe</t>
  </si>
  <si>
    <t>348226128</t>
  </si>
  <si>
    <t>166</t>
  </si>
  <si>
    <t>283290004500.S</t>
  </si>
  <si>
    <t>Parozábrana s reflexnou hliníkovou vrstvou a lepiacou páskou, plošná hmotnosť 170 g/m2</t>
  </si>
  <si>
    <t>-1354454945</t>
  </si>
  <si>
    <t>167</t>
  </si>
  <si>
    <t>998713203.S</t>
  </si>
  <si>
    <t>Presun hmôt pre izolácie tepelné v objektoch výšky nad 12 m do 24 m</t>
  </si>
  <si>
    <t>338353123</t>
  </si>
  <si>
    <t>762</t>
  </si>
  <si>
    <t>Konštrukcie tesárske</t>
  </si>
  <si>
    <t>168</t>
  </si>
  <si>
    <t>762311103.S</t>
  </si>
  <si>
    <t>Montáž kotevných želiez, príložiek, pätiek, ťahadiel, s pripojením k drevenej konštrukcii</t>
  </si>
  <si>
    <t>-521266330</t>
  </si>
  <si>
    <t>169</t>
  </si>
  <si>
    <t>311720000900.S</t>
  </si>
  <si>
    <t>Tyč závitová M 16 mm</t>
  </si>
  <si>
    <t>674349209</t>
  </si>
  <si>
    <t>170</t>
  </si>
  <si>
    <t>311110000700.S</t>
  </si>
  <si>
    <t>Matica šesťhranná hrubá M 16 mm oceľová</t>
  </si>
  <si>
    <t>tks</t>
  </si>
  <si>
    <t>4418492</t>
  </si>
  <si>
    <t>171</t>
  </si>
  <si>
    <t>311210000300.S</t>
  </si>
  <si>
    <t>Podložka pod drevenú konštrukciu otvor d 18 mm, oceľová</t>
  </si>
  <si>
    <t>1402744860</t>
  </si>
  <si>
    <t>172</t>
  </si>
  <si>
    <t>762332120.S</t>
  </si>
  <si>
    <t>Montáž viazaných konštrukcií krovov striech z reziva priemernej plochy 120 - 224 cm2</t>
  </si>
  <si>
    <t>1681510386</t>
  </si>
  <si>
    <t>173</t>
  </si>
  <si>
    <t>6051299900.S</t>
  </si>
  <si>
    <t>Rezivo ihličnaté SM/JD akosť 1. hranoly, hranolky</t>
  </si>
  <si>
    <t>-291563267</t>
  </si>
  <si>
    <t>174</t>
  </si>
  <si>
    <t>762332130.S</t>
  </si>
  <si>
    <t>Montáž viazaných konštrukcií krovov striech z reziva priemernej plochy 224 - 288 cm2</t>
  </si>
  <si>
    <t>355280551</t>
  </si>
  <si>
    <t>175</t>
  </si>
  <si>
    <t>-1789300756</t>
  </si>
  <si>
    <t>176</t>
  </si>
  <si>
    <t>762341002.S</t>
  </si>
  <si>
    <t>Montáž debnenia jednoduchých striech, na kontralaty drevotrieskovými OSB doskami na pero drážku</t>
  </si>
  <si>
    <t>-472490945</t>
  </si>
  <si>
    <t>177</t>
  </si>
  <si>
    <t>607260000900.S</t>
  </si>
  <si>
    <t>Doska OSB 3 Superfinish ECO P+D nebrúsené hrxlxš 25x2500x1250 mm</t>
  </si>
  <si>
    <t>1614140901</t>
  </si>
  <si>
    <t>178</t>
  </si>
  <si>
    <t>6051499900.S</t>
  </si>
  <si>
    <t>Rezivo ihličnaté SM/JD akosť 1. laty, lišty</t>
  </si>
  <si>
    <t>-1967330705</t>
  </si>
  <si>
    <t>179</t>
  </si>
  <si>
    <t>762341251.S</t>
  </si>
  <si>
    <t>Montáž kontralát pre sklon do 22°</t>
  </si>
  <si>
    <t>946986398</t>
  </si>
  <si>
    <t>180</t>
  </si>
  <si>
    <t>762395000.S</t>
  </si>
  <si>
    <t>Spojovacie prostriedky pre viazané konštrukcie krovov, debnenie a laťovanie, nadstrešné konštr., spádové kliny - svorky, dosky, klince, pásová oceľ, vruty</t>
  </si>
  <si>
    <t>1060173421</t>
  </si>
  <si>
    <t>181</t>
  </si>
  <si>
    <t>762431315.S</t>
  </si>
  <si>
    <t>Obloženie stien z dosiek OSB skrutkovaných na pero a drážku hr. dosky 25 mm</t>
  </si>
  <si>
    <t>-1922245176</t>
  </si>
  <si>
    <t>182</t>
  </si>
  <si>
    <t>998762203.S</t>
  </si>
  <si>
    <t>Presun hmôt pre konštrukcie tesárske v objektoch výšky od 12 do 24 m</t>
  </si>
  <si>
    <t>-1139899631</t>
  </si>
  <si>
    <t>763</t>
  </si>
  <si>
    <t>Drevostavby, sádrokartóny</t>
  </si>
  <si>
    <t>183</t>
  </si>
  <si>
    <t>763120011.S</t>
  </si>
  <si>
    <t>Sadrokartónová inštalačná predstena pre sanitárne zariadenia, kca CD+UD, dvojito opláštená doskou impregnovanou H2 2x12,5 mm</t>
  </si>
  <si>
    <t>1914794386</t>
  </si>
  <si>
    <t>184</t>
  </si>
  <si>
    <t>763190010.S</t>
  </si>
  <si>
    <t>Úprava spojov medzi SDK konštrukciou a murivom, betónovou konštrukciou prepáskovaním a pretmelením</t>
  </si>
  <si>
    <t>-715655863</t>
  </si>
  <si>
    <t>185</t>
  </si>
  <si>
    <t>998763403.S</t>
  </si>
  <si>
    <t>Presun hmôt pre sádrokartónové konštrukcie v stavbách (objektoch) výšky od 7 do 24 m</t>
  </si>
  <si>
    <t>853074720</t>
  </si>
  <si>
    <t>764</t>
  </si>
  <si>
    <t>Konštrukcie klampiarske</t>
  </si>
  <si>
    <t>186</t>
  </si>
  <si>
    <t>764312331.S</t>
  </si>
  <si>
    <t>Krytiny hladké z hliníkového farebného Al plechu, z tabúľ 2000 x 670 mm, sklon do 30°</t>
  </si>
  <si>
    <t>-925532905</t>
  </si>
  <si>
    <t>187</t>
  </si>
  <si>
    <t>764317491.S</t>
  </si>
  <si>
    <t>Oddeľovacia štruktúrovaná rohož s integrovanou poistnou hydroizoláciou pre krytiny z farbeného hliníka</t>
  </si>
  <si>
    <t>665575428</t>
  </si>
  <si>
    <t>188</t>
  </si>
  <si>
    <t>764323520.S</t>
  </si>
  <si>
    <t>Oplechovanie z hliníkového farebného Al plechu, odkvapov na strechách s lepenkovou krytinou r.š. 250 mm</t>
  </si>
  <si>
    <t>1101882284</t>
  </si>
  <si>
    <t>189</t>
  </si>
  <si>
    <t>764339510.S</t>
  </si>
  <si>
    <t>Lemovanie z hliníkového farebného Al plechu, komínov v ploche na vlnitej, šablónovej alebo tvrdej krytine, r.š. 400 mm</t>
  </si>
  <si>
    <t>1588829634</t>
  </si>
  <si>
    <t>190</t>
  </si>
  <si>
    <t>764348401.S</t>
  </si>
  <si>
    <t>Snehové zachytávače z pozinkovaného farebného PZf plechu, jednoradové</t>
  </si>
  <si>
    <t>-1801411964</t>
  </si>
  <si>
    <t>191</t>
  </si>
  <si>
    <t>764352613.S</t>
  </si>
  <si>
    <t>Zvodové rúry z hliníkového farebného Al plechu, kruhové priemer 120 mm</t>
  </si>
  <si>
    <t>896868207</t>
  </si>
  <si>
    <t>192</t>
  </si>
  <si>
    <t>764352813.S</t>
  </si>
  <si>
    <t>Žľaby z hliníkového farebného Al plechu, pododkvapové polkruhové r.š. 330 mm</t>
  </si>
  <si>
    <t>1180072048</t>
  </si>
  <si>
    <t>193</t>
  </si>
  <si>
    <t>764352865.S</t>
  </si>
  <si>
    <t>Montáž kotlíka kónického z hliníkového farebného Al plechu, pre rúry s priemerom do 150 mm</t>
  </si>
  <si>
    <t>-1105804104</t>
  </si>
  <si>
    <t>194</t>
  </si>
  <si>
    <t>553440069900</t>
  </si>
  <si>
    <t>Kotlík lisovaný hliník farebný HKL 33/120, rozmer 330/120 mm zváraný</t>
  </si>
  <si>
    <t>681602782</t>
  </si>
  <si>
    <t>195</t>
  </si>
  <si>
    <t>764410740.S</t>
  </si>
  <si>
    <t>Oplechovanie parapetov z hliníkového farebného Al plechu, vrátane rohov r.š. 250 mm</t>
  </si>
  <si>
    <t>-54187628</t>
  </si>
  <si>
    <t>196</t>
  </si>
  <si>
    <t>764430730.S</t>
  </si>
  <si>
    <t>Oplechovanie muriva a atík z hliníkového farebného Al plechu, vrátane rohov r.š. 400 mm</t>
  </si>
  <si>
    <t>1896467730</t>
  </si>
  <si>
    <t>197</t>
  </si>
  <si>
    <t>764510250.S</t>
  </si>
  <si>
    <t>Oplechovanie parapetov z medeného Cu plechu, vrátane rohov r.š. 330 mm</t>
  </si>
  <si>
    <t>738986450</t>
  </si>
  <si>
    <t>198</t>
  </si>
  <si>
    <t>764841152.S</t>
  </si>
  <si>
    <t>Odvetrávacia tvarovka do strešnej krytiny, z nerez plechu</t>
  </si>
  <si>
    <t>-1020413924</t>
  </si>
  <si>
    <t>199</t>
  </si>
  <si>
    <t>998764203.S</t>
  </si>
  <si>
    <t>Presun hmôt pre konštrukcie klampiarske v objektoch výšky nad 12 do 24 m</t>
  </si>
  <si>
    <t>-1803828881</t>
  </si>
  <si>
    <t>765</t>
  </si>
  <si>
    <t>Krytiny tvrdé</t>
  </si>
  <si>
    <t>200</t>
  </si>
  <si>
    <t>765441121.S</t>
  </si>
  <si>
    <t>Obklad stien prírodnou bridlicou na debnenie s lepenkou z obdĺžnikov 155x305 mm</t>
  </si>
  <si>
    <t>-1589895935</t>
  </si>
  <si>
    <t>201</t>
  </si>
  <si>
    <t>765901082.S</t>
  </si>
  <si>
    <t>Montáž strešnej fólie od 22° do 35°, na krokvy</t>
  </si>
  <si>
    <t>818971786</t>
  </si>
  <si>
    <t>202</t>
  </si>
  <si>
    <t>283280007200.S</t>
  </si>
  <si>
    <t>Poistná hydroizolačná fólia, š. 1500 mm, dĺ. 50 m, vystužená, vysoko difúzna, HD-PE+PP, pre šikmé strechy</t>
  </si>
  <si>
    <t>-612777224</t>
  </si>
  <si>
    <t>203</t>
  </si>
  <si>
    <t>998765203.S</t>
  </si>
  <si>
    <t>Presun hmôt pre tvrdé krytiny v objektoch výšky nad 12 do 24 m</t>
  </si>
  <si>
    <t>1227632957</t>
  </si>
  <si>
    <t>766</t>
  </si>
  <si>
    <t>Konštrukcie stolárske</t>
  </si>
  <si>
    <t>204</t>
  </si>
  <si>
    <t>766124100.S</t>
  </si>
  <si>
    <t>Montáž drevených stien záchodových (inštalačný blok WC) s dvoma krídlami alebo s jedným krídlom a dvierkami</t>
  </si>
  <si>
    <t>660269837</t>
  </si>
  <si>
    <t>205</t>
  </si>
  <si>
    <t>61566-05/L</t>
  </si>
  <si>
    <t>WC deliace steny, s dverami 05/P,L</t>
  </si>
  <si>
    <t>950078698</t>
  </si>
  <si>
    <t>206</t>
  </si>
  <si>
    <t>61566-fix</t>
  </si>
  <si>
    <t>WC deliace steny, bez dvier</t>
  </si>
  <si>
    <t>493021287</t>
  </si>
  <si>
    <t>207</t>
  </si>
  <si>
    <t>766421213.S</t>
  </si>
  <si>
    <t>Montáž obloženia podhľadov rovných palubovkami na pero a drážku z mäkkého dreva, š. nad 80 do 100 mm</t>
  </si>
  <si>
    <t>-470472745</t>
  </si>
  <si>
    <t>208</t>
  </si>
  <si>
    <t>611920005700</t>
  </si>
  <si>
    <t>Drevený obklad tatranský profil, hrúbka 15 mm, šírka 96 mm, smrek, I. trieda</t>
  </si>
  <si>
    <t>1306228381</t>
  </si>
  <si>
    <t>209</t>
  </si>
  <si>
    <t>611920005700.S</t>
  </si>
  <si>
    <t>-1842720013</t>
  </si>
  <si>
    <t>210</t>
  </si>
  <si>
    <t>766427112.S</t>
  </si>
  <si>
    <t>Montáž obloženia podhľadov, podkladový rošt</t>
  </si>
  <si>
    <t>-264219718</t>
  </si>
  <si>
    <t>211</t>
  </si>
  <si>
    <t>605119990R</t>
  </si>
  <si>
    <t>Rezivo ihličnaté SM/JD akosť 1. dosky, fošne</t>
  </si>
  <si>
    <t>760383922</t>
  </si>
  <si>
    <t>223</t>
  </si>
  <si>
    <t>766662112.S</t>
  </si>
  <si>
    <t>Montáž dverového krídla otočného jednokrídlového poldrážkového, do existujúcej zárubne, vrátane kovania</t>
  </si>
  <si>
    <t>1858583881</t>
  </si>
  <si>
    <t>224</t>
  </si>
  <si>
    <t>61162-04/P</t>
  </si>
  <si>
    <t>Dvere drevené vnútorné kompletizované 60/197 cm, plné</t>
  </si>
  <si>
    <t>kus</t>
  </si>
  <si>
    <t>1998211101</t>
  </si>
  <si>
    <t>225</t>
  </si>
  <si>
    <t>61162-01/L</t>
  </si>
  <si>
    <t>Dvere drevené vnútorné kompletizované 80/197 cm, plné</t>
  </si>
  <si>
    <t>658385614</t>
  </si>
  <si>
    <t>226</t>
  </si>
  <si>
    <t>61162-01/P</t>
  </si>
  <si>
    <t>626842904</t>
  </si>
  <si>
    <t>227</t>
  </si>
  <si>
    <t>61162-02/L</t>
  </si>
  <si>
    <t>Dvere drevené vnútorné kompletizované 90/197 cm, plné</t>
  </si>
  <si>
    <t>-1433283267</t>
  </si>
  <si>
    <t>228</t>
  </si>
  <si>
    <t>61162-02/P</t>
  </si>
  <si>
    <t>-1032174008</t>
  </si>
  <si>
    <t>229</t>
  </si>
  <si>
    <t>61162-04/L</t>
  </si>
  <si>
    <t>208337221</t>
  </si>
  <si>
    <t>230</t>
  </si>
  <si>
    <t>61162-12/L</t>
  </si>
  <si>
    <t>1693832488</t>
  </si>
  <si>
    <t>231</t>
  </si>
  <si>
    <t>61162-13/L</t>
  </si>
  <si>
    <t>-739112451</t>
  </si>
  <si>
    <t>232</t>
  </si>
  <si>
    <t>61162-13/P</t>
  </si>
  <si>
    <t>44027547</t>
  </si>
  <si>
    <t>233</t>
  </si>
  <si>
    <t>766662114.S</t>
  </si>
  <si>
    <t>Montáž dverového krídla otočného jednokrídlového špeciálneho, do existujúcej zárubne, vrátane kovania</t>
  </si>
  <si>
    <t>1422092412</t>
  </si>
  <si>
    <t>234</t>
  </si>
  <si>
    <t>61164-09/L</t>
  </si>
  <si>
    <t>Kompletizované drevené plné požiarne dvere jednokrídlové, bez zárubne EW 30/D3-C, 90x197 cm</t>
  </si>
  <si>
    <t>-241795526</t>
  </si>
  <si>
    <t>235</t>
  </si>
  <si>
    <t>61164-09/P</t>
  </si>
  <si>
    <t>175571527</t>
  </si>
  <si>
    <t>236</t>
  </si>
  <si>
    <t>61164-10/L</t>
  </si>
  <si>
    <t>Kompletizované drevené plné požiarne dvere jednokrídlové, bez zárubne EW 45/D3-C, 80x197 cm</t>
  </si>
  <si>
    <t>-729436958</t>
  </si>
  <si>
    <t>237</t>
  </si>
  <si>
    <t>61164-10/P</t>
  </si>
  <si>
    <t>427269143</t>
  </si>
  <si>
    <t>238</t>
  </si>
  <si>
    <t>766662132.S</t>
  </si>
  <si>
    <t>Montáž dverového krídla otočného dvojkrídlového poldrážkového, do existujúcej zárubne, vrátane kovania</t>
  </si>
  <si>
    <t>1532219471</t>
  </si>
  <si>
    <t>239</t>
  </si>
  <si>
    <t>61162-03/D</t>
  </si>
  <si>
    <t>Dvere drevené vnútorné kompletizované 120/197 cm, plné</t>
  </si>
  <si>
    <t>1695018622</t>
  </si>
  <si>
    <t>240</t>
  </si>
  <si>
    <t>61162-06/D</t>
  </si>
  <si>
    <t>Dvere drevené vnútorné kompletizované 120/210 cm, plné</t>
  </si>
  <si>
    <t>1363822089</t>
  </si>
  <si>
    <t>241</t>
  </si>
  <si>
    <t>61162-15/D</t>
  </si>
  <si>
    <t>Dvere drevené vnútorné kompletizované 160/210 cm, presklené, bezpečnostné</t>
  </si>
  <si>
    <t>-477718971</t>
  </si>
  <si>
    <t>242</t>
  </si>
  <si>
    <t>766662134.S</t>
  </si>
  <si>
    <t>Montáž dverového krídla otočného dvojkrídlového špeciálneho, do existujúcej zárubne, vrátane kovania</t>
  </si>
  <si>
    <t>-1023959147</t>
  </si>
  <si>
    <t>243</t>
  </si>
  <si>
    <t>61164-08/D</t>
  </si>
  <si>
    <t>Kompletizované drevené plné požiarne dvere dvojkrídlové, bez zárubne EI 30/D3-C, 120x210 cm</t>
  </si>
  <si>
    <t>435278841</t>
  </si>
  <si>
    <t>244</t>
  </si>
  <si>
    <t>61164-14/D</t>
  </si>
  <si>
    <t>Kompletizované drevené presklené požiarne dvere dvojkrídlové, bez zárubne EI 30/D3-C, 150x210 cm</t>
  </si>
  <si>
    <t>-1554608971</t>
  </si>
  <si>
    <t>245</t>
  </si>
  <si>
    <t>766662162.S</t>
  </si>
  <si>
    <t>Montáž nadsvetlíka výšky nad 500 mm</t>
  </si>
  <si>
    <t>-1130241443</t>
  </si>
  <si>
    <t>246</t>
  </si>
  <si>
    <t>61183-03/D</t>
  </si>
  <si>
    <t>Nadsvetlík dverový, šírka 1200 mm, výška 1000 mm</t>
  </si>
  <si>
    <t>429618591</t>
  </si>
  <si>
    <t>247</t>
  </si>
  <si>
    <t>61183-06/D</t>
  </si>
  <si>
    <t>Nadsvetlík dverový, šírka 1200 mm, výška 700 mm</t>
  </si>
  <si>
    <t>-1143613639</t>
  </si>
  <si>
    <t>248</t>
  </si>
  <si>
    <t>61183-08/D</t>
  </si>
  <si>
    <t>Nadsvetlík dverový, šírka 1200 mm, výška 900 mm, požiarny EI 30/D3</t>
  </si>
  <si>
    <t>-520635139</t>
  </si>
  <si>
    <t>249</t>
  </si>
  <si>
    <t>61183-14/D</t>
  </si>
  <si>
    <t>Nadsvetlík dverový, šírka 1500 mm, výška 900 mm, požiarny EI 30/D3</t>
  </si>
  <si>
    <t>-1147430036</t>
  </si>
  <si>
    <t>250</t>
  </si>
  <si>
    <t>61183-15/D</t>
  </si>
  <si>
    <t>Nadsvetlík dverový, šírka 1600 mm, výška 700 mm, bezpečnostný</t>
  </si>
  <si>
    <t>-1426482170</t>
  </si>
  <si>
    <t>251</t>
  </si>
  <si>
    <t>766669117.S</t>
  </si>
  <si>
    <t>Montáž samozatvárača pre dverné krídla s hmotnosťou do 50 kg</t>
  </si>
  <si>
    <t>-709987087</t>
  </si>
  <si>
    <t>252</t>
  </si>
  <si>
    <t>549170000500</t>
  </si>
  <si>
    <t>Samozatvárač dverí do 60 kg hydraulický, rozmer 173x85,5x76 mm, pre dvere šírky max. 900 mm</t>
  </si>
  <si>
    <t>-879651701</t>
  </si>
  <si>
    <t>253</t>
  </si>
  <si>
    <t>766694119R</t>
  </si>
  <si>
    <t>Montáž parapetnej dosky šírky do 300 mm</t>
  </si>
  <si>
    <t>757323713</t>
  </si>
  <si>
    <t>254</t>
  </si>
  <si>
    <t>611560000400</t>
  </si>
  <si>
    <t>Parapetná doska plastová, šírka 300 mm, komôrková vnútorná</t>
  </si>
  <si>
    <t>-299447860</t>
  </si>
  <si>
    <t>255</t>
  </si>
  <si>
    <t>611560000800</t>
  </si>
  <si>
    <t>Plastové krytky k vnútorným parapetom plastovým, pár</t>
  </si>
  <si>
    <t>1032074512</t>
  </si>
  <si>
    <t>256</t>
  </si>
  <si>
    <t>766699741.S</t>
  </si>
  <si>
    <t>Montáž olištovanie latkami alebo doskami z mäkkého dreva</t>
  </si>
  <si>
    <t>507076314</t>
  </si>
  <si>
    <t>257</t>
  </si>
  <si>
    <t>283810003300</t>
  </si>
  <si>
    <t>Ochranný vetrací hrebeň 1000x55 mm (polypropylén)</t>
  </si>
  <si>
    <t>-1073157283</t>
  </si>
  <si>
    <t>212</t>
  </si>
  <si>
    <t>7R66629901R</t>
  </si>
  <si>
    <t>Montáž okien kompletizovaných (v m dĺžky obvodu)</t>
  </si>
  <si>
    <t>-900321942</t>
  </si>
  <si>
    <t>213</t>
  </si>
  <si>
    <t>61141-01</t>
  </si>
  <si>
    <t>Plastové okno dvojkrídlové OS+O 1500x1830 mm, izolačné trojsklo, 6 komorový profil</t>
  </si>
  <si>
    <t>1888504934</t>
  </si>
  <si>
    <t>214</t>
  </si>
  <si>
    <t>61141-02</t>
  </si>
  <si>
    <t>Plastové okno dvojkrídlové OS+O 1500x1750 mm, izolačné trojsklo, 6 komorový profil</t>
  </si>
  <si>
    <t>-327597343</t>
  </si>
  <si>
    <t>215</t>
  </si>
  <si>
    <t>61141-03</t>
  </si>
  <si>
    <t>Plastové okno jednokrídlové OS, 1200x1830 mm, izolačné trojsklo, 6 komorový profil</t>
  </si>
  <si>
    <t>1461189022</t>
  </si>
  <si>
    <t>216</t>
  </si>
  <si>
    <t>61141-04</t>
  </si>
  <si>
    <t>Plastové okno jednokrídlové OS, 600x1200 mm, izolačné trojsklo, 6 komorový profil</t>
  </si>
  <si>
    <t>1634025497</t>
  </si>
  <si>
    <t>217</t>
  </si>
  <si>
    <t>61141-05</t>
  </si>
  <si>
    <t>Plastové okno jednokrídlové OS, 1200x1750 mm, izolačné trojsklo, 6 komorový profil</t>
  </si>
  <si>
    <t>-1224282123</t>
  </si>
  <si>
    <t>218</t>
  </si>
  <si>
    <t>61141-06</t>
  </si>
  <si>
    <t>Plastové okno šesťkrídlové 3S+2S+1OS, 3000x2680 mm, izolačné trojsklo, 6 komorový profil</t>
  </si>
  <si>
    <t>-1021993816</t>
  </si>
  <si>
    <t>219</t>
  </si>
  <si>
    <t>61141-07</t>
  </si>
  <si>
    <t>Plastové okno šesťkrídlové 3S+2S+1OS, 3000x3070 mm, izolačné trojsklo, 6 komorový profil</t>
  </si>
  <si>
    <t>329418455</t>
  </si>
  <si>
    <t>220</t>
  </si>
  <si>
    <t>61141-08</t>
  </si>
  <si>
    <t>Plastové okno dvojkrídlové OS+O, 1500x1500 mm, izolačné trojsklo, 6 komorový profil</t>
  </si>
  <si>
    <t>391024899</t>
  </si>
  <si>
    <t>221</t>
  </si>
  <si>
    <t>61141-09</t>
  </si>
  <si>
    <t>Plastové okno dvojkrídlové OS+O, 1200x1500 mm, izolačné trojsklo, 6 komorový profil</t>
  </si>
  <si>
    <t>-142021844</t>
  </si>
  <si>
    <t>222</t>
  </si>
  <si>
    <t>61141-12</t>
  </si>
  <si>
    <t>Plastové okno dvojkrídlové posuvné, 1200x900 mm, jednosklo, 3 komorový profil</t>
  </si>
  <si>
    <t>-959659174</t>
  </si>
  <si>
    <t>258</t>
  </si>
  <si>
    <t>998766203.S</t>
  </si>
  <si>
    <t>Presun hmot pre konštrukcie stolárske v objektoch výšky nad 12 do 24 m</t>
  </si>
  <si>
    <t>-501323755</t>
  </si>
  <si>
    <t>767</t>
  </si>
  <si>
    <t>Konštrukcie doplnkové kovové</t>
  </si>
  <si>
    <t>259</t>
  </si>
  <si>
    <t>767212201.S</t>
  </si>
  <si>
    <t>Montáž oceľových stropných sklápacích schodov do vopred pripraveného otvoru</t>
  </si>
  <si>
    <t>35546533</t>
  </si>
  <si>
    <t>260</t>
  </si>
  <si>
    <t>612330000900.S</t>
  </si>
  <si>
    <t>Schody stropné sklápacie skladacie zateplené 700x1200 mm</t>
  </si>
  <si>
    <t>1181301106</t>
  </si>
  <si>
    <t>261</t>
  </si>
  <si>
    <t>767230005.S</t>
  </si>
  <si>
    <t>Montáž zábradlia na schody, výpĺňou,kotvenie do podlahy</t>
  </si>
  <si>
    <t>1666136172</t>
  </si>
  <si>
    <t>262</t>
  </si>
  <si>
    <t>55346-Z01</t>
  </si>
  <si>
    <t>Kompletizované oceľové schodiskové zábradlie s vertikálnou výplňou, výška 110 cm</t>
  </si>
  <si>
    <t>645392837</t>
  </si>
  <si>
    <t>263</t>
  </si>
  <si>
    <t>767230070.S</t>
  </si>
  <si>
    <t>Montáž schodiskového madla na stenu</t>
  </si>
  <si>
    <t>226583671</t>
  </si>
  <si>
    <t>264</t>
  </si>
  <si>
    <t>553520003500.S</t>
  </si>
  <si>
    <t>Madlo schodiskové pre kotvenie na stenu, nerezové</t>
  </si>
  <si>
    <t>-1517503648</t>
  </si>
  <si>
    <t>265</t>
  </si>
  <si>
    <t>767310110.S</t>
  </si>
  <si>
    <t>Montáž výlezu do šikmej strechy so zatepľovacou sadou a lemovaním pre vykurované priestory</t>
  </si>
  <si>
    <t>999505015</t>
  </si>
  <si>
    <t>266</t>
  </si>
  <si>
    <t>611330000400.S</t>
  </si>
  <si>
    <t>Strešný výlez drevený, šxv 660x1180 mm pre šikmú strechu, pre izolované, vykurované priestory</t>
  </si>
  <si>
    <t>998548834</t>
  </si>
  <si>
    <t>267</t>
  </si>
  <si>
    <t>611380004700.S</t>
  </si>
  <si>
    <t>Lemovanie hliníkové, šxv 660x1180 mm bez zatepľovacej sady, pre plochú strešnú krytinu do výšky 16 mm</t>
  </si>
  <si>
    <t>400965668</t>
  </si>
  <si>
    <t>268</t>
  </si>
  <si>
    <t>767649192.S</t>
  </si>
  <si>
    <t xml:space="preserve">Montáž doplnkov dverí, samozatvárač </t>
  </si>
  <si>
    <t>1698014626</t>
  </si>
  <si>
    <t>269</t>
  </si>
  <si>
    <t>549170000200.s</t>
  </si>
  <si>
    <t>Samozatvárač dverí do 100 kg, rozmer 105x256x51 mm, pre dvere šírky max. 1000 mm</t>
  </si>
  <si>
    <t>948225423</t>
  </si>
  <si>
    <t>270</t>
  </si>
  <si>
    <t>767661500.S</t>
  </si>
  <si>
    <t>Montáž interierovej žalúzie hliníkovej lamelovej štandardnej</t>
  </si>
  <si>
    <t>-2146730670</t>
  </si>
  <si>
    <t>271</t>
  </si>
  <si>
    <t>611530061300.S</t>
  </si>
  <si>
    <t>Žalúzie interiérové hliníkové, lamela šírky 18/25 mm, biela, bez vedenia</t>
  </si>
  <si>
    <t>-229915974</t>
  </si>
  <si>
    <t>272</t>
  </si>
  <si>
    <t>611530061500.S</t>
  </si>
  <si>
    <t>Bočné vedenie pre žalúzie, silikónové lanko</t>
  </si>
  <si>
    <t>1773316751</t>
  </si>
  <si>
    <t>273</t>
  </si>
  <si>
    <t>767669901R</t>
  </si>
  <si>
    <t>Montáž dverí kompletizovaných (v m dĺžky obvodu dverí)</t>
  </si>
  <si>
    <t>-1173678123</t>
  </si>
  <si>
    <t>274</t>
  </si>
  <si>
    <t>55342-07/D</t>
  </si>
  <si>
    <t>Hliníkové vstupné dvere dvojkrídlové s nadsvetlíkom 1800x2100+700 mm</t>
  </si>
  <si>
    <t>-1952056429</t>
  </si>
  <si>
    <t>275</t>
  </si>
  <si>
    <t>55342-11/D</t>
  </si>
  <si>
    <t>Hliníkové vstupné dvere dvojkrídlové s nadsvetlíkom 1600x2100+700 mm</t>
  </si>
  <si>
    <t>-239487994</t>
  </si>
  <si>
    <t>276</t>
  </si>
  <si>
    <t>998767203.S</t>
  </si>
  <si>
    <t>Presun hmôt pre kovové stavebné doplnkové konštrukcie v objektoch výšky nad 12 do 24 m</t>
  </si>
  <si>
    <t>-1287039031</t>
  </si>
  <si>
    <t>771</t>
  </si>
  <si>
    <t>Podlahy z dlaždíc</t>
  </si>
  <si>
    <t>277</t>
  </si>
  <si>
    <t>771275307.S</t>
  </si>
  <si>
    <t>Montáž obkladov schodiskových stupňov dlaždicami do flexibilného tmelu veľ. 300 x 300 mm</t>
  </si>
  <si>
    <t>2086723048</t>
  </si>
  <si>
    <t>278</t>
  </si>
  <si>
    <t>597640502000.S</t>
  </si>
  <si>
    <t>Dlaždice keramické hrubozrnné - schodovka - nástupnica 300x300 mm</t>
  </si>
  <si>
    <t>-1816696337</t>
  </si>
  <si>
    <t>279</t>
  </si>
  <si>
    <t>597640502500.S</t>
  </si>
  <si>
    <t>Dlaždice keramické hrubozrnné - schodovka - podstupnica 300x165 mm</t>
  </si>
  <si>
    <t>-1457125712</t>
  </si>
  <si>
    <t>280</t>
  </si>
  <si>
    <t>771415003.S</t>
  </si>
  <si>
    <t>Montáž soklíkov z obkladačiek do tmelu veľ. 300 x 72 mm</t>
  </si>
  <si>
    <t>1586973842</t>
  </si>
  <si>
    <t>281</t>
  </si>
  <si>
    <t>597639810500.S</t>
  </si>
  <si>
    <t>Soklová lišta keramická v. 70 mm</t>
  </si>
  <si>
    <t>644678702</t>
  </si>
  <si>
    <t>282</t>
  </si>
  <si>
    <t>771415043.S</t>
  </si>
  <si>
    <t>Montáž soklíkov z obkladačiek schodiskových šikmých do tmelu veľ. 300 x 72 mm</t>
  </si>
  <si>
    <t>375200354</t>
  </si>
  <si>
    <t>283</t>
  </si>
  <si>
    <t>407532823</t>
  </si>
  <si>
    <t>284</t>
  </si>
  <si>
    <t>771576109.S</t>
  </si>
  <si>
    <t>Montáž podláh z dlaždíc keramických do tmelu flexibilného mrazuvzdorného veľ. 300 x 300 mm</t>
  </si>
  <si>
    <t>-803706356</t>
  </si>
  <si>
    <t>285</t>
  </si>
  <si>
    <t>5976398000pc</t>
  </si>
  <si>
    <t>Dlaždice keramické s protišmykovým povrchom</t>
  </si>
  <si>
    <t>-1923797213</t>
  </si>
  <si>
    <t>286</t>
  </si>
  <si>
    <t>5976405000pc</t>
  </si>
  <si>
    <t>Dlaždice keramické hrubozrnné s protišmykovým povrchom</t>
  </si>
  <si>
    <t>-1975423181</t>
  </si>
  <si>
    <t>287</t>
  </si>
  <si>
    <t>998771203.S</t>
  </si>
  <si>
    <t>Presun hmôt pre podlahy z dlaždíc v objektoch výšky nad 12 do 24 m</t>
  </si>
  <si>
    <t>823418581</t>
  </si>
  <si>
    <t>775</t>
  </si>
  <si>
    <t>Podlahy vlysové a parketové</t>
  </si>
  <si>
    <t>288</t>
  </si>
  <si>
    <t>775413130.S</t>
  </si>
  <si>
    <t>Montáž podlahových soklíkov alebo líšt obvodových lepením</t>
  </si>
  <si>
    <t>370607333</t>
  </si>
  <si>
    <t>289</t>
  </si>
  <si>
    <t>611990003200.S</t>
  </si>
  <si>
    <t>Lišta soklová vxš 60x20 mm</t>
  </si>
  <si>
    <t>-1510596125</t>
  </si>
  <si>
    <t>290</t>
  </si>
  <si>
    <t>775413220.S</t>
  </si>
  <si>
    <t>Montáž prechodovej lišty priskrutkovaním</t>
  </si>
  <si>
    <t>986481261</t>
  </si>
  <si>
    <t>291</t>
  </si>
  <si>
    <t>611990001900.S</t>
  </si>
  <si>
    <t>Lišta prechodová skrutkovacia, šírka 45 mm</t>
  </si>
  <si>
    <t>-358072245</t>
  </si>
  <si>
    <t>292</t>
  </si>
  <si>
    <t>775530070.S</t>
  </si>
  <si>
    <t>Montáž podlahy z laminátových a drevených parkiet, šírka do 190 mm, lepením</t>
  </si>
  <si>
    <t>193311832</t>
  </si>
  <si>
    <t>293</t>
  </si>
  <si>
    <t>6119800025pc</t>
  </si>
  <si>
    <t>Laminátové parkety</t>
  </si>
  <si>
    <t>872659129</t>
  </si>
  <si>
    <t>294</t>
  </si>
  <si>
    <t>998775203.S</t>
  </si>
  <si>
    <t>Presun hmôt pre podlahy vlysové a parketové v objektoch výšky nad 12 do 24 m</t>
  </si>
  <si>
    <t>-807103549</t>
  </si>
  <si>
    <t>776</t>
  </si>
  <si>
    <t>Podlahy povlakové</t>
  </si>
  <si>
    <t>295</t>
  </si>
  <si>
    <t>2841300009pc</t>
  </si>
  <si>
    <t>Kaučuková podlaha elektrostaticky nevodivá, hrúbka 3 mm</t>
  </si>
  <si>
    <t>1770384695</t>
  </si>
  <si>
    <t>296</t>
  </si>
  <si>
    <t>776410011.S</t>
  </si>
  <si>
    <t>Lepenie podlahových soklov z kaučuku vytiahnutím</t>
  </si>
  <si>
    <t>1771860187</t>
  </si>
  <si>
    <t>297</t>
  </si>
  <si>
    <t>1553016710</t>
  </si>
  <si>
    <t>298</t>
  </si>
  <si>
    <t>776521250.S</t>
  </si>
  <si>
    <t>Lepenie povlakových podláh kaučukových zo štvorcov, dielcov</t>
  </si>
  <si>
    <t>642126871</t>
  </si>
  <si>
    <t>299</t>
  </si>
  <si>
    <t>776990110.S</t>
  </si>
  <si>
    <t>Penetrovanie podkladu pred kladením povlakových podláh</t>
  </si>
  <si>
    <t>-2106222757</t>
  </si>
  <si>
    <t>300</t>
  </si>
  <si>
    <t>998776203.S</t>
  </si>
  <si>
    <t>Presun hmôt pre podlahy povlakové v objektoch výšky nad 12 do 24 m</t>
  </si>
  <si>
    <t>1574797117</t>
  </si>
  <si>
    <t>777</t>
  </si>
  <si>
    <t>Podlahy syntetické</t>
  </si>
  <si>
    <t>301</t>
  </si>
  <si>
    <t>777610010.S</t>
  </si>
  <si>
    <t>Epoxidový náter dvojnásobný, penetračný náter a vrchný náter</t>
  </si>
  <si>
    <t>1753659723</t>
  </si>
  <si>
    <t>302</t>
  </si>
  <si>
    <t>998777203.S</t>
  </si>
  <si>
    <t>Presun hmôt pre podlahy syntetické v objektoch výšky nad 12 do 24 m</t>
  </si>
  <si>
    <t>-1817903109</t>
  </si>
  <si>
    <t>781</t>
  </si>
  <si>
    <t>Obklady keramické</t>
  </si>
  <si>
    <t>303</t>
  </si>
  <si>
    <t>781445210.S</t>
  </si>
  <si>
    <t>Montáž obkladov vnútor. stien z obkladačiek kladených do tmelu flexibilného veľ. 300x300 mm</t>
  </si>
  <si>
    <t>-1076989796</t>
  </si>
  <si>
    <t>304</t>
  </si>
  <si>
    <t>5978166000R</t>
  </si>
  <si>
    <t>Obkladačky keramické</t>
  </si>
  <si>
    <t>-725524116</t>
  </si>
  <si>
    <t>305</t>
  </si>
  <si>
    <t>78144590R</t>
  </si>
  <si>
    <t>Príplatok za použitie rozdeľovcích a ukončovacích líšt a profilov vrátane ich dodávky</t>
  </si>
  <si>
    <t>-926599709</t>
  </si>
  <si>
    <t>306</t>
  </si>
  <si>
    <t>998781203.S</t>
  </si>
  <si>
    <t>Presun hmôt pre obklady keramické v objektoch výšky nad 12 do 24 m</t>
  </si>
  <si>
    <t>-857052806</t>
  </si>
  <si>
    <t>782</t>
  </si>
  <si>
    <t>Obklady z prírodného a konglomerovaného kameňa</t>
  </si>
  <si>
    <t>307</t>
  </si>
  <si>
    <t>782111140.S</t>
  </si>
  <si>
    <t>Montáž obkladov stien pravouhl. doskami z mäkkých kameňov s lícom rovným, hr. od 25 - 50 mm</t>
  </si>
  <si>
    <t>-477670298</t>
  </si>
  <si>
    <t>308</t>
  </si>
  <si>
    <t>58384000980R</t>
  </si>
  <si>
    <t>Obklad 2x rezané pásy - bridlica, dĺžka 100-500 mm, výška 200 mm, hrúbka 10-30 mm</t>
  </si>
  <si>
    <t>-270688013</t>
  </si>
  <si>
    <t>309</t>
  </si>
  <si>
    <t>998782203.S</t>
  </si>
  <si>
    <t>Presun hmôt pre kamenné obklady v objektoch výšky nad 12 do 60 m</t>
  </si>
  <si>
    <t>1186036954</t>
  </si>
  <si>
    <t>783</t>
  </si>
  <si>
    <t>Nátery</t>
  </si>
  <si>
    <t>310</t>
  </si>
  <si>
    <t>783225100.S</t>
  </si>
  <si>
    <t>Nátery kov.stav.doplnk.konštr. syntetické na vzduchu schnúce dvojnás. 1x s emailov. - 105µm</t>
  </si>
  <si>
    <t>2039168145</t>
  </si>
  <si>
    <t>311</t>
  </si>
  <si>
    <t>783671103.S</t>
  </si>
  <si>
    <t>Nátery stolárskych výrobkov polyuretanové 3x lakovaním</t>
  </si>
  <si>
    <t>-1386776133</t>
  </si>
  <si>
    <t>784</t>
  </si>
  <si>
    <t>Maľby</t>
  </si>
  <si>
    <t>312</t>
  </si>
  <si>
    <t>784410110.S</t>
  </si>
  <si>
    <t>Penetrovanie jednonásobné jemnozrnných podkladov výšky nad 3,80 m</t>
  </si>
  <si>
    <t>-1744058356</t>
  </si>
  <si>
    <t>313</t>
  </si>
  <si>
    <t>784418012.S</t>
  </si>
  <si>
    <t>Zakrývanie podláh a zariadení papierom v miestnostiach alebo na schodisku</t>
  </si>
  <si>
    <t>-1786121252</t>
  </si>
  <si>
    <t>314</t>
  </si>
  <si>
    <t>784452371.S</t>
  </si>
  <si>
    <t>Maľby z maliarskych zmesí na vodnej báze, ručne nanášané tónované dvojnásobné na jemnozrnný podklad výšky do 3,80 m</t>
  </si>
  <si>
    <t>1537627008</t>
  </si>
  <si>
    <t>Práce a dodávky M</t>
  </si>
  <si>
    <t>33-M</t>
  </si>
  <si>
    <t>Montáže dopravných zariadení</t>
  </si>
  <si>
    <t>315</t>
  </si>
  <si>
    <t>33000-V01</t>
  </si>
  <si>
    <t>Dodávka a montáž výťahu - podľa špecifikácie v časti technológia výťahu, vrátane elektroinštalácie, dopravných nákladov a manipulácie</t>
  </si>
  <si>
    <t>-346337747</t>
  </si>
  <si>
    <t>316</t>
  </si>
  <si>
    <t>33000-X1</t>
  </si>
  <si>
    <t>Vypracovanie konštrukčnej dokumentácie, zabezpečenie posúdenia na TI, revízie, prvá úradná skúška</t>
  </si>
  <si>
    <t>kpl</t>
  </si>
  <si>
    <t>1752656264</t>
  </si>
  <si>
    <t>317</t>
  </si>
  <si>
    <t>33000-X2</t>
  </si>
  <si>
    <t>Zaškolenie obsluhy a údržby</t>
  </si>
  <si>
    <t>NH</t>
  </si>
  <si>
    <t>-1467984949</t>
  </si>
  <si>
    <t>OST</t>
  </si>
  <si>
    <t>Ostatné</t>
  </si>
  <si>
    <t>X1</t>
  </si>
  <si>
    <t>Hasiace prístroje</t>
  </si>
  <si>
    <t>318</t>
  </si>
  <si>
    <t>HZSX20313</t>
  </si>
  <si>
    <t>Stavebno montážne práce náročné, odborné, remeselné (Tr 3) v rozsahu menej ako 4 hodiny</t>
  </si>
  <si>
    <t>hod</t>
  </si>
  <si>
    <t>637903176</t>
  </si>
  <si>
    <t>319</t>
  </si>
  <si>
    <t>HP0HPP6/ABC</t>
  </si>
  <si>
    <t>Hasiaci prístroj práškový 6kg - Práškový hasiaci prístroj s náplňou hmotnosti 6 kg, hasenie požiarov triedy A,B,C</t>
  </si>
  <si>
    <t>1871733633</t>
  </si>
  <si>
    <t>320</t>
  </si>
  <si>
    <t>HP0HPS5</t>
  </si>
  <si>
    <t>Hasiaci prístroj snehový 5kg - 5 kg snehový hasiaci prístroj vyrobený podľa normy EN3</t>
  </si>
  <si>
    <t>-1101127885</t>
  </si>
  <si>
    <t>321</t>
  </si>
  <si>
    <t>HP0PXF003</t>
  </si>
  <si>
    <t>Samolepka „piktogram“ - F 003 - Hasiaci prístroj</t>
  </si>
  <si>
    <t>-884643895</t>
  </si>
  <si>
    <t>322</t>
  </si>
  <si>
    <t>HP0XX001</t>
  </si>
  <si>
    <t>Montážny materiál - Súbor príchytiek a skrutiek pre montáž jedného hasiaceho prístroja</t>
  </si>
  <si>
    <t>-563659123</t>
  </si>
  <si>
    <t>X2</t>
  </si>
  <si>
    <t>Bezpečnostné značenie</t>
  </si>
  <si>
    <t>323</t>
  </si>
  <si>
    <t>-1582165957</t>
  </si>
  <si>
    <t>324</t>
  </si>
  <si>
    <t>HP0PXF004</t>
  </si>
  <si>
    <t>Samolepka „piktogram“ - F 004 - Únikový východ text</t>
  </si>
  <si>
    <t>-1215233172</t>
  </si>
  <si>
    <t>325</t>
  </si>
  <si>
    <t>HP0PXF005</t>
  </si>
  <si>
    <t>Samolepka „piktogram“ - F 005 - Šípka, smer úniku vpravo, vľavo alebo dole</t>
  </si>
  <si>
    <t>894227676</t>
  </si>
  <si>
    <t>326</t>
  </si>
  <si>
    <t>HP0PXF006</t>
  </si>
  <si>
    <t>Samolepka „piktogram“ - F 006 - Hlásič požiaru</t>
  </si>
  <si>
    <t>1553035855</t>
  </si>
  <si>
    <t>327</t>
  </si>
  <si>
    <t>HP0PXF008</t>
  </si>
  <si>
    <t>Samolepka „piktogram“ - F 008 - Ohlasovňa požiaru text</t>
  </si>
  <si>
    <t>2987935</t>
  </si>
  <si>
    <t>2 - chodník do objektu</t>
  </si>
  <si>
    <t>112101101</t>
  </si>
  <si>
    <t>Odstránenie listnatých stromov s presunom na vzdial. 50 m, do priemeru 300 mm, motorovou pílou</t>
  </si>
  <si>
    <t>112201102</t>
  </si>
  <si>
    <t>Odstránenie pňov s presunom na vzdial. 50 m, priemeru nad 300 do 500 mm</t>
  </si>
  <si>
    <t>122202201</t>
  </si>
  <si>
    <t>Odkopávka a prekopávka nezapažená pre cesty, v hornine 3 do 100 m3</t>
  </si>
  <si>
    <t>122202209</t>
  </si>
  <si>
    <t>Odkopávky a prekopávky nezapažené pre cesty. Príplatok za lepivosť horniny 3</t>
  </si>
  <si>
    <t>162501102</t>
  </si>
  <si>
    <t>Vodorovné premiestnenie výkopku po spevnenej ceste, z horniny tr.1-4 do 3000 m</t>
  </si>
  <si>
    <t>162501105</t>
  </si>
  <si>
    <t xml:space="preserve">Vodorovné premiestnenie výkopku  po spevnenej ceste z  horniny tr.1-4, do 100 m3, príplatok k cene za každých ďalšich a začatých 1000 m</t>
  </si>
  <si>
    <t>171201201</t>
  </si>
  <si>
    <t>171209002</t>
  </si>
  <si>
    <t>180402111</t>
  </si>
  <si>
    <t>Založenie trávnika parkového výsevom v rovine do 1:5</t>
  </si>
  <si>
    <t>005720001400</t>
  </si>
  <si>
    <t>Osivá tráv - semená parkovej zmesi</t>
  </si>
  <si>
    <t>kg</t>
  </si>
  <si>
    <t>181301303</t>
  </si>
  <si>
    <t>Rozprestretie ornice na svahu do sklonu 1:5, plocha do 500 m3,hr. do 200 mm</t>
  </si>
  <si>
    <t>564871111</t>
  </si>
  <si>
    <t>Podklad zo štrkodrviny s rozprestretím a zhutnením, po zhutnení hr. 250 mm</t>
  </si>
  <si>
    <t>567114311</t>
  </si>
  <si>
    <t>Podklad z podkladového betónu PB III tr. C 12/15 hr. 100 mm</t>
  </si>
  <si>
    <t>596911141</t>
  </si>
  <si>
    <t>Kladenie betónovej zámkovej dlažby komunikácií pre peších hr. 60 mm pre peších do 50 m2 so zriadením lôžka z kameniva hr. 30 mm</t>
  </si>
  <si>
    <t>592460010600</t>
  </si>
  <si>
    <t>Dlažba zámková betónová, rozmer 200x100x60 mm, sivá</t>
  </si>
  <si>
    <t>916361112</t>
  </si>
  <si>
    <t>Osadenie cestného obrubníka betónového ležatého do lôžka z betónu prostého tr. C 16/20 s bočnou oporou</t>
  </si>
  <si>
    <t>592170002200</t>
  </si>
  <si>
    <t>Obrubník cestný, lxšxv 1000x150x260 mm, skosenie 120/40 mm</t>
  </si>
  <si>
    <t>916561112</t>
  </si>
  <si>
    <t>592170001800</t>
  </si>
  <si>
    <t>Obrubník parkový, lxšxv 1000x50x200 mm, sivá</t>
  </si>
  <si>
    <t>918101112</t>
  </si>
  <si>
    <t>919735112</t>
  </si>
  <si>
    <t>Rezanie existujúceho asfaltového krytu alebo podkladu hĺbky nad 50 do 100 mm</t>
  </si>
  <si>
    <t>998223011</t>
  </si>
  <si>
    <t>Presun hmôt pre pozemné komunikácie s krytom dláždeným (822 2.3, 822 5.3) akejkoľvek dĺžky objektu</t>
  </si>
  <si>
    <t>3a - vykurovanie</t>
  </si>
  <si>
    <t xml:space="preserve">    731 - Ústredné kúrenie, kotolne</t>
  </si>
  <si>
    <t xml:space="preserve">    732 - Ústredné kúrenie, strojovne</t>
  </si>
  <si>
    <t xml:space="preserve">    733 - Ústredné kúrenie, rozvodné potrubie vrátane fitingov, zavesov, prírub napr:</t>
  </si>
  <si>
    <t xml:space="preserve">    734 - Ústredné kúrenie, armatúry</t>
  </si>
  <si>
    <t xml:space="preserve">    735 - Ústredné kúrenie, vykurov. telesá</t>
  </si>
  <si>
    <t xml:space="preserve">    767 - Konštrukcie doplnkové </t>
  </si>
  <si>
    <t>973048121.S</t>
  </si>
  <si>
    <t xml:space="preserve">Vysekanie kapsy pre zaviazanie v murive betónovom hr. do 100 mm,  -0,00800t</t>
  </si>
  <si>
    <t>-195660594</t>
  </si>
  <si>
    <t>973049141</t>
  </si>
  <si>
    <t xml:space="preserve">Vysekanie kapsy v murive betónovom, tehlovom, sadrokartóne veľkosti do 250/250mm, hl. do 300mm,  -0,00500t</t>
  </si>
  <si>
    <t>9730491412</t>
  </si>
  <si>
    <t xml:space="preserve">Spätné vyspravenie kapsy v murive betónovom, tehlovom, sadrokartóne veľkosti do 250/250mm, hl. do 300mm,  -0,00500t</t>
  </si>
  <si>
    <t>7318908011</t>
  </si>
  <si>
    <t>Vnútrostaveniskové premiestnenie vybúraných hmôt vodorovne do 100 m</t>
  </si>
  <si>
    <t>979081111</t>
  </si>
  <si>
    <t>Odvoz sutiny a vybúraných hmôt na skládku do 1 km</t>
  </si>
  <si>
    <t>979081121</t>
  </si>
  <si>
    <t>Odvoz sutiny a vybúraných hmôt na skládku za každý ďalší 1 km</t>
  </si>
  <si>
    <t>713482121</t>
  </si>
  <si>
    <t>Montáž trubíc z PE,hr.15-30 mm,vnút.priemer do 38</t>
  </si>
  <si>
    <t>2837741542</t>
  </si>
  <si>
    <t>izolácie napr. TUBOLIT trubice 22/20-DG</t>
  </si>
  <si>
    <t>2837741555</t>
  </si>
  <si>
    <t>izolácie napr. TUBOLIT trubice 28/25-DG</t>
  </si>
  <si>
    <t>2837741568</t>
  </si>
  <si>
    <t>izolácie napr. TUBOLIT trubice do 35/30-DG</t>
  </si>
  <si>
    <t>713482122</t>
  </si>
  <si>
    <t>Montáž tepelnej izolácie s minerálnej vlny,hr.40-80 mm,vnút.priemer 39-86</t>
  </si>
  <si>
    <t>bm</t>
  </si>
  <si>
    <t>283774158211</t>
  </si>
  <si>
    <t>izolácie napr. Paroc HVAC Section Alucoat T s povrchovou Al fóliou a samolepiacim presahom DN40</t>
  </si>
  <si>
    <t>28377415821</t>
  </si>
  <si>
    <t>izolácie napr. Paroc HVAC Section Alucoat T s povrchovou Al fóliou a samolepiacim presahom DN 65</t>
  </si>
  <si>
    <t>998713101</t>
  </si>
  <si>
    <t>Presun hmôt pre izolácie tepelné v objektoch výšky do 6 m</t>
  </si>
  <si>
    <t>731</t>
  </si>
  <si>
    <t>Ústredné kúrenie, kotolne</t>
  </si>
  <si>
    <t>731211214A</t>
  </si>
  <si>
    <t>Montáž teplovodného kotla do 100 kW</t>
  </si>
  <si>
    <t>4847170000A</t>
  </si>
  <si>
    <t>Nástenný plynový kotol napr. TopGas® classic (60) -2 ks s nastaveným maximálnym menovitým tepelným výkonom 49,5 kW, Sada s vykurovacím regulátorom TopTronic E-ZE1, 2-TTE Základný modul WEZ, 1&amp;2-TTE rozširovací modul Okruh</t>
  </si>
  <si>
    <t>998731101</t>
  </si>
  <si>
    <t>Presun hmôt pre kotolne umiestnené vo výške (hĺbke) do 6 m</t>
  </si>
  <si>
    <t>732</t>
  </si>
  <si>
    <t>Ústredné kúrenie, strojovne</t>
  </si>
  <si>
    <t>732219301</t>
  </si>
  <si>
    <t>Montáž ohrievača vody zásobníkového stojatého kombinovaného do 1000 l</t>
  </si>
  <si>
    <t>súb</t>
  </si>
  <si>
    <t>4843888500</t>
  </si>
  <si>
    <t>Ohrievač vody kpl. napr. 5-CombiVal-ER (300)</t>
  </si>
  <si>
    <t>732429111</t>
  </si>
  <si>
    <t>Montáž čerpadla (do potrubia) obehového špirálového do DN 50</t>
  </si>
  <si>
    <t>4268150034</t>
  </si>
  <si>
    <t xml:space="preserve">Čerpadlá modulárne  napr. GRUNFOS MAGNA3 25-40, P=56W/240V</t>
  </si>
  <si>
    <t>4268150036</t>
  </si>
  <si>
    <t xml:space="preserve">Čerpadlá modulárne  napr. GRUNFOS MAGNA3 25-60, P=91W/240V</t>
  </si>
  <si>
    <t>4268150035</t>
  </si>
  <si>
    <t xml:space="preserve">Čerpadlá modulárne  napr. GRUNFOS MAGNA3 32-80, P=144W/240V</t>
  </si>
  <si>
    <t>7324291141</t>
  </si>
  <si>
    <t>Montáž zariadení strojovne</t>
  </si>
  <si>
    <t>43600011321</t>
  </si>
  <si>
    <t>združený rozdeľovač zberač napr. RS KOMBI DN 100</t>
  </si>
  <si>
    <t>436000113210054</t>
  </si>
  <si>
    <t>dplňovanie, úpravňa napr. Fillcontrol Plus Compact + Eral 30</t>
  </si>
  <si>
    <t>4360001132125</t>
  </si>
  <si>
    <t>anuloid napr. HST 65</t>
  </si>
  <si>
    <t>4360001132147</t>
  </si>
  <si>
    <t xml:space="preserve">neutralizačné zariadenie  box kpl. napr. (MJ, UO, UG)</t>
  </si>
  <si>
    <t>73242911411</t>
  </si>
  <si>
    <t>Montáž expanznej nádoby</t>
  </si>
  <si>
    <t>4846634000</t>
  </si>
  <si>
    <t>Nádoba expanzná napr. Reflex NG 80/6- 80 l + MK 1"</t>
  </si>
  <si>
    <t>4360000258</t>
  </si>
  <si>
    <t>Uvedenie systému do prevádzky, revízie</t>
  </si>
  <si>
    <t>klp</t>
  </si>
  <si>
    <t>4251202221</t>
  </si>
  <si>
    <t>Bezpečnosť kotolne (hasiaci prístroj snehový S 6, penotvorný prostriedok alebo vhodný detektor pre kontrolu tesnosti spojov plynových zariadení, lekárnička pre prvú pomoc, baterka, detektor na oxid uhoľnatý</t>
  </si>
  <si>
    <t>998732101</t>
  </si>
  <si>
    <t>Presun hmôt pre strojovne v objektoch výšky do 6 m</t>
  </si>
  <si>
    <t>733</t>
  </si>
  <si>
    <t>Ústredné kúrenie, rozvodné potrubie vrátane fitingov, zavesov, prírub napr:</t>
  </si>
  <si>
    <t>722130211</t>
  </si>
  <si>
    <t>Potrubie z oceľ.rúr pozinkovaných UNIVENTA - M STEEL-PRESS fi 18x1,2</t>
  </si>
  <si>
    <t>722130212</t>
  </si>
  <si>
    <t>Potrubie z oceľ.rúr pozinkovaných UNIVENTA - M STEEL-PRESS fi 22x1,5</t>
  </si>
  <si>
    <t>722130213</t>
  </si>
  <si>
    <t>Potrubie z oceľ.rúr pozinkovaných UNIVENTA - M STEEL-PRESS fi 28x1,5</t>
  </si>
  <si>
    <t>722130214</t>
  </si>
  <si>
    <t>Potrubie z oceľ.rúr pozinkovaných UNIVENTA - M STEEL-PRESS fi 35x1,5</t>
  </si>
  <si>
    <t>722130215</t>
  </si>
  <si>
    <t>Potrubie z oceľ.rúr pozinkovaných UNIVENTA - M STEEL-PRESS fi 42x1,5</t>
  </si>
  <si>
    <t>7221302151</t>
  </si>
  <si>
    <t>Potrubie z oceľ.rúr pozinkovaných UNIVENTA - M STEEL-PRESS fi 76,1x2,0</t>
  </si>
  <si>
    <t>733190217</t>
  </si>
  <si>
    <t xml:space="preserve">Tlaková skúška potrubia  rúrok do priem. 89,9/2</t>
  </si>
  <si>
    <t>998733101</t>
  </si>
  <si>
    <t>Presun hmôt pre rozvody potrubia v objektoch výšky do 6 m</t>
  </si>
  <si>
    <t>734</t>
  </si>
  <si>
    <t>Ústredné kúrenie, armatúry</t>
  </si>
  <si>
    <t>734209101</t>
  </si>
  <si>
    <t>Montáž závitovej armatúry s 1 závitom do G 1/2 napr:</t>
  </si>
  <si>
    <t>423</t>
  </si>
  <si>
    <t>Termostatická hlavica HERZ-Design Mini</t>
  </si>
  <si>
    <t>4223050300</t>
  </si>
  <si>
    <t>Kohút plniaci a vypúšťací PN 10, D 15 mm</t>
  </si>
  <si>
    <t>4223050000</t>
  </si>
  <si>
    <t>Kohút plniaci a vypúšťací PN 10, D 10 mm</t>
  </si>
  <si>
    <t>5518100524</t>
  </si>
  <si>
    <t xml:space="preserve">Regulačné a poistné armatúry Automatický odvzdušňovací ventil  1/2"</t>
  </si>
  <si>
    <t>5518100523</t>
  </si>
  <si>
    <t xml:space="preserve">Regulačné a poistné armatúry Automatický odvzdušňovací ventil  3/8"</t>
  </si>
  <si>
    <t>3883281500</t>
  </si>
  <si>
    <t xml:space="preserve">Teplomer    0--120°C</t>
  </si>
  <si>
    <t>3885000370</t>
  </si>
  <si>
    <t>Manometer 0-0,6MPa</t>
  </si>
  <si>
    <t>734209104</t>
  </si>
  <si>
    <t>Montáž závitovej armatúry s 1 závitom G 3/4 napr:</t>
  </si>
  <si>
    <t>422305055</t>
  </si>
  <si>
    <t xml:space="preserve">Kohút plniaci a  vypúšťací PN 10, D 20 mm</t>
  </si>
  <si>
    <t>5518100522</t>
  </si>
  <si>
    <t xml:space="preserve">Regulačné a poistné armatúry Automatický odvzdušňovací ventil  3/4"</t>
  </si>
  <si>
    <t>734209112</t>
  </si>
  <si>
    <t>Montáž závitovej armatúry s 2 závitmi do G 1/2 napr:</t>
  </si>
  <si>
    <t>422</t>
  </si>
  <si>
    <t>Priamy ventil do spiatočky HERZ-RL-1, 1/2</t>
  </si>
  <si>
    <t>4228461036</t>
  </si>
  <si>
    <t>1/2" termostatický ventil HERZ-TS-90-V, priamy, vonkajší závit G3/4</t>
  </si>
  <si>
    <t>734209114</t>
  </si>
  <si>
    <t>Montáž závitovej armatúry s 2 závitmi G 3/4 napr:</t>
  </si>
  <si>
    <t>4228461436</t>
  </si>
  <si>
    <t>3/4" ventil STRÖMAX-M, šikmý, regulačný s meracími ventilčekmi</t>
  </si>
  <si>
    <t>3195900021</t>
  </si>
  <si>
    <t xml:space="preserve">Kurenársko-inštalačné materiály Poistný ventil 3/4" x 1"  Pre vykurovanie - otvárací tlak 3 bar</t>
  </si>
  <si>
    <t>734209115</t>
  </si>
  <si>
    <t>Montáž závitovej armatúry s 2 závitmi G 1 napr:</t>
  </si>
  <si>
    <t>5510900292</t>
  </si>
  <si>
    <t>Guľový kohút s pákovým ovládačom, PN 10, DN 25</t>
  </si>
  <si>
    <t>4221168523</t>
  </si>
  <si>
    <t>Spätná klapka DN 25, PN 10</t>
  </si>
  <si>
    <t>4228461437</t>
  </si>
  <si>
    <t>1" ventil STRÖMAX-M, šikmý, regulačný s meracími ventilčekmi</t>
  </si>
  <si>
    <t>4228461553</t>
  </si>
  <si>
    <t>1" filter, veľkosť oka 0,4mm</t>
  </si>
  <si>
    <t>734209116</t>
  </si>
  <si>
    <t>Montáž závitovej armatúry s 2 závitmi G 5/4 napr:</t>
  </si>
  <si>
    <t>5510900294</t>
  </si>
  <si>
    <t>Guľový kohút s pákovým ovládačom, PN 10, DN 32</t>
  </si>
  <si>
    <t>734209117</t>
  </si>
  <si>
    <t>Montáž závitovej armatúry s 2 závitmi G 6/4 napr:</t>
  </si>
  <si>
    <t>5510900296</t>
  </si>
  <si>
    <t>Guľový kohút s pákovým ovládačom, PN 10, DN 40</t>
  </si>
  <si>
    <t>42211686005</t>
  </si>
  <si>
    <t>Spätná klapka DN 40, PN 10</t>
  </si>
  <si>
    <t>4228461555</t>
  </si>
  <si>
    <t>1 1/2" filter, veľkosť oka sieťoviny 0,4 mm</t>
  </si>
  <si>
    <t>734109215</t>
  </si>
  <si>
    <t>Montáž armatúry prírubovej s dvomi prírubami PN 1, 6 DN 65 napr:</t>
  </si>
  <si>
    <t>5510900300</t>
  </si>
  <si>
    <t>Guľový kohút s pákovým ovládačom, PN 10, DN 65</t>
  </si>
  <si>
    <t>4228461557</t>
  </si>
  <si>
    <t>2 1/2" filter, veľkosť oka sieťoviny 0,4 mm</t>
  </si>
  <si>
    <t>734209126</t>
  </si>
  <si>
    <t xml:space="preserve">Montáž závitovej armatúry s 3 závitmi  G 5/4 napr:</t>
  </si>
  <si>
    <t>4848803500</t>
  </si>
  <si>
    <t>Zmiešavač vody trojcestný napr. MIX AP D 32 so servopohonom</t>
  </si>
  <si>
    <t>734494218</t>
  </si>
  <si>
    <t>Ostatné meracie armatúry,návarok s rúrkovým závitom akosť do G 2</t>
  </si>
  <si>
    <t>998734101</t>
  </si>
  <si>
    <t>Presun hmôt pre armatúry v objektoch výšky do 6 m</t>
  </si>
  <si>
    <t>735</t>
  </si>
  <si>
    <t>Ústredné kúrenie, vykurov. telesá</t>
  </si>
  <si>
    <t>735158120</t>
  </si>
  <si>
    <t>Vykurovacie telesá panelové,tlaková skúška telesa vodou</t>
  </si>
  <si>
    <t>735159110</t>
  </si>
  <si>
    <t>Montáž vykurovacieho telesa panelového jadnoradového, dvojradového do 1500mm napr:</t>
  </si>
  <si>
    <t>4845366600</t>
  </si>
  <si>
    <t>Vykurovacie telesá oceľové doskové Korad 11K 600x0400</t>
  </si>
  <si>
    <t>4845374000</t>
  </si>
  <si>
    <t>Vykurovacie telesá oceľové doskové Korad 21K 600x0400</t>
  </si>
  <si>
    <t>4845374100</t>
  </si>
  <si>
    <t>Vykurovacie telesá doskové KORAD 21K 600x0500</t>
  </si>
  <si>
    <t>4845374200</t>
  </si>
  <si>
    <t xml:space="preserve">Vykurovacie telesá oceľové  doskové Korad 21K 600x0600</t>
  </si>
  <si>
    <t>4845374400</t>
  </si>
  <si>
    <t>Vykurovacie telesá doskové KORAD 21K 600x0800</t>
  </si>
  <si>
    <t>4845374600</t>
  </si>
  <si>
    <t>Vykurovacie telesá doskové KORAD 21K 600x1000</t>
  </si>
  <si>
    <t>4845374800</t>
  </si>
  <si>
    <t xml:space="preserve">Vykurovacie telesá oceľové  doskové Korad 21K 600x1200</t>
  </si>
  <si>
    <t>4845380300</t>
  </si>
  <si>
    <t>Vykurovacie telesá doskové KORAD 22K 600x0500</t>
  </si>
  <si>
    <t>4845380450</t>
  </si>
  <si>
    <t xml:space="preserve">Vykurovacie telesá oceľové  doskové Korad 22K 600x0800</t>
  </si>
  <si>
    <t>4845380550</t>
  </si>
  <si>
    <t xml:space="preserve">Vykurovacie telesá oceľové  doskové napr. Korad 22K 600x1000</t>
  </si>
  <si>
    <t>4845380650</t>
  </si>
  <si>
    <t xml:space="preserve">Vykurovacie telesá oceľové  doskové Korad 22VK 600x1200</t>
  </si>
  <si>
    <t>735159521</t>
  </si>
  <si>
    <t>Montáž vykurovacieho telesa panelového 900 mm dvojradového, trojradového do 2000mm</t>
  </si>
  <si>
    <t>4845381800</t>
  </si>
  <si>
    <t xml:space="preserve">Vykurovacie telesá oceľové  doskové Korad 22K 900x1200</t>
  </si>
  <si>
    <t>998735101</t>
  </si>
  <si>
    <t>Presun hmôt pre vykurovacie telesá v objektoch výšky do 6 m</t>
  </si>
  <si>
    <t>4845108500A1</t>
  </si>
  <si>
    <t>Vyregulovanie systému a vykurovacia skúška</t>
  </si>
  <si>
    <t>hzs</t>
  </si>
  <si>
    <t>4845108500A2</t>
  </si>
  <si>
    <t>Hydraulické vyregulovanie systému</t>
  </si>
  <si>
    <t>sub</t>
  </si>
  <si>
    <t>4845108500A3</t>
  </si>
  <si>
    <t>Napustenie systému</t>
  </si>
  <si>
    <t xml:space="preserve">Konštrukcie doplnkové </t>
  </si>
  <si>
    <t>767995105</t>
  </si>
  <si>
    <t xml:space="preserve">Montáž ostatných atypických  kovových stavebných doplnkových konštrukcií, konzol do 100 kg</t>
  </si>
  <si>
    <t>4848803528</t>
  </si>
  <si>
    <t>Materiál na ostatné atypické, kovové, stavebné a doplnkové konštrukcie, konzoly</t>
  </si>
  <si>
    <t>4a - elektroinštalácia a ...</t>
  </si>
  <si>
    <t>M - M</t>
  </si>
  <si>
    <t xml:space="preserve">    21-M - Elektromontáže</t>
  </si>
  <si>
    <t xml:space="preserve">    95-M - Revízie</t>
  </si>
  <si>
    <t>21-M</t>
  </si>
  <si>
    <t>Elektromontáže</t>
  </si>
  <si>
    <t>974032831</t>
  </si>
  <si>
    <t>Vyrezanie rýh frézovaním v murive z plných pálených tehál hĺbky 2,5 cm, šírky 4 cm -0,00180 t</t>
  </si>
  <si>
    <t>210010033</t>
  </si>
  <si>
    <t>Rúrka elektroinštalačná ohybná kovová typ 2423 "Kopex", uložená voľne alebo pod omietkou</t>
  </si>
  <si>
    <t>3450710300</t>
  </si>
  <si>
    <t>Rúrka FXP 25</t>
  </si>
  <si>
    <t>210010034</t>
  </si>
  <si>
    <t>Rúrka elektroinštalačná ohybná kovová typ 2429 "Kopex", uložená voľne alebo pod omietkou</t>
  </si>
  <si>
    <t>3450716100</t>
  </si>
  <si>
    <t>Rúrka kopex 3329</t>
  </si>
  <si>
    <t>3450803200</t>
  </si>
  <si>
    <t xml:space="preserve">Koleno PC Z PH  29</t>
  </si>
  <si>
    <t>210010123</t>
  </si>
  <si>
    <t>Rúrka ochranná z PE, novoduru, do D 47 mm, uložená voľne, vnútorná</t>
  </si>
  <si>
    <t>3450705100</t>
  </si>
  <si>
    <t xml:space="preserve">I-Rúrka FXKVR  50</t>
  </si>
  <si>
    <t>21001-0351</t>
  </si>
  <si>
    <t>Škatuľa KR rozvodka IP66, vodiče do 4mm2 ( 6455-11)</t>
  </si>
  <si>
    <t>345 620D600</t>
  </si>
  <si>
    <t>Škatuľa KR rozvodná uzatv. IP66 : 6455-11, 4x vstup P16 (5x4/4mm2) plast</t>
  </si>
  <si>
    <t>21001-0301</t>
  </si>
  <si>
    <t>Škatuľa KP prístrojová bez zapojenia</t>
  </si>
  <si>
    <t>3450367280</t>
  </si>
  <si>
    <t>Krabica KP prístrojová</t>
  </si>
  <si>
    <t>210010312</t>
  </si>
  <si>
    <t>Krabica (KO 97) odbočná s viečkom, bez zapojenia, kruhová</t>
  </si>
  <si>
    <t>3450910000</t>
  </si>
  <si>
    <t xml:space="preserve">Krabica  KO-97</t>
  </si>
  <si>
    <t>553 476100</t>
  </si>
  <si>
    <t xml:space="preserve">Kábelový rošt  š.250</t>
  </si>
  <si>
    <t>21002-0651</t>
  </si>
  <si>
    <t>Konštrukcia oceľová nosná pre prístroje do 5kg</t>
  </si>
  <si>
    <t>154 105150.1</t>
  </si>
  <si>
    <t>Nosník žľabu bočný</t>
  </si>
  <si>
    <t>21010-0001</t>
  </si>
  <si>
    <t>Ukončenie vodiča v rozvádzači a zapojenie do 2,5</t>
  </si>
  <si>
    <t>21010-0003</t>
  </si>
  <si>
    <t>Ukončenie vodiča v rozvádzači a zapojenie 16</t>
  </si>
  <si>
    <t>21011-0001</t>
  </si>
  <si>
    <t>Spínač nástenný, zapustený IP20-44, rad.1</t>
  </si>
  <si>
    <t>3450201270</t>
  </si>
  <si>
    <t xml:space="preserve">Spínač 1     Biela zapustený , biely</t>
  </si>
  <si>
    <t>210110043</t>
  </si>
  <si>
    <t>Spínač polozapustený a zapustený vč.zapojenia sériový prep.stried. - radenie 5 A</t>
  </si>
  <si>
    <t>3450203120</t>
  </si>
  <si>
    <t xml:space="preserve">Prepínač 5  ,zapustený, biely</t>
  </si>
  <si>
    <t>210110045</t>
  </si>
  <si>
    <t>Spínač polozapustený a zapustený vrátane zapojenia stried.prep.- radenie 6</t>
  </si>
  <si>
    <t>3450201520</t>
  </si>
  <si>
    <t xml:space="preserve">Prepínač 6  lesklý biely</t>
  </si>
  <si>
    <t>210110005</t>
  </si>
  <si>
    <t>Spínač nástenný pre prostredie obyčajné alebo vlhké vč. zapojenia krížový prepínač-radenie 7</t>
  </si>
  <si>
    <t>3450201660</t>
  </si>
  <si>
    <t>Prepínač 7 250V 10A IP20</t>
  </si>
  <si>
    <t>21011-1021</t>
  </si>
  <si>
    <t>Domová zásuvka v krabici 10/16 A 250 V, 2P + Z 2 x zapojenie</t>
  </si>
  <si>
    <t>345 401L486</t>
  </si>
  <si>
    <t xml:space="preserve">Zásuvka  1- nás. 10/16A   BIELA</t>
  </si>
  <si>
    <t>21011-0071</t>
  </si>
  <si>
    <t>Spínač ovládania osvetlenia svetlocitlivý, stmievač ...</t>
  </si>
  <si>
    <t>345 329L163.</t>
  </si>
  <si>
    <t>Spínač senzorový</t>
  </si>
  <si>
    <t>21019-0003</t>
  </si>
  <si>
    <t>Montáž rozvodnice do 100kg</t>
  </si>
  <si>
    <t>357 921021</t>
  </si>
  <si>
    <t xml:space="preserve">Rozvádzač  RH</t>
  </si>
  <si>
    <t>3570108100</t>
  </si>
  <si>
    <t>Rovádzač RP2</t>
  </si>
  <si>
    <t>3570108100.1</t>
  </si>
  <si>
    <t>Rovádzač RP3</t>
  </si>
  <si>
    <t>3570108400</t>
  </si>
  <si>
    <t>Rovádzač DT vrátane poruchovej signalizácie kotolne</t>
  </si>
  <si>
    <t>21020-0003</t>
  </si>
  <si>
    <t>Montáž svietidiel</t>
  </si>
  <si>
    <t>33512</t>
  </si>
  <si>
    <t>Svietidlo napr. FGH ALLFIVE LED 3027lm 19W 4000K CRI80 ON/OFF IP44 MacAdam3 SDCM L80B50 100.000h prisadené</t>
  </si>
  <si>
    <t>33507</t>
  </si>
  <si>
    <t>Svietidlo napr. FGH ALLFIVE LED 4770lm 28W 4000K CRI80 ON/OFF IP44 MacAdam3 SDCM L80B10 100.000h prisadené</t>
  </si>
  <si>
    <t>33509</t>
  </si>
  <si>
    <t>Svietidlo napr. FGH ALLFIVE LED 6273lm 36W 4000K CRI80 ON/OFF IP44 MacAdam3 SDCM L80B50 100.000h prisadené</t>
  </si>
  <si>
    <t>57759</t>
  </si>
  <si>
    <t xml:space="preserve">Svietidlo napr. FGH DISCOVERY EVO LED 2652lm 18W 4000K CRI80 ON/OFF IP44 IK07 MacAdam3 SDCM  L90B50 60.000h prisadené/nástenné</t>
  </si>
  <si>
    <t>22331-402</t>
  </si>
  <si>
    <t>Svietidlo napr. FGH DWIDE CEILING LED 3000lm 25W 4000K CRI80 DALI CLO IP20 MacAdam3 SDCM L100B50 50.000h prisadené</t>
  </si>
  <si>
    <t>152270</t>
  </si>
  <si>
    <t xml:space="preserve">Svietidlo napr. FGH OPTILUME CEILING LED 4000lm 40W  4000K CRI90 DALI CLO IP20 MacAdam3 SDCM L100B50 50.000h prisadené</t>
  </si>
  <si>
    <t>3G40L830</t>
  </si>
  <si>
    <t>Svietidlo napr. ZCLED3Gtooth195L940/AL615-MIKRO-C 193W 17030lm IP40 4000K Ra&gt;90, závesné</t>
  </si>
  <si>
    <t>210200044</t>
  </si>
  <si>
    <t>Svietidlo žiarovkové -, núdzové a orient., zelený pruh</t>
  </si>
  <si>
    <t>3480125500</t>
  </si>
  <si>
    <t>Núdzové svietidlá napr. LED LEDUS 1W 2hod IP44</t>
  </si>
  <si>
    <t>210220001</t>
  </si>
  <si>
    <t>Uzemňovacie vedenie na povrchu FeZn</t>
  </si>
  <si>
    <t>3544224150</t>
  </si>
  <si>
    <t xml:space="preserve">Územňovací vodič    ocelový žiarovo zinkovaný  označenie     O 10</t>
  </si>
  <si>
    <t>3540300900</t>
  </si>
  <si>
    <t>drát AlMgSi DEHNALU Rd 8 měkký,</t>
  </si>
  <si>
    <t>210220020</t>
  </si>
  <si>
    <t>Uzemňovacie vedenie v zemi FeZn vrátane izolácie spojov</t>
  </si>
  <si>
    <t>3544223850</t>
  </si>
  <si>
    <t xml:space="preserve">Územňovacia pásovina   ocelová žiarovo zinkovaná  označenie   30 x 4 mm</t>
  </si>
  <si>
    <t>210220031</t>
  </si>
  <si>
    <t>Ekvipotenciálna svorkovnica EPS 2 v krabici KO 125 E</t>
  </si>
  <si>
    <t>3410300258</t>
  </si>
  <si>
    <t xml:space="preserve">Krabica odbočná  krabica + veko šedá  KO 125 E KA</t>
  </si>
  <si>
    <t>210220040</t>
  </si>
  <si>
    <t>Svorka na potrubie "BERNARD" vrátane pásika Cu</t>
  </si>
  <si>
    <t>3544247905</t>
  </si>
  <si>
    <t>Bernard svorka zemniaca ZSA 16, obj. č. ESV000000041; bleskozvodný a uzemňovací materiál</t>
  </si>
  <si>
    <t>3544247910</t>
  </si>
  <si>
    <t>Páska CU, obj. č. ESV000000038; bleskozvodný a uzemňovací materiál, dĺžka 0,5m</t>
  </si>
  <si>
    <t>210220050</t>
  </si>
  <si>
    <t>Označenie zvodov číselnými štítkami</t>
  </si>
  <si>
    <t>3544247920</t>
  </si>
  <si>
    <t>Štítok orientačný 0, obj. č. EBL000000358; bleskozvodný a uzemňovací materiál</t>
  </si>
  <si>
    <t>210220095</t>
  </si>
  <si>
    <t>Náter zvodového vodiča</t>
  </si>
  <si>
    <t>2462167500</t>
  </si>
  <si>
    <t xml:space="preserve">Email syntetický  vonkajší Industrol zelený S 2013</t>
  </si>
  <si>
    <t>2462168100</t>
  </si>
  <si>
    <t xml:space="preserve">Email syntetický  vonkajší Industrol žltý   S 2013</t>
  </si>
  <si>
    <t>2464203000</t>
  </si>
  <si>
    <t>Riedidlo do olejovo-syntetickej farby S 6006</t>
  </si>
  <si>
    <t>210220104</t>
  </si>
  <si>
    <t>Podpery vedenia FeZn na plechové strechy PV23-24</t>
  </si>
  <si>
    <t>3544241950</t>
  </si>
  <si>
    <t xml:space="preserve">Podpera vedenia na plechové strechy  zliatina AlMgSi  označenie  PV 23</t>
  </si>
  <si>
    <t>3540405200</t>
  </si>
  <si>
    <t>HR-Podpera PV 32</t>
  </si>
  <si>
    <t>210220101</t>
  </si>
  <si>
    <t>Podpery vedenia FeZn na plochú strechu PV21</t>
  </si>
  <si>
    <t>3544218000</t>
  </si>
  <si>
    <t xml:space="preserve">Podpera vedenia na rovné strechy  betonová  PV 21</t>
  </si>
  <si>
    <t>210220102</t>
  </si>
  <si>
    <t>Podpery vedenia FeZn na vrchol krovu PV15 A-F +UNI</t>
  </si>
  <si>
    <t>3544241400</t>
  </si>
  <si>
    <t xml:space="preserve">Podpera vedenia na vrchol krovu  označenie  PV 15 A</t>
  </si>
  <si>
    <t>3540402900</t>
  </si>
  <si>
    <t>HR-Podpera PV 17</t>
  </si>
  <si>
    <t>210220202</t>
  </si>
  <si>
    <t>Zachytávacia tyč FeZn 1-2m závit JD10a-20a a podstavcom</t>
  </si>
  <si>
    <t>3544215200</t>
  </si>
  <si>
    <t xml:space="preserve">Zvodová tyč   označenie  JD 10</t>
  </si>
  <si>
    <t>3540402000</t>
  </si>
  <si>
    <t>HR-Ochranná strieška OS 02</t>
  </si>
  <si>
    <t>3540406000</t>
  </si>
  <si>
    <t>HR-Svorka SJ 02</t>
  </si>
  <si>
    <t>210220853</t>
  </si>
  <si>
    <t>Svorka zliatina AlMgSi spojovacia SS</t>
  </si>
  <si>
    <t>3544243100</t>
  </si>
  <si>
    <t xml:space="preserve">Svorka  spojovacia  zliatina AlMgSi  označenie  SS s p. 2 skr</t>
  </si>
  <si>
    <t>210220856</t>
  </si>
  <si>
    <t>Svorka zliatina AlMgSi na odkvapový žľab SO</t>
  </si>
  <si>
    <t>3544243550</t>
  </si>
  <si>
    <t xml:space="preserve">Svorka  okapová  zliatina AlMgSi  označenie  SO</t>
  </si>
  <si>
    <t>210220247</t>
  </si>
  <si>
    <t>Svorka FeZn skúšobná SZ</t>
  </si>
  <si>
    <t>3544220000</t>
  </si>
  <si>
    <t xml:space="preserve">Svorka  skušobná  ocelová žiarovo zinkovaná  označenie  SZ</t>
  </si>
  <si>
    <t>210220260</t>
  </si>
  <si>
    <t xml:space="preserve">Ochranný uholník FeZn   OU</t>
  </si>
  <si>
    <t>3544221600</t>
  </si>
  <si>
    <t xml:space="preserve">Ochraný uholník   ocelový žiarovo zinkovaný  označenie  OU 1,7 m</t>
  </si>
  <si>
    <t>210220261</t>
  </si>
  <si>
    <t xml:space="preserve">Držiak ochranného uholníka FeZn   DU-Z,D a DOU</t>
  </si>
  <si>
    <t>3544221800</t>
  </si>
  <si>
    <t xml:space="preserve">Držiak ochranného uholníka   ocelový žiarovo zinkovaný  označenie  DU D</t>
  </si>
  <si>
    <t>460030071</t>
  </si>
  <si>
    <t>Búranie živičných povrchov vrstvy 3 - 5 cm.</t>
  </si>
  <si>
    <t>460030081</t>
  </si>
  <si>
    <t>Rezanie škáry v asfalte alebo betóne zariadením na rezanie škár.</t>
  </si>
  <si>
    <t>460200284</t>
  </si>
  <si>
    <t>Hĺbenie káblovej ryhy 50 cm širokej a 100 cm hlbokej, v zemine triedy 4</t>
  </si>
  <si>
    <t>460560284</t>
  </si>
  <si>
    <t>Ručný zásyp nezap. káblovej ryhy bez zhutn. zeminy, 50 cm širokej, 100 cm hlbokej v zemine tr. 4</t>
  </si>
  <si>
    <t>460620014</t>
  </si>
  <si>
    <t>Proviz. úprava terénu v zemine tr. 4, aby nerovnosti terénu neboli väčšie ako 2 cm od vodor.hladiny</t>
  </si>
  <si>
    <t>210800613</t>
  </si>
  <si>
    <t xml:space="preserve">Vodič medený uložený voľne H07V-K (CYA)  450/750 V 6</t>
  </si>
  <si>
    <t>3410350554</t>
  </si>
  <si>
    <t xml:space="preserve">H07V-K 6    Flexibilný kábel harmonizovaný</t>
  </si>
  <si>
    <t>210800615</t>
  </si>
  <si>
    <t xml:space="preserve">Vodič medený uložený voľne H07V-K (CYA)  450/750 V 16</t>
  </si>
  <si>
    <t>3410350556</t>
  </si>
  <si>
    <t xml:space="preserve">H07V-K 16    Flexibilný kábel harmonizovaný</t>
  </si>
  <si>
    <t>341 010M046</t>
  </si>
  <si>
    <t>Vodič Cu : H07V-K 25 GNYE lano (RM) zel/žlté</t>
  </si>
  <si>
    <t>210810045</t>
  </si>
  <si>
    <t>Silový kábel 750 - 1000 V /mm2/ pevne uložený CYKY-CYKYm 750 V 3x1.5</t>
  </si>
  <si>
    <t>3410106300</t>
  </si>
  <si>
    <t xml:space="preserve">Kábel silový medený CYKY  3Cx01,5</t>
  </si>
  <si>
    <t>3410104300</t>
  </si>
  <si>
    <t xml:space="preserve">Kábel silový medený CYKY  3Ax01,5</t>
  </si>
  <si>
    <t>210810046</t>
  </si>
  <si>
    <t>Silový kábel 750 - 1000 V /mm2/ pevne uložený CYKY-CYKYm 750 V 3x2.5</t>
  </si>
  <si>
    <t>3410106500</t>
  </si>
  <si>
    <t xml:space="preserve">Kábel silový medený CYKY  3Cx02,5</t>
  </si>
  <si>
    <t>210810055</t>
  </si>
  <si>
    <t>Silový kábel 750 - 1000 V /mm2/ pevne uložený CYKY-CYKYm 750 V 5x1,5</t>
  </si>
  <si>
    <t>3410109200</t>
  </si>
  <si>
    <t xml:space="preserve">Kábel silový medený CYKY  5Cx01,5</t>
  </si>
  <si>
    <t>210810058</t>
  </si>
  <si>
    <t>Silový kábel 750 - 1000 V /mm2/ pevne uložený CYKY-CYKYm 750 V 5x4</t>
  </si>
  <si>
    <t>3410109500</t>
  </si>
  <si>
    <t xml:space="preserve">Kábel silový medený CYKY  5Cx04</t>
  </si>
  <si>
    <t>210800123</t>
  </si>
  <si>
    <t>Kábel medený uložený voľne CYKY 450/750 V 5x10</t>
  </si>
  <si>
    <t>3410350101</t>
  </si>
  <si>
    <t xml:space="preserve">CYKY 5x10    Kábel pre pevné uloženie, medený STN</t>
  </si>
  <si>
    <t>210810060</t>
  </si>
  <si>
    <t>Kábel medený silový uložený pevne 1-CYKY 0,6/1 kV 4x25</t>
  </si>
  <si>
    <t>3410350139</t>
  </si>
  <si>
    <t xml:space="preserve">1-CYKY 5x25    Kábel pre pevné uloženie, medený STN</t>
  </si>
  <si>
    <t>210800107</t>
  </si>
  <si>
    <t>Kábel vyhrievací uložený pevne</t>
  </si>
  <si>
    <t>341010630011</t>
  </si>
  <si>
    <t>ADPSV 20 780W 39,3m</t>
  </si>
  <si>
    <t>341010630013</t>
  </si>
  <si>
    <t>plastové držiaky termokáblov v horizontálnom žľabe, 25 ks</t>
  </si>
  <si>
    <t>341010630014</t>
  </si>
  <si>
    <t>plastové držiaky termokáblov vo vertikálnom zvode, 25 ks</t>
  </si>
  <si>
    <t>341010630015</t>
  </si>
  <si>
    <t>plastová reťaz na montáž termokáblov do vertikálnych zvodov 10m</t>
  </si>
  <si>
    <t>211010009</t>
  </si>
  <si>
    <t>Osadenie polyamidovej príchytky do muriva z tvrdého kameňa, jednoduchého betónu a železobetónu HM 6</t>
  </si>
  <si>
    <t>2830403000</t>
  </si>
  <si>
    <t>BKS sťahovacia príchytka 1973/28, 8-28MM</t>
  </si>
  <si>
    <t>95-M</t>
  </si>
  <si>
    <t>Revízie</t>
  </si>
  <si>
    <t>951</t>
  </si>
  <si>
    <t>Kompletné vyskúšanie</t>
  </si>
  <si>
    <t>952</t>
  </si>
  <si>
    <t>Spracovanie východiskovej revízie a vypracovanie správy</t>
  </si>
  <si>
    <t>5a - slaboprúdové rozvody</t>
  </si>
  <si>
    <t xml:space="preserve">    22-M - Montáže oznam. a zabezp. zariadení</t>
  </si>
  <si>
    <t>22-M</t>
  </si>
  <si>
    <t>Montáže oznam. a zabezp. zariadení</t>
  </si>
  <si>
    <t>220260002</t>
  </si>
  <si>
    <t>Škatuľa KP 68 pod omietku,upevnenie do pripraveného lôžka,zhot.otvorov,bez svoriek a zapojenia</t>
  </si>
  <si>
    <t>210803504</t>
  </si>
  <si>
    <t>Vysokofrekvenčný koaxiálny kábel voľne uložený RG6 75</t>
  </si>
  <si>
    <t>3411000200</t>
  </si>
  <si>
    <t>Kábel koaxiálny RG6 75-4,8</t>
  </si>
  <si>
    <t>220320306</t>
  </si>
  <si>
    <t>Montáž elektronicky ovládaného zámku do pripraveného priestoru dverí,zapojenie,preskúšanie funkcie</t>
  </si>
  <si>
    <t>360190001</t>
  </si>
  <si>
    <t>Rozvádzač - TLF</t>
  </si>
  <si>
    <t>3570163200</t>
  </si>
  <si>
    <t>Rozvádzač MIS 1a</t>
  </si>
  <si>
    <t>220730001</t>
  </si>
  <si>
    <t>Spoloč.televízna a rozhlas.anténa,montáž účast.zásuvky,bez zapoj.koax.káblov,priechodná resp.koncová</t>
  </si>
  <si>
    <t>3450321500</t>
  </si>
  <si>
    <t xml:space="preserve">Zásuvka  TV+R</t>
  </si>
  <si>
    <t>220730281</t>
  </si>
  <si>
    <t>Rozvodnica STA na omietku,osadenie na vopred pripravené úchytné body,vrátane prípravných prác</t>
  </si>
  <si>
    <t>220730406</t>
  </si>
  <si>
    <t>Nastavenie a uvedenie do prevádzky STA,TKR,meranie na účastníckej zásuvke -všetky TV kanály</t>
  </si>
  <si>
    <t>Pol.1</t>
  </si>
  <si>
    <t>HD, programovateľný zosilňovač</t>
  </si>
  <si>
    <t>Pol.2</t>
  </si>
  <si>
    <t>DVB-T anténa</t>
  </si>
  <si>
    <t>Pol.3</t>
  </si>
  <si>
    <t>Rozbočovač 2-cestný,</t>
  </si>
  <si>
    <t>210010005</t>
  </si>
  <si>
    <t>Rúrka ohybná elektroinštalačná, uložená pod omietkou, typ 23 - 36 mm</t>
  </si>
  <si>
    <t>3450709100</t>
  </si>
  <si>
    <t xml:space="preserve">I-Rúrka VRM  20 svetlošedá</t>
  </si>
  <si>
    <t>220110346</t>
  </si>
  <si>
    <t>Zhotovenie káblového štítka,vyrazenie znaku,pripevnenie,ovinutie štítka páskou PVC</t>
  </si>
  <si>
    <t>2830039800</t>
  </si>
  <si>
    <t xml:space="preserve">Sťahovacia  páska so štítkom prírodná 110 x 2,5 mm  typ:  120J</t>
  </si>
  <si>
    <t>2830038200</t>
  </si>
  <si>
    <t xml:space="preserve">Sťahovacia páska prírodná 200 x 4,8 mm  typ:  190</t>
  </si>
  <si>
    <t>220260376</t>
  </si>
  <si>
    <t>Skriňa ,osadenie skrine na podlahu vč.vykonania murárskych prác</t>
  </si>
  <si>
    <t>3923000855</t>
  </si>
  <si>
    <t>RACK 22U, komplet dodávka</t>
  </si>
  <si>
    <t>3410300800</t>
  </si>
  <si>
    <t>Kábel oznamovací medený Datové káble FTP cat 5e 4x2x0,52</t>
  </si>
  <si>
    <t>220280221</t>
  </si>
  <si>
    <t xml:space="preserve">Káble datové  5 x 2 x 0,5 uložené v rúrkach,lištách,bez odvieč.a zavieč.krabíc</t>
  </si>
  <si>
    <t>220301201</t>
  </si>
  <si>
    <t>Zásuvka dátová štvorpólová, montáž vr.zapojenia vodičov pod skrutky,pod omietku</t>
  </si>
  <si>
    <t>3450363220</t>
  </si>
  <si>
    <t xml:space="preserve">Nosná maska s 2 konektormi RJ 45 CAT.5   FTP</t>
  </si>
  <si>
    <t>220520005</t>
  </si>
  <si>
    <t>Montáž automatickej pobočkovej ústredne</t>
  </si>
  <si>
    <t>3820100400</t>
  </si>
  <si>
    <t>Ústredňa telefónna komplet</t>
  </si>
  <si>
    <t>220520005.1</t>
  </si>
  <si>
    <t>Záverečné meranie dátového kábla</t>
  </si>
  <si>
    <t>6a - zdravotechnika</t>
  </si>
  <si>
    <t xml:space="preserve">    8 - Rúrové vedenie</t>
  </si>
  <si>
    <t xml:space="preserve">    721 - Zdravotechnika - vnútorná kanalizácia</t>
  </si>
  <si>
    <t xml:space="preserve">    722 - Zdravotechnika - vnútorný vodovod</t>
  </si>
  <si>
    <t xml:space="preserve">    725 - Zdravotechnika - zariaďovacie predmety</t>
  </si>
  <si>
    <t>HZS100112</t>
  </si>
  <si>
    <t>Stavebno montážne práce náročnejšie, (Tr. 2) v rozsahu viac ako 8 hodín náročnejšie - zemné práce pre rozvody zdravotechniky</t>
  </si>
  <si>
    <t>Rúrové vedenie</t>
  </si>
  <si>
    <t>871211004</t>
  </si>
  <si>
    <t>Montáž vodovodného potrubia z dvojvsrtvového PE 100 SDR11/PN16 zváraných natupo D 50x4,6 mm</t>
  </si>
  <si>
    <t>286130033600</t>
  </si>
  <si>
    <t>Rúra HDPE na vodu PE100 PN16 SDR11 50x4,6x100 m</t>
  </si>
  <si>
    <t>979011111</t>
  </si>
  <si>
    <t>Zvislá doprava sutiny a vybúraných hmôt za prvé podlažie nad alebo pod základným podlažím</t>
  </si>
  <si>
    <t>979011121</t>
  </si>
  <si>
    <t>Zvislá doprava sutiny a vybúraných hmôt za každé ďalšie podlažie</t>
  </si>
  <si>
    <t>979082111</t>
  </si>
  <si>
    <t>Vnútrostavenisková doprava sutiny a vybúraných hmôt do 10 m</t>
  </si>
  <si>
    <t>979082121</t>
  </si>
  <si>
    <t>Vnútrostavenisková doprava sutiny a vybúraných hmôt za každých ďalších 5 m</t>
  </si>
  <si>
    <t>979089612</t>
  </si>
  <si>
    <t>Poplatok za skladovanie - iné odpady zo stavieb a demolácií (17 09), ostatné</t>
  </si>
  <si>
    <t>HZS900112</t>
  </si>
  <si>
    <t>Stavebno montážne práce náročnejšie, (Tr. 2) v rozsahu viac ako 8 hodín náročnejšie - búracie práce pre rozvody zdravotechniky, drážky, prestupy</t>
  </si>
  <si>
    <t>713482112</t>
  </si>
  <si>
    <t>Montáž trubíc z PE, hr.do 10 mm, vnút.priemer do 70 mm</t>
  </si>
  <si>
    <t>283310001700</t>
  </si>
  <si>
    <t>Izolačná PE trubica do DN 40 mm</t>
  </si>
  <si>
    <t>998713203</t>
  </si>
  <si>
    <t>721</t>
  </si>
  <si>
    <t>Zdravotechnika - vnútorná kanalizácia</t>
  </si>
  <si>
    <t>721171107</t>
  </si>
  <si>
    <t>Potrubie z PVC - U odpadové ležaté hrdlové D 75x1, 8</t>
  </si>
  <si>
    <t>721171111</t>
  </si>
  <si>
    <t>Potrubie z PVC - U odpadové ležaté hrdlové D 140x2, 8</t>
  </si>
  <si>
    <t>721171112</t>
  </si>
  <si>
    <t>Potrubie z PVC - U odpadové ležaté hrdlové D 160x3, 9</t>
  </si>
  <si>
    <t>721172109</t>
  </si>
  <si>
    <t>Potrubie z PVC - U odpadové zvislé hrdlové D 110x2, 2</t>
  </si>
  <si>
    <t>286510021300</t>
  </si>
  <si>
    <t>Čistiaca tvarovka PVC-U, DN 110 hladká pre gravitačnú kanalizáciu KG potrubia</t>
  </si>
  <si>
    <t>721173205</t>
  </si>
  <si>
    <t>Potrubie z PVC - U odpadné pripájacie D 50x1, 8</t>
  </si>
  <si>
    <t>721173206</t>
  </si>
  <si>
    <t>Potrubie z PVC - U odpadné pripájacie D 63x1, 8</t>
  </si>
  <si>
    <t>721194104</t>
  </si>
  <si>
    <t>Zriadenie prípojky na potrubí vyvedenie a upevnenie odpadových výpustiek D 40x1,8</t>
  </si>
  <si>
    <t>721194105</t>
  </si>
  <si>
    <t>Zriadenie prípojky na potrubí vyvedenie a upevnenie odpadových výpustiek D 50x1,8</t>
  </si>
  <si>
    <t>721194109</t>
  </si>
  <si>
    <t>Zriadenie prípojky na potrubí vyvedenie a upevnenie odpadových výpustiek D 110x2,3</t>
  </si>
  <si>
    <t>721229022.S</t>
  </si>
  <si>
    <t>Montáž podlahového odtokového žlabu dĺžky 900 mm pre montáž k stene</t>
  </si>
  <si>
    <t>552240022000.S</t>
  </si>
  <si>
    <t>Žľab kúpeľňový nerezový ku stene, dĺ. 950 mm, plastový sifón DN 50</t>
  </si>
  <si>
    <t>721274103</t>
  </si>
  <si>
    <t>Ventilačná hlavica strešná plastová DN 100</t>
  </si>
  <si>
    <t>721290111</t>
  </si>
  <si>
    <t>Ostatné - skúška tesnosti kanalizácie v objektoch vodou do DN 125</t>
  </si>
  <si>
    <t>721290112</t>
  </si>
  <si>
    <t>Ostatné - skúška tesnosti kanalizácie v objektoch vodou DN 150 alebo DN 200</t>
  </si>
  <si>
    <t>998721203</t>
  </si>
  <si>
    <t>Presun hmôt pre vnútornú kanalizáciu v objektoch výšky nad 12 do 24 m</t>
  </si>
  <si>
    <t>722</t>
  </si>
  <si>
    <t>Zdravotechnika - vnútorný vodovod</t>
  </si>
  <si>
    <t>722171131.S</t>
  </si>
  <si>
    <t>Potrubie plasthliníkové D 18 mm</t>
  </si>
  <si>
    <t>722171133.S</t>
  </si>
  <si>
    <t>Potrubie plasthliníkové D 26 mm</t>
  </si>
  <si>
    <t>722171134.S</t>
  </si>
  <si>
    <t>Potrubie plasthliníkové D 32 mm</t>
  </si>
  <si>
    <t>722171135.S</t>
  </si>
  <si>
    <t>Potrubie plasthliníkové D 40 mm</t>
  </si>
  <si>
    <t>722220111</t>
  </si>
  <si>
    <t>Montáž armatúry závitovej, nástenka pre výtokový ventil</t>
  </si>
  <si>
    <t>3195700005</t>
  </si>
  <si>
    <t xml:space="preserve">Nástenka pre výtokový ventil  alebo batériu DN15</t>
  </si>
  <si>
    <t>722220121</t>
  </si>
  <si>
    <t>Montáž armatúry závitovej, nástenka pre batériu G 1/2</t>
  </si>
  <si>
    <t>pár</t>
  </si>
  <si>
    <t>3195300197</t>
  </si>
  <si>
    <t>Montážna šablóna pre nástenku rozteč, 100-150 mm</t>
  </si>
  <si>
    <t>722221025</t>
  </si>
  <si>
    <t>Montáž guľového kohúta závitového priameho pre vodu G 5/4</t>
  </si>
  <si>
    <t>551110005200.S</t>
  </si>
  <si>
    <t>Guľový uzáver pre vodu 5/4", niklovaná mosadz</t>
  </si>
  <si>
    <t>722221030</t>
  </si>
  <si>
    <t>Montáž guľového kohúta závitového priameho pre vodu G 6/4</t>
  </si>
  <si>
    <t>551110005900.S</t>
  </si>
  <si>
    <t>Guľový uzáver pre vodu 6/4", niklovaná mosadz</t>
  </si>
  <si>
    <t>722221185</t>
  </si>
  <si>
    <t>Montáž poistného ventilu závitového pre vodu G 5/4</t>
  </si>
  <si>
    <t>541320006050</t>
  </si>
  <si>
    <t>Poistná skupina DN 32, pre zásobníkové ohrievače vody</t>
  </si>
  <si>
    <t>722221280</t>
  </si>
  <si>
    <t>Montáž spätného ventilu závitového G 5/4</t>
  </si>
  <si>
    <t>551110016700.S</t>
  </si>
  <si>
    <t>Spätný ventil kontrolovateľný, 5/4" FF, PN 16, mosadz, disk plast</t>
  </si>
  <si>
    <t>722250040</t>
  </si>
  <si>
    <t>Montáž skrinky nástenného hydrantu bez vybavenia</t>
  </si>
  <si>
    <t>449170000500</t>
  </si>
  <si>
    <t>Skriňa nástenného hydrantu D 25 bez vybavenia oceľová</t>
  </si>
  <si>
    <t>722250045</t>
  </si>
  <si>
    <t>Montáž nástenného hydrantu D 25</t>
  </si>
  <si>
    <t>449160005900</t>
  </si>
  <si>
    <t>Nástenný hydrant Ms D 25 (Ventil 3/4", PN 10), so spojkou Al</t>
  </si>
  <si>
    <t>722250055</t>
  </si>
  <si>
    <t>Montáž požiarnej hadice D 25</t>
  </si>
  <si>
    <t>449120000200</t>
  </si>
  <si>
    <t>Požiarna hadica PH ZÁSAH D 25 Al spojka (20 m)</t>
  </si>
  <si>
    <t>722290226</t>
  </si>
  <si>
    <t>Tlaková skúška vodovodného potrubia do DN 50</t>
  </si>
  <si>
    <t>722290234</t>
  </si>
  <si>
    <t>Prepláchnutie a dezinfekcia vodovodného potrubia do DN 80</t>
  </si>
  <si>
    <t>998722203</t>
  </si>
  <si>
    <t>Presun hmôt pre vnútorný vodovod v objektoch výšky nad 12 do 24 m</t>
  </si>
  <si>
    <t>725</t>
  </si>
  <si>
    <t>Zdravotechnika - zariaďovacie predmety</t>
  </si>
  <si>
    <t>725119307</t>
  </si>
  <si>
    <t>Montáž záchodovej misy keramickej kombinovanej s rovným odpadom</t>
  </si>
  <si>
    <t>súb.</t>
  </si>
  <si>
    <t>642340001225</t>
  </si>
  <si>
    <t>Kombinované WC keramické, pre imobilných, vrátane inštalačnej sady</t>
  </si>
  <si>
    <t>725119410</t>
  </si>
  <si>
    <t>Montáž záchodovej misy keramickej zavesenej s rovným odpadom</t>
  </si>
  <si>
    <t>642360001100</t>
  </si>
  <si>
    <t>Misa záchodová keramická závesná, hlboké splachovanie</t>
  </si>
  <si>
    <t>725149710</t>
  </si>
  <si>
    <t>Montáž predstenového systému zavesených záchodov do kombinovaných stien</t>
  </si>
  <si>
    <t>552370001600</t>
  </si>
  <si>
    <t>Predstenový systém pre závesné WC, s podomietkovou splachovacou nádržou, plast</t>
  </si>
  <si>
    <t>725219401</t>
  </si>
  <si>
    <t>Montáž umývadla na skrutky do muriva, bez výtokovej armatúry</t>
  </si>
  <si>
    <t>642013534000</t>
  </si>
  <si>
    <t>Umývadlo keramické</t>
  </si>
  <si>
    <t>642110000500</t>
  </si>
  <si>
    <t>Umývadlo keramické pre imobilných</t>
  </si>
  <si>
    <t>725291112</t>
  </si>
  <si>
    <t>Montáž doplnkov zariadení kúpeľní a záchodov, záchodová doska</t>
  </si>
  <si>
    <t>642370003860</t>
  </si>
  <si>
    <t>Záchodová doska termoplastová s poklopom, plastové príchytky, dĺžková nastaviteľnosť</t>
  </si>
  <si>
    <t>725291114</t>
  </si>
  <si>
    <t>Montáž doplnkov zariadení kúpeľní a záchodov, madlá</t>
  </si>
  <si>
    <t>552380008500</t>
  </si>
  <si>
    <t>Madlo nerezové pevné, pre imobilných k WC</t>
  </si>
  <si>
    <t>552380011300</t>
  </si>
  <si>
    <t>Madlo nerezové toaletné pre imobilných k umývadlu</t>
  </si>
  <si>
    <t>725291115</t>
  </si>
  <si>
    <t>Montáž doplnkov zariadení kúpeľní a záchodov, sedačka do sprchy alebo vane</t>
  </si>
  <si>
    <t>554330002200</t>
  </si>
  <si>
    <t>Sedačka do sprchy sklápacia plastová, konštrukcia nerez</t>
  </si>
  <si>
    <t>725319121</t>
  </si>
  <si>
    <t>Montáž kuchynských drezov jednoduchých, ostatných typov, bez výtokových armatúr</t>
  </si>
  <si>
    <t>552310000200.S</t>
  </si>
  <si>
    <t>Kuchynský drez nerezový na zapustenie do dosky</t>
  </si>
  <si>
    <t>725329130</t>
  </si>
  <si>
    <t>Montáž kuchynských drezov, ostantných typov dvojitých, dvojdrezových, bez výtokových armatúr</t>
  </si>
  <si>
    <t>552310000205.S</t>
  </si>
  <si>
    <t>Kuchynský dvojdrez nerezový na zapustenie do dosky</t>
  </si>
  <si>
    <t>725333360</t>
  </si>
  <si>
    <t>Montáž výlevky keramickej voľne stojacej bez výtokovej armatúry</t>
  </si>
  <si>
    <t>642014436000</t>
  </si>
  <si>
    <t>Výlevka keramická stojatá s plastovou mrežou, biela</t>
  </si>
  <si>
    <t>725819402</t>
  </si>
  <si>
    <t>Montáž ventilu bez pripojovacej rúrky G 1/2</t>
  </si>
  <si>
    <t>551187458000</t>
  </si>
  <si>
    <t>Guľový rohový ventil, 1/2" x 3/8", s filtrom, bez matky, chrómovaná mosadz</t>
  </si>
  <si>
    <t>725829201</t>
  </si>
  <si>
    <t>Montáž batérie umývadlovej a drezovej nástennej pákovej, alebo klasickej</t>
  </si>
  <si>
    <t>551450000600</t>
  </si>
  <si>
    <t>Výlevková nástenná vodovodná batéria, páková s dlhým otočným výtokovým ramienkom, rozteč 150 mm, chróm</t>
  </si>
  <si>
    <t>725829601</t>
  </si>
  <si>
    <t>Montáž batérií umývadlových a drezových stojankových pákových alebo klasických</t>
  </si>
  <si>
    <t>551300615000</t>
  </si>
  <si>
    <t>Umývadlová stojanková páková batéria, chróm</t>
  </si>
  <si>
    <t>551300678000</t>
  </si>
  <si>
    <t>Drezová stojanková vodovodná batéria, páková, chróm</t>
  </si>
  <si>
    <t>725849201</t>
  </si>
  <si>
    <t>Montáž batérie sprchovej nástennej pákovej, klasickej</t>
  </si>
  <si>
    <t>551450002500</t>
  </si>
  <si>
    <t>Batéria sprchová nástenná páková, rozteč 150 mm, bez sprchovej sady, chróm</t>
  </si>
  <si>
    <t>725849205</t>
  </si>
  <si>
    <t>Montáž batérie sprchovej nástennej, držiak sprchy s nastaviteľnou výškou sprchy</t>
  </si>
  <si>
    <t>552260002200</t>
  </si>
  <si>
    <t>Sprchová sada (ručná sprcha, 1 funkcia, držiak sprchy, sprchová hadica 1,7 m), chróm</t>
  </si>
  <si>
    <t>725869301</t>
  </si>
  <si>
    <t>Montáž zápachovej uzávierky pre zariaďovacie predmety, umývadlová do D 40</t>
  </si>
  <si>
    <t>551620005800</t>
  </si>
  <si>
    <t>Zápachová uzávierka kolenová pre umývadlá a bidety, d 40 mm, G 1 1/4", vodorovný odtok, biela, plast</t>
  </si>
  <si>
    <t>725869311</t>
  </si>
  <si>
    <t>Montáž zápachovej uzávierky pre zariaďovacie predmety, drezová do D 50 (pre jeden drez)</t>
  </si>
  <si>
    <t>551620007100</t>
  </si>
  <si>
    <t>Zápachová uzávierka kolenová pre jednodielne drezy, d 50 mm, G 1 1/2", vodorovný odtok, úsporný, s uhlovou hadicovou prípojkou, plast</t>
  </si>
  <si>
    <t>725869323.S</t>
  </si>
  <si>
    <t>Montáž zápachovej uzávierky pre zariaďovacie predmety, pračkovej do D 50 (podomietkovej)</t>
  </si>
  <si>
    <t>551620012900</t>
  </si>
  <si>
    <t>Zápachová uzávierka podomietková HL405, DN 40/50, umývačkový UP sifón, krytka nerez 180x100 mm, prítok/odtok vody R 1/2" vnútorný závit, s kolenom pre pripojenie hadice 3/4", PE</t>
  </si>
  <si>
    <t>725869351</t>
  </si>
  <si>
    <t>Montáž zápachovej uzávierky pre zariaďovacie predmety, výlevkovej do D 50</t>
  </si>
  <si>
    <t>998725203</t>
  </si>
  <si>
    <t>Presun hmôt pre zariaďovacie predmety v objektoch výšky nad 12 do 24 m</t>
  </si>
  <si>
    <t>767995101</t>
  </si>
  <si>
    <t>Montáž ostatných atypických kovových stavebných doplnkových konštrukcií do 5 kg jednotlivo</t>
  </si>
  <si>
    <t>553999006</t>
  </si>
  <si>
    <t>Kilogramové ceny kompletizovaných výrobkov z ocele - konštrukcie stredne až veľmi zložité - ostatné drobné pomocné oceľové konštrukcie pre montáže zdravotechnických zariadení</t>
  </si>
  <si>
    <t>KG</t>
  </si>
  <si>
    <t>998767202</t>
  </si>
  <si>
    <t>Presun hmôt pre kovové stavebné doplnkové konštrukcie v objektoch výšky nad 6 do 12 m</t>
  </si>
  <si>
    <t>7a - plynoinštalácia</t>
  </si>
  <si>
    <t xml:space="preserve">    723 - Zdravotechnika - vnútorný plynovod</t>
  </si>
  <si>
    <t xml:space="preserve">    M - Práce a dodávky M</t>
  </si>
  <si>
    <t xml:space="preserve">    23-M - Montáže potrubia</t>
  </si>
  <si>
    <t>723</t>
  </si>
  <si>
    <t>Zdravotechnika - vnútorný plynovod</t>
  </si>
  <si>
    <t>723120203</t>
  </si>
  <si>
    <t>Potrubie z oceľových rúrok závitových čiernych spájaných zvarovaním - akosť 11 353.0 DN 20</t>
  </si>
  <si>
    <t>723120204</t>
  </si>
  <si>
    <t>Potrubie z oceľových rúrok závitových čiernych spájaných zvarovaním - akosť 11 353.0 DN 25</t>
  </si>
  <si>
    <t>723120205</t>
  </si>
  <si>
    <t>Potrubie z oceľových rúrok závitových čiernych spájaných zvarovaním - akosť 11 353.0 DN 32</t>
  </si>
  <si>
    <t>723120207</t>
  </si>
  <si>
    <t>Potrubie z oceľových rúrok závitových čiernych spájaných zvarovaním - akosť 11 353.0 DN 50</t>
  </si>
  <si>
    <t>723150316</t>
  </si>
  <si>
    <t>Potrubie z oceľových rúrok hladkých čiernych spájaných zvarov. akosť 11 353.0 D 133/4, 5</t>
  </si>
  <si>
    <t>723150341</t>
  </si>
  <si>
    <t>Potrubie z oceľových rúrok hladkých čiernych redukcia - zhotovenie kovaním nad 1 DN DN 32/20</t>
  </si>
  <si>
    <t>723150342</t>
  </si>
  <si>
    <t>Potrubie z oceľových rúrok hladkých čiernych redukcia - zhotovenie kovaním nad 1 DN DN 50/32</t>
  </si>
  <si>
    <t>723150356</t>
  </si>
  <si>
    <t>Potrubie z oceľových rúrok hladkých čiernych, redukcia zhotovaná kovaním nad 2 DN DN 125/50</t>
  </si>
  <si>
    <t>723150368</t>
  </si>
  <si>
    <t>Potrubie z oceľových rúrok hladkých čiernych, chránička D 76/3,2</t>
  </si>
  <si>
    <t>723160335</t>
  </si>
  <si>
    <t>Prípojka k plynomeru zvarená, rozpierka prípojky do G 5/4</t>
  </si>
  <si>
    <t>723190203</t>
  </si>
  <si>
    <t>Prípojka plynovodná z oceľových rúrok závitových čiernych spájaných na závit DN 20</t>
  </si>
  <si>
    <t>723239205</t>
  </si>
  <si>
    <t>Montáž armatúr plynových s dvoma závitmi G 5/4 ostatné typy</t>
  </si>
  <si>
    <t>551340000600</t>
  </si>
  <si>
    <t>Kohút pre plynovú inštaláciu priamy s nátrubkom K 800 5/4"</t>
  </si>
  <si>
    <t>734213110</t>
  </si>
  <si>
    <t>Montáž ventilu odvzdušňovacieho závitového plynového do G 3/8</t>
  </si>
  <si>
    <t>551210011600</t>
  </si>
  <si>
    <t>Ventil odvzdušňovací 3/8” s ručným ovládaním a tesnením, armatúry pre uzavreté systémy, GIACOMINI</t>
  </si>
  <si>
    <t>734213120</t>
  </si>
  <si>
    <t>Montáž ventilu odvzdušňovacieho závitového vykurovacích telies do G 1/2</t>
  </si>
  <si>
    <t>551210011900</t>
  </si>
  <si>
    <t>Ventil odvzdušňovací ručný, 1/2", PN 10, ROV, niklovaná mosadz, plast, IVAR</t>
  </si>
  <si>
    <t>723239201</t>
  </si>
  <si>
    <t>Montáž armatúr plynových s dvoma závitmi G 1/2 ostatné typy</t>
  </si>
  <si>
    <t>551340005900</t>
  </si>
  <si>
    <t>Guľový uzáver na plyn 1/2", FF, páčka, plnoprietokový, niklovaná mosadz, IVAR</t>
  </si>
  <si>
    <t>723239203</t>
  </si>
  <si>
    <t>Montáž armatúr plynových s dvoma závitmi G 1 ostatné typy</t>
  </si>
  <si>
    <t>551340000400</t>
  </si>
  <si>
    <t>Plynový filter závitový FO25F PN6 1"</t>
  </si>
  <si>
    <t>598220005500</t>
  </si>
  <si>
    <t>KOMÍN - komplet</t>
  </si>
  <si>
    <t>5981</t>
  </si>
  <si>
    <t>Plast/hliník - Kotlová redukcia s meracím otvorom 100*/110</t>
  </si>
  <si>
    <t>5982</t>
  </si>
  <si>
    <t>Plast/hliník - Rúra s hrdlom 0,25m D110</t>
  </si>
  <si>
    <t>5983</t>
  </si>
  <si>
    <t>Plast/hliník - Koleno 45° D110</t>
  </si>
  <si>
    <t>5984</t>
  </si>
  <si>
    <t>Plast/hliník - Rúrový diel s 45° s odbočkou - 1m D125/110</t>
  </si>
  <si>
    <t>5985</t>
  </si>
  <si>
    <t>Plast/hliník - Zátka s hrdlom D125</t>
  </si>
  <si>
    <t>5986</t>
  </si>
  <si>
    <t>Plast/hliník - Revízny T-kus s odtokom D125</t>
  </si>
  <si>
    <t>5987</t>
  </si>
  <si>
    <t>Plast/hliník - Sifón Long John(pre pretlak) vývod 40mm</t>
  </si>
  <si>
    <t>5988</t>
  </si>
  <si>
    <t>Plast/hliník - Hadica pre odvod kondenzátu 1bm</t>
  </si>
  <si>
    <t>5989</t>
  </si>
  <si>
    <t>Plast/hliník - Rúra s hdrlom 1m D125</t>
  </si>
  <si>
    <t>59810</t>
  </si>
  <si>
    <t>Nerez - Redukcia excentrická nerez EW 125/150</t>
  </si>
  <si>
    <t>59811</t>
  </si>
  <si>
    <t>Nerez - Prechodový diel EW-DW 125/150</t>
  </si>
  <si>
    <t>59812</t>
  </si>
  <si>
    <t>Nerez - Koleno 85° DW 125/150</t>
  </si>
  <si>
    <t>59813</t>
  </si>
  <si>
    <t>Nerez - Vynášací diel DW 125/150</t>
  </si>
  <si>
    <t>59814</t>
  </si>
  <si>
    <t>Nerez - Konzola trojuholníková (odstup 50-130mm)</t>
  </si>
  <si>
    <t>59815</t>
  </si>
  <si>
    <t>Nerez - Kontrolný diel DW 125/150</t>
  </si>
  <si>
    <t>59816</t>
  </si>
  <si>
    <t>Nerez - Rovný diel 950mm DW 125/150</t>
  </si>
  <si>
    <t>59817</t>
  </si>
  <si>
    <t>Nerez - Rovný diel 450mm DW 125/150</t>
  </si>
  <si>
    <t>59818</t>
  </si>
  <si>
    <t>Nerez - Hlavica a prechodový diel DW125-EW150</t>
  </si>
  <si>
    <t>59819</t>
  </si>
  <si>
    <t>Nerez - Stenová objímka (odstup 50mm) DW125/200</t>
  </si>
  <si>
    <t>59820</t>
  </si>
  <si>
    <t>Nerez - Prestup strechou 16-25° s manžetou DW125/200</t>
  </si>
  <si>
    <t>59821</t>
  </si>
  <si>
    <t>Nerez - Tesnenie Silikon D150</t>
  </si>
  <si>
    <t>59822</t>
  </si>
  <si>
    <t>Doprava a montáž komína</t>
  </si>
  <si>
    <t>Montáž ostatných atypických kovových - vetracie otvory, uchytenie, 1xnika v murive</t>
  </si>
  <si>
    <t>23-M</t>
  </si>
  <si>
    <t>Montáže potrubia</t>
  </si>
  <si>
    <t>230072302</t>
  </si>
  <si>
    <t xml:space="preserve">Montáž regulátorov tlaku plynu s 2 závitmi  1"</t>
  </si>
  <si>
    <t>230072302REG</t>
  </si>
  <si>
    <t>REG.TLAKU PLYNU FE 25 L (PRIAMY) PIETRO FIORENTINI</t>
  </si>
  <si>
    <t>783425350</t>
  </si>
  <si>
    <t>Nátery kov.potr.a armatúr syntet. potrubie do DN 50 mm dvojnás. 1x email a základný náter - 140µm</t>
  </si>
  <si>
    <t>783425750</t>
  </si>
  <si>
    <t>Nátery kov.potr.a armatúr syntetické potrubie do DN 50 mm základné - 35µm</t>
  </si>
  <si>
    <t>783426360</t>
  </si>
  <si>
    <t>Nátery kov.potr.a armatúr syntet. do DN 150 mm farby bielej dvojnás. 1x email a základným náterom</t>
  </si>
  <si>
    <t>950203006</t>
  </si>
  <si>
    <t>Revízie - plyn</t>
  </si>
  <si>
    <t>950203007</t>
  </si>
  <si>
    <t>Revízie - komín</t>
  </si>
  <si>
    <t>950203009</t>
  </si>
  <si>
    <t>Tlakové skúšky</t>
  </si>
  <si>
    <t>8a - vzduchotechnika</t>
  </si>
  <si>
    <t>TSP - Triedenie podľa TSP</t>
  </si>
  <si>
    <t xml:space="preserve">    93 - Montáž vzduchotechnických zariadení</t>
  </si>
  <si>
    <t>Lešenie</t>
  </si>
  <si>
    <t xml:space="preserve">Vysekanie kapsy v murive betónovom, tehlovom veľkosti do 250/250mm, hl. do 300mm,  -0,00500t, vodorovne, zvisle</t>
  </si>
  <si>
    <t xml:space="preserve">Spätné vyspravenie kapsy v murive betónovom, tehlovom veľkosti do 250/250mm, hl. do 300mm,  -0,00500t, vodorovne, zvisle</t>
  </si>
  <si>
    <t>Vnútrostaveniskové premiestnenie vybúraných hmôt vodorovne do 100 m z obj. výš. do 24 m</t>
  </si>
  <si>
    <t>TSP</t>
  </si>
  <si>
    <t>Triedenie podľa TSP</t>
  </si>
  <si>
    <t>Montáž vzduchotechnických zariadení</t>
  </si>
  <si>
    <t>1010A</t>
  </si>
  <si>
    <t>Montáž ventilátora</t>
  </si>
  <si>
    <t>1010B1</t>
  </si>
  <si>
    <t>Radiálny ventilátor EBB 100 N T, Pe=29W/230V</t>
  </si>
  <si>
    <t>1010C1</t>
  </si>
  <si>
    <t>Montáž potrubné, distribučné elementy do D 150 mm</t>
  </si>
  <si>
    <t>1010D1225</t>
  </si>
  <si>
    <t>Protidažďová strieška RH 100</t>
  </si>
  <si>
    <t>1010D12</t>
  </si>
  <si>
    <t>Protidažďová strieška RH 150</t>
  </si>
  <si>
    <t>1010D254</t>
  </si>
  <si>
    <t>Protidažďová strieška RH 200</t>
  </si>
  <si>
    <t>1010D17</t>
  </si>
  <si>
    <t>Vetracia mriežka LG 100</t>
  </si>
  <si>
    <t>1010G</t>
  </si>
  <si>
    <t>Montáž kruhového pozinkovaného potrubia do D 250 mm</t>
  </si>
  <si>
    <t>1010Hg25</t>
  </si>
  <si>
    <t>Spiro potrubie D 100/25%tv</t>
  </si>
  <si>
    <t>1010H154</t>
  </si>
  <si>
    <t>Spiro potrubie D 150/30%tv</t>
  </si>
  <si>
    <t>1010H658</t>
  </si>
  <si>
    <t>Spiro potrubie D 200/5%tv</t>
  </si>
  <si>
    <t>Montáž tepelnej izolácie trubice</t>
  </si>
  <si>
    <t>1010H54</t>
  </si>
  <si>
    <t xml:space="preserve">Izolácia  kaučuková hrúbka 9 - 10 mm, fi 102,  Faktor difúzneho odporu µ &gt; 10 000. Súčiniteľ tep. vodivosti 0 °C = 0,033 W/m.K - AF1-102</t>
  </si>
  <si>
    <t>1010H515</t>
  </si>
  <si>
    <t xml:space="preserve">Izolácia  kaučuková hrúbka 9 - 10 mm, fi 160,  Faktor difúzneho odporu µ &gt; 10 000. Súčiniteľ tep. vodivosti 0 °C = 0,033 W/m.K - AF1-160</t>
  </si>
  <si>
    <t>1010H51552</t>
  </si>
  <si>
    <t xml:space="preserve">Izolácia  kaučuková samolepiaci pás hrúbka 9-10 mm,  Faktor difúzneho odporu µ &gt; 7 000. Súčiniteľ tep. vodivosti 0 °C = 0,036 W/m.K - Armaflex Ace 09-99/EA</t>
  </si>
  <si>
    <t>1010I</t>
  </si>
  <si>
    <t>Montážny, tesniaci, závesný, spojovací materiál</t>
  </si>
  <si>
    <t>998769203.S</t>
  </si>
  <si>
    <t>Presun hmôt pre montáž vzduchotechnických zariadení v stavbe (objekte) výšky nad 7 do 24 m</t>
  </si>
  <si>
    <t xml:space="preserve">Montáž ostatných atypických  kovových stavebných doplnkových konštrukcií do 100 kg</t>
  </si>
  <si>
    <t>1010I5</t>
  </si>
  <si>
    <t>Oživenie, zaregulovanie a komplexná skúška zariadenia</t>
  </si>
  <si>
    <t>SO 02 - Elektrická káblov...</t>
  </si>
  <si>
    <t xml:space="preserve">    46-M - Zemné práce pri extr.mont.prácach</t>
  </si>
  <si>
    <t>HZS - Hodinové zúčtovacie sadzby</t>
  </si>
  <si>
    <t>3450704700</t>
  </si>
  <si>
    <t xml:space="preserve">I-Rúrka FXKV  90</t>
  </si>
  <si>
    <t>210010124</t>
  </si>
  <si>
    <t>Rúrka ochranná z PE, novoduru, do D 80 mm, uložená voľne, vnútorná</t>
  </si>
  <si>
    <t>210100006</t>
  </si>
  <si>
    <t>Ukončenie vodičov v rozvádzač. vrátane zapojenia a vodičovej koncovky do 50 mm2</t>
  </si>
  <si>
    <t>3452109500</t>
  </si>
  <si>
    <t xml:space="preserve">G-Káblové oko CU  50x 8 KU</t>
  </si>
  <si>
    <t>3452119700</t>
  </si>
  <si>
    <t xml:space="preserve">Káblové oko  50  Al 617094</t>
  </si>
  <si>
    <t>210040722</t>
  </si>
  <si>
    <t>Otvor pre skriňu RE zamurovaním a začistením</t>
  </si>
  <si>
    <t>210100253</t>
  </si>
  <si>
    <t>Ukončenie celoplastových káblov zmrašť. záklopkou alebo páskou do 4 x 50 mm2</t>
  </si>
  <si>
    <t>3438013580</t>
  </si>
  <si>
    <t>Trubice zmršťovacie z polyolefínu so strednou hrúbkou steny MWTM 16/5-A/U</t>
  </si>
  <si>
    <t>3451807060</t>
  </si>
  <si>
    <t xml:space="preserve">Bužírka zmršťovacia čierna 9,5-4,8 mm  typ:  ZS095</t>
  </si>
  <si>
    <t>210191531</t>
  </si>
  <si>
    <t>Osadenie elektromerového rozvádzača ER 1.0 bez murárskych prác a zapojenia vodičov</t>
  </si>
  <si>
    <t>3570192350</t>
  </si>
  <si>
    <t>El.skriňa Z trojfázový, jednotarif, 1 odberateľ : 1 x hlavný trojpólový istič B63</t>
  </si>
  <si>
    <t>210220021</t>
  </si>
  <si>
    <t>Uzemňovacie vedenie v zemi včít. svoriek,prepojenia, izolácie spojov FeZn do 120 mm2</t>
  </si>
  <si>
    <t>3540406500</t>
  </si>
  <si>
    <t>HR-Svorka SR 02</t>
  </si>
  <si>
    <t>3544112000</t>
  </si>
  <si>
    <t>Páska uzemňovacia 30x4 mm</t>
  </si>
  <si>
    <t>210902116</t>
  </si>
  <si>
    <t>Kábel hliníkový silový uložený pevne 1-AYKY 0,6/1 kV 4x50</t>
  </si>
  <si>
    <t>3410350021</t>
  </si>
  <si>
    <t xml:space="preserve">1-AYKY 4x50    Kábel pre pevné uloženie, hliníkový STN</t>
  </si>
  <si>
    <t>46-M</t>
  </si>
  <si>
    <t>Zemné práce pri extr.mont.prácach</t>
  </si>
  <si>
    <t>460010023</t>
  </si>
  <si>
    <t>Vytýčenie trasy káblového vedenia,vo voľnom teréne</t>
  </si>
  <si>
    <t>km</t>
  </si>
  <si>
    <t>460030121</t>
  </si>
  <si>
    <t>Rozobratie a spatné položenie zamk.dlažby</t>
  </si>
  <si>
    <t>460200263</t>
  </si>
  <si>
    <t>Hĺbenie káblovej ryhy 50 cm širokej a 80 cm hlbokej, v zemine triedy 3</t>
  </si>
  <si>
    <t>460420022</t>
  </si>
  <si>
    <t>Zriadenie, rekonšt. káblového lôžka z piesku bez zakrytia, v ryhe šír. do 65 cm, hrúbky vrstvy 10 cm</t>
  </si>
  <si>
    <t>5831214500</t>
  </si>
  <si>
    <t>Drvina vápencová zmes 0-4</t>
  </si>
  <si>
    <t>460490012</t>
  </si>
  <si>
    <t>Rozvinutie a uloženie výstražnej fólie z PVC do ryhy,šírka 33 cm</t>
  </si>
  <si>
    <t>2830002000</t>
  </si>
  <si>
    <t>Fólia červená v m</t>
  </si>
  <si>
    <t>460560263</t>
  </si>
  <si>
    <t>Ručný zásyp nezap. káblovej ryhy bez zhutn. zeminy, 50 cm širokej, 80 cm hlbokej v zemine tr. 3</t>
  </si>
  <si>
    <t>HZS</t>
  </si>
  <si>
    <t>Hodinové zúčtovacie sadzby</t>
  </si>
  <si>
    <t>HZS-001</t>
  </si>
  <si>
    <t>262144</t>
  </si>
  <si>
    <t>HZS-002</t>
  </si>
  <si>
    <t>Práca montéra pri odpojení zariadenia od siete</t>
  </si>
  <si>
    <t>HZS-003</t>
  </si>
  <si>
    <t>Práca montéra pri zapojení do siete</t>
  </si>
  <si>
    <t>HZS-004</t>
  </si>
  <si>
    <t>Demotážne práce</t>
  </si>
  <si>
    <t>HZS-007</t>
  </si>
  <si>
    <t>Skúšobná prevádzka</t>
  </si>
  <si>
    <t>SO 03 - Vodovodná prípojka</t>
  </si>
  <si>
    <t xml:space="preserve">    1 -  Zemné práce</t>
  </si>
  <si>
    <t xml:space="preserve">    4 -  Vodorovné konštrukcie</t>
  </si>
  <si>
    <t xml:space="preserve">    8 -  Rúrové vedenie</t>
  </si>
  <si>
    <t xml:space="preserve"> Zemné práce</t>
  </si>
  <si>
    <t>132201201</t>
  </si>
  <si>
    <t>Výkop ryhy šírky 600-2000mm horn.3 do 100m3</t>
  </si>
  <si>
    <t>132201209</t>
  </si>
  <si>
    <t>133201201</t>
  </si>
  <si>
    <t>Výkop šachty nezapaženej, hornina 3 do 100 m3</t>
  </si>
  <si>
    <t>133201209</t>
  </si>
  <si>
    <t>Príplatok k cenám za lepivosť horniny tr.3</t>
  </si>
  <si>
    <t>151101101</t>
  </si>
  <si>
    <t>Paženie a rozopretie stien rýh pre podzemné vedenie, príložné do 2 m</t>
  </si>
  <si>
    <t>151101111</t>
  </si>
  <si>
    <t>Odstránenie paženia rýh pre podzemné vedenie, príložné hĺbky do 2 m</t>
  </si>
  <si>
    <t>Vodorovné premiestnenie výkopku po spevnenej ceste z horniny tr.1-4, do 100 m3 na vzdialenosť do 3000 m</t>
  </si>
  <si>
    <t>Vodorovné premiestnenie výkopku po spevnenej ceste z horniny tr.1-4, do 100 m3, príplatok k cene za každých ďalšich a začatých 1000 m</t>
  </si>
  <si>
    <t>167101101</t>
  </si>
  <si>
    <t>174101001</t>
  </si>
  <si>
    <t>175101101</t>
  </si>
  <si>
    <t>Obsyp potrubia sypaninou z vhodných hornín 1 až 4 bez prehodenia sypaniny</t>
  </si>
  <si>
    <t>5833362000</t>
  </si>
  <si>
    <t>Kamenivo ťažené hrubé frakcia 4-8 STN EN 13242 + A1 - vo vyhotovení podľa výpisu konštrukcií</t>
  </si>
  <si>
    <t>338171113</t>
  </si>
  <si>
    <t>Osadzovanie stĺpika oceľového výšky do 2 m do zemnej skrutky</t>
  </si>
  <si>
    <t>553510022500</t>
  </si>
  <si>
    <t>Stĺpik, d 38 mm, výška 1,5 m, výška 1,0 m, poplastovaný s PVC čiapkou</t>
  </si>
  <si>
    <t xml:space="preserve"> Vodorovné konštrukcie</t>
  </si>
  <si>
    <t>451572111</t>
  </si>
  <si>
    <t>Lôžko pod potrubie, stoky a drobné objekty, v otvorenom výkope z kameniva drobného ťaženého 0-4 mm</t>
  </si>
  <si>
    <t>452311141</t>
  </si>
  <si>
    <t>Dosky, bloky, sedlá z betónu v otvorenom výkope tr.C 16/20</t>
  </si>
  <si>
    <t>452311151</t>
  </si>
  <si>
    <t>Dosky, bloky, sedlá z betónu v otvorenom výkope tr. C 25/30</t>
  </si>
  <si>
    <t>452351101</t>
  </si>
  <si>
    <t>Debnenie v otvorenom výkope dosiek, sedlových lôžok a blokov pod potrubie,stoky a drobné objekty</t>
  </si>
  <si>
    <t>452361121</t>
  </si>
  <si>
    <t>Výstuž podkladových dosiek, blokov alebo podvalov v otvorenom výkope, zo zváraných sietí z drôtov typu KARI</t>
  </si>
  <si>
    <t xml:space="preserve"> Rúrové vedenie</t>
  </si>
  <si>
    <t>Rúra HDPE na vodu PE100 PN16 SDR11 50x4,6x100 m, WAVIN</t>
  </si>
  <si>
    <t>891181111</t>
  </si>
  <si>
    <t>Montáž vodovodného posúvača v otvorenom výkope s osadením zemnej súpravy (bez poklopov) DN 40</t>
  </si>
  <si>
    <t>422210018100</t>
  </si>
  <si>
    <t>Posúvač pre domové prípojky 6/4", z liatiny, PN 16 na vodu</t>
  </si>
  <si>
    <t>9601116</t>
  </si>
  <si>
    <t>Zemná súprava DN 3/4"-2", L=1,0-1,6 m teleskopická pre armatúry domovej prípojky</t>
  </si>
  <si>
    <t>891269111</t>
  </si>
  <si>
    <t>Montáž navrtávacieho pásu s ventilom Jt 1 MPa na potr. z rúr liat., oceľ., plast., DN 100</t>
  </si>
  <si>
    <t>551180001600</t>
  </si>
  <si>
    <t>Navrtávaci pás Hacom uzáverový DN 100 - 6/4" na vodu, z tvárnej liatiny</t>
  </si>
  <si>
    <t>892233111</t>
  </si>
  <si>
    <t>Preplach a dezinfekcia vodovodného potrubia DN do 70</t>
  </si>
  <si>
    <t>892241111</t>
  </si>
  <si>
    <t>Ostatné práce na rúrovom vedení, tlakové skúšky vodovodného potrubia DN do 80</t>
  </si>
  <si>
    <t>893301001</t>
  </si>
  <si>
    <t>Osadenie vodomernej šachty železobetónovej, hmotnosti do 3 t</t>
  </si>
  <si>
    <t>1200900</t>
  </si>
  <si>
    <t>Kompletná vodomerná šachta bez poklopu, vnútorný rozmer 1200x900x1800 mm</t>
  </si>
  <si>
    <t>899102111</t>
  </si>
  <si>
    <t>Osadenie poklopu liatinového a oceľového vrátane rámu hmotn. nad 50 do 100 kg</t>
  </si>
  <si>
    <t>552410002500</t>
  </si>
  <si>
    <t>Poklop liatinový D 400</t>
  </si>
  <si>
    <t>899401112</t>
  </si>
  <si>
    <t>Osadenie poklopu liatinového posúvačového</t>
  </si>
  <si>
    <t>552410000400</t>
  </si>
  <si>
    <t>Poklop uličný tuhý pre armatúry domovej prípojky, ťažký, šedá liatina GG 200 bitúmenovaná</t>
  </si>
  <si>
    <t>552520087000</t>
  </si>
  <si>
    <t>Doska podkladová z recyklovaného plastu 530x420 mm pre uličné poklopy</t>
  </si>
  <si>
    <t>899713111</t>
  </si>
  <si>
    <t>Orientačná tabuľka na vodovodných a kanalizačných radoch na stĺpiku oceľovom alebo betónovom</t>
  </si>
  <si>
    <t>899721111</t>
  </si>
  <si>
    <t>Vyhľadávací vodič na potrubí PVC DN do 150 mm</t>
  </si>
  <si>
    <t>899721131</t>
  </si>
  <si>
    <t>Označenie vodovodného potrubia bielou výstražnou fóliou</t>
  </si>
  <si>
    <t>HZS000313</t>
  </si>
  <si>
    <t>Stavebno montážne práce náročné, odborné, remeselné (Tr. 3) v rozsahu menej ako 4 hodiny - montáž vodomernej zostavy</t>
  </si>
  <si>
    <t>VZ_DN 6/4</t>
  </si>
  <si>
    <t>Vodomerná zostava DN6/4-6/4" prípojková so šraubením, kohútikmi a filtrom</t>
  </si>
  <si>
    <t>998276101</t>
  </si>
  <si>
    <t>Presun hmôt pre rúrové vedenie hĺbené z rúr z plast. hmôt alebo sklolamin. v otvorenom výkope</t>
  </si>
  <si>
    <t>SO 04 - Kanalizačná prípo...</t>
  </si>
  <si>
    <t xml:space="preserve">    9 - Ostatné konštrukcie a práce - búranie</t>
  </si>
  <si>
    <t>113107143</t>
  </si>
  <si>
    <t xml:space="preserve">Odstránenie krytu asfaltového v ploche do 200 m2, hr. nad 100 do 150 mm,  -0,31600t</t>
  </si>
  <si>
    <t>130001101</t>
  </si>
  <si>
    <t>Príplatok k cenám za sťaženie výkopu v blízkosti iného podzemného vedenia - pre všetky triedy</t>
  </si>
  <si>
    <t>Kamenivo ťažené hrubé frakcia 4-8 STN EN 13242 + A1</t>
  </si>
  <si>
    <t>566902224</t>
  </si>
  <si>
    <t>Vyspravenie podkladu po prekopoch inžinierskych sietí plochy nad 15 m2 štrkodrvou, po zhutnení hr. do 250 mm</t>
  </si>
  <si>
    <t>566902251</t>
  </si>
  <si>
    <t>Vyspravenie podkladu po prekopoch inžinierskych sietí plochy nad 15 m2 asfaltovým betónom ACP, po zhutnení hr. do 100 mm</t>
  </si>
  <si>
    <t>572953121</t>
  </si>
  <si>
    <t>Vyspravenie krytu vozovky po prekopoch inžinierskych sietí nad 15 m2 asfaltovým betónom AC hr. od 30 do 50 mm</t>
  </si>
  <si>
    <t>871266016</t>
  </si>
  <si>
    <t>Montáž kanalizačného PVC-U potrubia hladkého plnostenného DN 125</t>
  </si>
  <si>
    <t>286110006200</t>
  </si>
  <si>
    <t>Rúra kanalizačná PVC-U gravitačná, hladká SN8 - KG, SW - plnostenná, DN 125, dĺ. 2 m</t>
  </si>
  <si>
    <t>871326026</t>
  </si>
  <si>
    <t>Montáž kanalizačného PVC-U potrubia hladkého plnostenného DN 160</t>
  </si>
  <si>
    <t>286110002600</t>
  </si>
  <si>
    <t>Rúra kanalizačná PVC-U gravitačná, hladká SN8 - KG, SW - plnostenná, DN 160, dĺ. 3 m</t>
  </si>
  <si>
    <t>871356028</t>
  </si>
  <si>
    <t>Montáž kanalizačného PVC-U potrubia hladkého plnostenného DN 200</t>
  </si>
  <si>
    <t>286110003000</t>
  </si>
  <si>
    <t>Rúra kanalizačná PVC-U gravitačná, hladká SN8 - KG, SW - plnostenná, DN 200, dĺ. 3 m</t>
  </si>
  <si>
    <t>877355121</t>
  </si>
  <si>
    <t>Výrez a montáž odbočnej tvarovky na potrubí z kanalizačných rúr z tvrdého PVC DN 200</t>
  </si>
  <si>
    <t>286510020155</t>
  </si>
  <si>
    <t>Odbočka prípojná sedlová EASY CLIP, DN 400/160 pre gravitačnú kanalizáciu</t>
  </si>
  <si>
    <t>877356006</t>
  </si>
  <si>
    <t>Montáž kanalizačného PVC-U kolena DN 200</t>
  </si>
  <si>
    <t>286510004900</t>
  </si>
  <si>
    <t>Koleno PVC-U, DN 200x45° hladká pre gravitačnú kanalizáciu KG potrubia</t>
  </si>
  <si>
    <t>892311000</t>
  </si>
  <si>
    <t>Skúška tesnosti kanalizácie D 150</t>
  </si>
  <si>
    <t>892351000</t>
  </si>
  <si>
    <t>Skúška tesnosti kanalizácie D 200</t>
  </si>
  <si>
    <t>894810009</t>
  </si>
  <si>
    <t>Montáž revíznej kanalizačnej šachty 600 do výšky šachty 2 m s roznášacím prstencom a poklopom</t>
  </si>
  <si>
    <t>286610037400</t>
  </si>
  <si>
    <t>Šachtové dno zberné DN 200-X, ku kanalizačnej revíznej šachte 600</t>
  </si>
  <si>
    <t>286710035900</t>
  </si>
  <si>
    <t>Gumové tesnenie šachtovej rúry 600 ku kanalizačnej revíznej šachte 600</t>
  </si>
  <si>
    <t>286610045000</t>
  </si>
  <si>
    <t>Vlnovcová šachtová rúra kanalizačná 600, dĺžka 6 m</t>
  </si>
  <si>
    <t>592240009400</t>
  </si>
  <si>
    <t>Betónový roznášací prstenec 1100/680/150 ku kanalizačnej šachte 600/1000</t>
  </si>
  <si>
    <t>552410002300</t>
  </si>
  <si>
    <t>Poklop liatinový T 600 D 400</t>
  </si>
  <si>
    <t>899623171</t>
  </si>
  <si>
    <t>Obetónovanie potrubia alebo muriva stôk betónom prostým tr. C 25/30 v otvorenom výkope</t>
  </si>
  <si>
    <t>Ostatné konštrukcie a práce - búranie</t>
  </si>
  <si>
    <t>919735113</t>
  </si>
  <si>
    <t>Rezanie existujúceho asfaltového krytu alebo podkladu hĺbky nad 100 do 150 mm</t>
  </si>
  <si>
    <t>971056019</t>
  </si>
  <si>
    <t>Jadrové vrty diamantovými korunkami do D 225 mm do stien - železobetónových -0,00095t</t>
  </si>
  <si>
    <t>cm</t>
  </si>
  <si>
    <t>SO 05a - Plynová prípojka...</t>
  </si>
  <si>
    <t xml:space="preserve">HSV - Práce a dodávky HSV   </t>
  </si>
  <si>
    <t xml:space="preserve">    1 - Zemné práce   </t>
  </si>
  <si>
    <t xml:space="preserve">    4 - Vodorovné konštrukcie   </t>
  </si>
  <si>
    <t xml:space="preserve">M - Práce a dodávky M   </t>
  </si>
  <si>
    <t xml:space="preserve">    23-M - Montáže potrubia   </t>
  </si>
  <si>
    <t xml:space="preserve">Práce a dodávky HSV   </t>
  </si>
  <si>
    <t xml:space="preserve">Zemné práce   </t>
  </si>
  <si>
    <t>132201101</t>
  </si>
  <si>
    <t>Výkop ryhy do šírky 600 mm v horn.3 do 100 m3</t>
  </si>
  <si>
    <t>132201109</t>
  </si>
  <si>
    <t>Príplatok k cene za lepivosť pri hĺbení rýh šírky do 600 mm zapažených i nezapažených s urovnaním dna v hornine 3</t>
  </si>
  <si>
    <t>5833710100</t>
  </si>
  <si>
    <t>Štrkopiesok 0-8 B</t>
  </si>
  <si>
    <t xml:space="preserve">Vodorovné konštrukcie   </t>
  </si>
  <si>
    <t>451573111</t>
  </si>
  <si>
    <t>Lôžko pod potrubie, stoky a drobné objekty, v otvorenom výkope z piesku a štrkopiesku do 63 mm</t>
  </si>
  <si>
    <t xml:space="preserve">Práce a dodávky M   </t>
  </si>
  <si>
    <t xml:space="preserve">Montáže potrubia   </t>
  </si>
  <si>
    <t>01</t>
  </si>
  <si>
    <t>Navŕtavacia armatúra DAA D110/32</t>
  </si>
  <si>
    <t>02</t>
  </si>
  <si>
    <t>Polyetylénové potrubie PE100 SDR11 D32</t>
  </si>
  <si>
    <t>03</t>
  </si>
  <si>
    <t>Montáž plynovej prípojky D32</t>
  </si>
  <si>
    <t>04</t>
  </si>
  <si>
    <t>Oceľová ochranná rúra DN50</t>
  </si>
  <si>
    <t>05</t>
  </si>
  <si>
    <t>Prechodka PE -ocel USTN D32/25</t>
  </si>
  <si>
    <t>06</t>
  </si>
  <si>
    <t>Guľový kohút závitový DN25</t>
  </si>
  <si>
    <t>07</t>
  </si>
  <si>
    <t>Žltá výstražná fólia šírky 300mm s popisom POZOR PLYN</t>
  </si>
  <si>
    <t>08</t>
  </si>
  <si>
    <t>Signalizačný marker - el. značka</t>
  </si>
  <si>
    <t>09</t>
  </si>
  <si>
    <t>Orientačná tabuľka malá</t>
  </si>
  <si>
    <t>Signalizačný vodič CE4 do zeme</t>
  </si>
  <si>
    <t>230202002</t>
  </si>
  <si>
    <t>Montáž plynovodu z polyetylénových rúr zváraných elektrotvarovkami PE D 32 mm</t>
  </si>
  <si>
    <t>230203239</t>
  </si>
  <si>
    <t>Montáž armatúry DAA (Kit) prípojkovej navrtávacej s preĺženou odbočkou D110/32</t>
  </si>
  <si>
    <t>230203592</t>
  </si>
  <si>
    <t>Montáž USTN prechodka PE/oceľ s vonk. závitom PE100 SDR11 D32/1"</t>
  </si>
  <si>
    <t>230230016</t>
  </si>
  <si>
    <t>Hlavná tlaková skúška vzduchom 0, 6 MPa - DN 25</t>
  </si>
  <si>
    <t>Porealizačné zameranie plynovodu</t>
  </si>
  <si>
    <t>Úradná skúška - účasť TI</t>
  </si>
  <si>
    <t>Poplatok za pripojenie k DS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</si>
</sst>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5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left" vertical="center"/>
    </xf>
    <xf numFmtId="164" fontId="15" fillId="0" borderId="0" xfId="0" applyNumberFormat="1" applyFont="1" applyAlignment="1" applyProtection="1">
      <alignment horizontal="left" vertical="center"/>
    </xf>
    <xf numFmtId="0" fontId="15" fillId="0" borderId="0" xfId="0" applyFont="1" applyAlignment="1" applyProtection="1">
      <alignment vertical="center"/>
    </xf>
    <xf numFmtId="4" fontId="16" fillId="0" borderId="0" xfId="0" applyNumberFormat="1" applyFont="1" applyAlignment="1" applyProtection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167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167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167" fontId="21" fillId="2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33" fillId="0" borderId="22" xfId="0" applyFont="1" applyBorder="1" applyAlignment="1" applyProtection="1">
      <alignment horizontal="center" vertical="center"/>
    </xf>
    <xf numFmtId="49" fontId="33" fillId="0" borderId="22" xfId="0" applyNumberFormat="1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center" vertical="center" wrapText="1"/>
    </xf>
    <xf numFmtId="167" fontId="33" fillId="0" borderId="22" xfId="0" applyNumberFormat="1" applyFont="1" applyBorder="1" applyAlignment="1" applyProtection="1">
      <alignment vertical="center"/>
    </xf>
    <xf numFmtId="167" fontId="33" fillId="2" borderId="22" xfId="0" applyNumberFormat="1" applyFont="1" applyFill="1" applyBorder="1" applyAlignment="1" applyProtection="1">
      <alignment vertical="center"/>
      <protection locked="0"/>
    </xf>
    <xf numFmtId="0" fontId="34" fillId="0" borderId="22" xfId="0" applyFont="1" applyBorder="1" applyAlignment="1" applyProtection="1">
      <alignment vertical="center"/>
    </xf>
    <xf numFmtId="0" fontId="34" fillId="0" borderId="3" xfId="0" applyFont="1" applyBorder="1" applyAlignment="1">
      <alignment vertical="center"/>
    </xf>
    <xf numFmtId="0" fontId="33" fillId="2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 applyProtection="1">
      <alignment horizontal="center" vertical="center"/>
    </xf>
    <xf numFmtId="0" fontId="33" fillId="2" borderId="19" xfId="0" applyFont="1" applyFill="1" applyBorder="1" applyAlignment="1" applyProtection="1">
      <alignment horizontal="left" vertical="center"/>
      <protection locked="0"/>
    </xf>
    <xf numFmtId="0" fontId="3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styles" Target="styles.xml" /><Relationship Id="rId15" Type="http://schemas.openxmlformats.org/officeDocument/2006/relationships/theme" Target="theme/theme1.xml" /><Relationship Id="rId16" Type="http://schemas.openxmlformats.org/officeDocument/2006/relationships/calcChain" Target="calcChain.xml" /><Relationship Id="rId17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="1" customFormat="1" ht="24.96" customHeight="1">
      <c r="B4" s="18"/>
      <c r="C4" s="19"/>
      <c r="D4" s="20" t="s">
        <v>8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9</v>
      </c>
      <c r="BE4" s="22" t="s">
        <v>10</v>
      </c>
      <c r="BS4" s="14" t="s">
        <v>6</v>
      </c>
    </row>
    <row r="5" s="1" customFormat="1" ht="12" customHeight="1">
      <c r="B5" s="18"/>
      <c r="C5" s="19"/>
      <c r="D5" s="23" t="s">
        <v>11</v>
      </c>
      <c r="E5" s="19"/>
      <c r="F5" s="19"/>
      <c r="G5" s="19"/>
      <c r="H5" s="19"/>
      <c r="I5" s="19"/>
      <c r="J5" s="19"/>
      <c r="K5" s="24" t="s">
        <v>12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13</v>
      </c>
      <c r="BS5" s="14" t="s">
        <v>6</v>
      </c>
    </row>
    <row r="6" s="1" customFormat="1" ht="36.96" customHeight="1">
      <c r="B6" s="18"/>
      <c r="C6" s="19"/>
      <c r="D6" s="26" t="s">
        <v>14</v>
      </c>
      <c r="E6" s="19"/>
      <c r="F6" s="19"/>
      <c r="G6" s="19"/>
      <c r="H6" s="19"/>
      <c r="I6" s="19"/>
      <c r="J6" s="19"/>
      <c r="K6" s="27" t="s">
        <v>15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16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17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18</v>
      </c>
      <c r="E8" s="19"/>
      <c r="F8" s="19"/>
      <c r="G8" s="19"/>
      <c r="H8" s="19"/>
      <c r="I8" s="19"/>
      <c r="J8" s="19"/>
      <c r="K8" s="24" t="s">
        <v>19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20</v>
      </c>
      <c r="AL8" s="19"/>
      <c r="AM8" s="19"/>
      <c r="AN8" s="30" t="s">
        <v>21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22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23</v>
      </c>
      <c r="AL10" s="19"/>
      <c r="AM10" s="19"/>
      <c r="AN10" s="24" t="s">
        <v>1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19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24</v>
      </c>
      <c r="AL11" s="19"/>
      <c r="AM11" s="19"/>
      <c r="AN11" s="24" t="s">
        <v>1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25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23</v>
      </c>
      <c r="AL13" s="19"/>
      <c r="AM13" s="19"/>
      <c r="AN13" s="31" t="s">
        <v>26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26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24</v>
      </c>
      <c r="AL14" s="19"/>
      <c r="AM14" s="19"/>
      <c r="AN14" s="31" t="s">
        <v>26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27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23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19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24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28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29</v>
      </c>
    </row>
    <row r="19" s="1" customFormat="1" ht="12" customHeight="1">
      <c r="B19" s="18"/>
      <c r="C19" s="19"/>
      <c r="D19" s="29" t="s">
        <v>30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23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29</v>
      </c>
    </row>
    <row r="20" s="1" customFormat="1" ht="18.48" customHeight="1">
      <c r="B20" s="18"/>
      <c r="C20" s="19"/>
      <c r="D20" s="19"/>
      <c r="E20" s="24" t="s">
        <v>19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24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28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31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32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33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34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35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36</v>
      </c>
      <c r="E29" s="44"/>
      <c r="F29" s="45" t="s">
        <v>37</v>
      </c>
      <c r="G29" s="44"/>
      <c r="H29" s="44"/>
      <c r="I29" s="44"/>
      <c r="J29" s="44"/>
      <c r="K29" s="44"/>
      <c r="L29" s="46">
        <v>0.20000000000000001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8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8">
        <f>ROUND(AV94, 2)</f>
        <v>0</v>
      </c>
      <c r="AL29" s="47"/>
      <c r="AM29" s="47"/>
      <c r="AN29" s="47"/>
      <c r="AO29" s="47"/>
      <c r="AP29" s="47"/>
      <c r="AQ29" s="47"/>
      <c r="AR29" s="49"/>
      <c r="AS29" s="50"/>
      <c r="AT29" s="50"/>
      <c r="AU29" s="50"/>
      <c r="AV29" s="50"/>
      <c r="AW29" s="50"/>
      <c r="AX29" s="50"/>
      <c r="AY29" s="50"/>
      <c r="AZ29" s="50"/>
      <c r="BE29" s="51"/>
    </row>
    <row r="30" s="3" customFormat="1" ht="14.4" customHeight="1">
      <c r="A30" s="3"/>
      <c r="B30" s="43"/>
      <c r="C30" s="44"/>
      <c r="D30" s="44"/>
      <c r="E30" s="44"/>
      <c r="F30" s="45" t="s">
        <v>38</v>
      </c>
      <c r="G30" s="44"/>
      <c r="H30" s="44"/>
      <c r="I30" s="44"/>
      <c r="J30" s="44"/>
      <c r="K30" s="44"/>
      <c r="L30" s="46">
        <v>0.20000000000000001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8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8">
        <f>ROUND(AW94, 2)</f>
        <v>0</v>
      </c>
      <c r="AL30" s="47"/>
      <c r="AM30" s="47"/>
      <c r="AN30" s="47"/>
      <c r="AO30" s="47"/>
      <c r="AP30" s="47"/>
      <c r="AQ30" s="47"/>
      <c r="AR30" s="49"/>
      <c r="AS30" s="50"/>
      <c r="AT30" s="50"/>
      <c r="AU30" s="50"/>
      <c r="AV30" s="50"/>
      <c r="AW30" s="50"/>
      <c r="AX30" s="50"/>
      <c r="AY30" s="50"/>
      <c r="AZ30" s="50"/>
      <c r="BE30" s="51"/>
    </row>
    <row r="31" hidden="1" s="3" customFormat="1" ht="14.4" customHeight="1">
      <c r="A31" s="3"/>
      <c r="B31" s="43"/>
      <c r="C31" s="44"/>
      <c r="D31" s="44"/>
      <c r="E31" s="44"/>
      <c r="F31" s="29" t="s">
        <v>39</v>
      </c>
      <c r="G31" s="44"/>
      <c r="H31" s="44"/>
      <c r="I31" s="44"/>
      <c r="J31" s="44"/>
      <c r="K31" s="44"/>
      <c r="L31" s="52">
        <v>0.20000000000000001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53">
        <f>ROUND(BB94,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53">
        <v>0</v>
      </c>
      <c r="AL31" s="44"/>
      <c r="AM31" s="44"/>
      <c r="AN31" s="44"/>
      <c r="AO31" s="44"/>
      <c r="AP31" s="44"/>
      <c r="AQ31" s="44"/>
      <c r="AR31" s="54"/>
      <c r="BE31" s="51"/>
    </row>
    <row r="32" hidden="1" s="3" customFormat="1" ht="14.4" customHeight="1">
      <c r="A32" s="3"/>
      <c r="B32" s="43"/>
      <c r="C32" s="44"/>
      <c r="D32" s="44"/>
      <c r="E32" s="44"/>
      <c r="F32" s="29" t="s">
        <v>40</v>
      </c>
      <c r="G32" s="44"/>
      <c r="H32" s="44"/>
      <c r="I32" s="44"/>
      <c r="J32" s="44"/>
      <c r="K32" s="44"/>
      <c r="L32" s="52">
        <v>0.20000000000000001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53">
        <f>ROUND(BC94,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53">
        <v>0</v>
      </c>
      <c r="AL32" s="44"/>
      <c r="AM32" s="44"/>
      <c r="AN32" s="44"/>
      <c r="AO32" s="44"/>
      <c r="AP32" s="44"/>
      <c r="AQ32" s="44"/>
      <c r="AR32" s="54"/>
      <c r="BE32" s="51"/>
    </row>
    <row r="33" hidden="1" s="3" customFormat="1" ht="14.4" customHeight="1">
      <c r="A33" s="3"/>
      <c r="B33" s="43"/>
      <c r="C33" s="44"/>
      <c r="D33" s="44"/>
      <c r="E33" s="44"/>
      <c r="F33" s="45" t="s">
        <v>41</v>
      </c>
      <c r="G33" s="44"/>
      <c r="H33" s="44"/>
      <c r="I33" s="44"/>
      <c r="J33" s="44"/>
      <c r="K33" s="44"/>
      <c r="L33" s="46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8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8">
        <v>0</v>
      </c>
      <c r="AL33" s="47"/>
      <c r="AM33" s="47"/>
      <c r="AN33" s="47"/>
      <c r="AO33" s="47"/>
      <c r="AP33" s="47"/>
      <c r="AQ33" s="47"/>
      <c r="AR33" s="49"/>
      <c r="AS33" s="50"/>
      <c r="AT33" s="50"/>
      <c r="AU33" s="50"/>
      <c r="AV33" s="50"/>
      <c r="AW33" s="50"/>
      <c r="AX33" s="50"/>
      <c r="AY33" s="50"/>
      <c r="AZ33" s="50"/>
      <c r="BE33" s="51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55"/>
      <c r="D35" s="56" t="s">
        <v>42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43</v>
      </c>
      <c r="U35" s="57"/>
      <c r="V35" s="57"/>
      <c r="W35" s="57"/>
      <c r="X35" s="59" t="s">
        <v>44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62"/>
      <c r="C49" s="63"/>
      <c r="D49" s="64" t="s">
        <v>45</v>
      </c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4" t="s">
        <v>46</v>
      </c>
      <c r="AI49" s="65"/>
      <c r="AJ49" s="65"/>
      <c r="AK49" s="65"/>
      <c r="AL49" s="65"/>
      <c r="AM49" s="65"/>
      <c r="AN49" s="65"/>
      <c r="AO49" s="65"/>
      <c r="AP49" s="63"/>
      <c r="AQ49" s="63"/>
      <c r="AR49" s="66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7" t="s">
        <v>47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7" t="s">
        <v>48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7" t="s">
        <v>47</v>
      </c>
      <c r="AI60" s="39"/>
      <c r="AJ60" s="39"/>
      <c r="AK60" s="39"/>
      <c r="AL60" s="39"/>
      <c r="AM60" s="67" t="s">
        <v>48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64" t="s">
        <v>49</v>
      </c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4" t="s">
        <v>50</v>
      </c>
      <c r="AI64" s="68"/>
      <c r="AJ64" s="68"/>
      <c r="AK64" s="68"/>
      <c r="AL64" s="68"/>
      <c r="AM64" s="68"/>
      <c r="AN64" s="68"/>
      <c r="AO64" s="68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7" t="s">
        <v>47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7" t="s">
        <v>48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7" t="s">
        <v>47</v>
      </c>
      <c r="AI75" s="39"/>
      <c r="AJ75" s="39"/>
      <c r="AK75" s="39"/>
      <c r="AL75" s="39"/>
      <c r="AM75" s="67" t="s">
        <v>48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9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41"/>
      <c r="BE77" s="35"/>
    </row>
    <row r="81" s="2" customFormat="1" ht="6.96" customHeight="1">
      <c r="A81" s="35"/>
      <c r="B81" s="71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41"/>
      <c r="BE81" s="35"/>
    </row>
    <row r="82" s="2" customFormat="1" ht="24.96" customHeight="1">
      <c r="A82" s="35"/>
      <c r="B82" s="36"/>
      <c r="C82" s="20" t="s">
        <v>51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73"/>
      <c r="C84" s="29" t="s">
        <v>11</v>
      </c>
      <c r="D84" s="74"/>
      <c r="E84" s="74"/>
      <c r="F84" s="74"/>
      <c r="G84" s="74"/>
      <c r="H84" s="74"/>
      <c r="I84" s="74"/>
      <c r="J84" s="74"/>
      <c r="K84" s="74"/>
      <c r="L84" s="74" t="str">
        <f>K5</f>
        <v>9</v>
      </c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74"/>
      <c r="AO84" s="74"/>
      <c r="AP84" s="74"/>
      <c r="AQ84" s="74"/>
      <c r="AR84" s="75"/>
      <c r="BE84" s="4"/>
    </row>
    <row r="85" s="5" customFormat="1" ht="36.96" customHeight="1">
      <c r="A85" s="5"/>
      <c r="B85" s="76"/>
      <c r="C85" s="77" t="s">
        <v>14</v>
      </c>
      <c r="D85" s="78"/>
      <c r="E85" s="78"/>
      <c r="F85" s="78"/>
      <c r="G85" s="78"/>
      <c r="H85" s="78"/>
      <c r="I85" s="78"/>
      <c r="J85" s="78"/>
      <c r="K85" s="78"/>
      <c r="L85" s="79" t="str">
        <f>K6</f>
        <v>Centrum integrovanej zdravotnej starostlivosti, denné centrum pre seniorov, denný stacionár v meste Bánovce nad Bebravou</v>
      </c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80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18</v>
      </c>
      <c r="D87" s="37"/>
      <c r="E87" s="37"/>
      <c r="F87" s="37"/>
      <c r="G87" s="37"/>
      <c r="H87" s="37"/>
      <c r="I87" s="37"/>
      <c r="J87" s="37"/>
      <c r="K87" s="37"/>
      <c r="L87" s="81" t="str">
        <f>IF(K8="","",K8)</f>
        <v xml:space="preserve"> 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20</v>
      </c>
      <c r="AJ87" s="37"/>
      <c r="AK87" s="37"/>
      <c r="AL87" s="37"/>
      <c r="AM87" s="82" t="str">
        <f>IF(AN8= "","",AN8)</f>
        <v>9. 11. 2022</v>
      </c>
      <c r="AN87" s="82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15.15" customHeight="1">
      <c r="A89" s="35"/>
      <c r="B89" s="36"/>
      <c r="C89" s="29" t="s">
        <v>22</v>
      </c>
      <c r="D89" s="37"/>
      <c r="E89" s="37"/>
      <c r="F89" s="37"/>
      <c r="G89" s="37"/>
      <c r="H89" s="37"/>
      <c r="I89" s="37"/>
      <c r="J89" s="37"/>
      <c r="K89" s="37"/>
      <c r="L89" s="74" t="str">
        <f>IF(E11= "","",E11)</f>
        <v xml:space="preserve"> 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27</v>
      </c>
      <c r="AJ89" s="37"/>
      <c r="AK89" s="37"/>
      <c r="AL89" s="37"/>
      <c r="AM89" s="83" t="str">
        <f>IF(E17="","",E17)</f>
        <v xml:space="preserve"> </v>
      </c>
      <c r="AN89" s="74"/>
      <c r="AO89" s="74"/>
      <c r="AP89" s="74"/>
      <c r="AQ89" s="37"/>
      <c r="AR89" s="41"/>
      <c r="AS89" s="84" t="s">
        <v>52</v>
      </c>
      <c r="AT89" s="85"/>
      <c r="AU89" s="86"/>
      <c r="AV89" s="86"/>
      <c r="AW89" s="86"/>
      <c r="AX89" s="86"/>
      <c r="AY89" s="86"/>
      <c r="AZ89" s="86"/>
      <c r="BA89" s="86"/>
      <c r="BB89" s="86"/>
      <c r="BC89" s="86"/>
      <c r="BD89" s="87"/>
      <c r="BE89" s="35"/>
    </row>
    <row r="90" s="2" customFormat="1" ht="15.15" customHeight="1">
      <c r="A90" s="35"/>
      <c r="B90" s="36"/>
      <c r="C90" s="29" t="s">
        <v>25</v>
      </c>
      <c r="D90" s="37"/>
      <c r="E90" s="37"/>
      <c r="F90" s="37"/>
      <c r="G90" s="37"/>
      <c r="H90" s="37"/>
      <c r="I90" s="37"/>
      <c r="J90" s="37"/>
      <c r="K90" s="37"/>
      <c r="L90" s="74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30</v>
      </c>
      <c r="AJ90" s="37"/>
      <c r="AK90" s="37"/>
      <c r="AL90" s="37"/>
      <c r="AM90" s="83" t="str">
        <f>IF(E20="","",E20)</f>
        <v xml:space="preserve"> </v>
      </c>
      <c r="AN90" s="74"/>
      <c r="AO90" s="74"/>
      <c r="AP90" s="74"/>
      <c r="AQ90" s="37"/>
      <c r="AR90" s="41"/>
      <c r="AS90" s="88"/>
      <c r="AT90" s="89"/>
      <c r="AU90" s="90"/>
      <c r="AV90" s="90"/>
      <c r="AW90" s="90"/>
      <c r="AX90" s="90"/>
      <c r="AY90" s="90"/>
      <c r="AZ90" s="90"/>
      <c r="BA90" s="90"/>
      <c r="BB90" s="90"/>
      <c r="BC90" s="90"/>
      <c r="BD90" s="91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92"/>
      <c r="AT91" s="93"/>
      <c r="AU91" s="94"/>
      <c r="AV91" s="94"/>
      <c r="AW91" s="94"/>
      <c r="AX91" s="94"/>
      <c r="AY91" s="94"/>
      <c r="AZ91" s="94"/>
      <c r="BA91" s="94"/>
      <c r="BB91" s="94"/>
      <c r="BC91" s="94"/>
      <c r="BD91" s="95"/>
      <c r="BE91" s="35"/>
    </row>
    <row r="92" s="2" customFormat="1" ht="29.28" customHeight="1">
      <c r="A92" s="35"/>
      <c r="B92" s="36"/>
      <c r="C92" s="96" t="s">
        <v>53</v>
      </c>
      <c r="D92" s="97"/>
      <c r="E92" s="97"/>
      <c r="F92" s="97"/>
      <c r="G92" s="97"/>
      <c r="H92" s="98"/>
      <c r="I92" s="99" t="s">
        <v>54</v>
      </c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  <c r="AA92" s="97"/>
      <c r="AB92" s="97"/>
      <c r="AC92" s="97"/>
      <c r="AD92" s="97"/>
      <c r="AE92" s="97"/>
      <c r="AF92" s="97"/>
      <c r="AG92" s="100" t="s">
        <v>55</v>
      </c>
      <c r="AH92" s="97"/>
      <c r="AI92" s="97"/>
      <c r="AJ92" s="97"/>
      <c r="AK92" s="97"/>
      <c r="AL92" s="97"/>
      <c r="AM92" s="97"/>
      <c r="AN92" s="99" t="s">
        <v>56</v>
      </c>
      <c r="AO92" s="97"/>
      <c r="AP92" s="101"/>
      <c r="AQ92" s="102" t="s">
        <v>57</v>
      </c>
      <c r="AR92" s="41"/>
      <c r="AS92" s="103" t="s">
        <v>58</v>
      </c>
      <c r="AT92" s="104" t="s">
        <v>59</v>
      </c>
      <c r="AU92" s="104" t="s">
        <v>60</v>
      </c>
      <c r="AV92" s="104" t="s">
        <v>61</v>
      </c>
      <c r="AW92" s="104" t="s">
        <v>62</v>
      </c>
      <c r="AX92" s="104" t="s">
        <v>63</v>
      </c>
      <c r="AY92" s="104" t="s">
        <v>64</v>
      </c>
      <c r="AZ92" s="104" t="s">
        <v>65</v>
      </c>
      <c r="BA92" s="104" t="s">
        <v>66</v>
      </c>
      <c r="BB92" s="104" t="s">
        <v>67</v>
      </c>
      <c r="BC92" s="104" t="s">
        <v>68</v>
      </c>
      <c r="BD92" s="105" t="s">
        <v>69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6"/>
      <c r="AT93" s="107"/>
      <c r="AU93" s="107"/>
      <c r="AV93" s="107"/>
      <c r="AW93" s="107"/>
      <c r="AX93" s="107"/>
      <c r="AY93" s="107"/>
      <c r="AZ93" s="107"/>
      <c r="BA93" s="107"/>
      <c r="BB93" s="107"/>
      <c r="BC93" s="107"/>
      <c r="BD93" s="108"/>
      <c r="BE93" s="35"/>
    </row>
    <row r="94" s="6" customFormat="1" ht="32.4" customHeight="1">
      <c r="A94" s="6"/>
      <c r="B94" s="109"/>
      <c r="C94" s="110" t="s">
        <v>70</v>
      </c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  <c r="AB94" s="111"/>
      <c r="AC94" s="111"/>
      <c r="AD94" s="111"/>
      <c r="AE94" s="111"/>
      <c r="AF94" s="111"/>
      <c r="AG94" s="112">
        <f>ROUND(SUM(AG95:AG106),2)</f>
        <v>0</v>
      </c>
      <c r="AH94" s="112"/>
      <c r="AI94" s="112"/>
      <c r="AJ94" s="112"/>
      <c r="AK94" s="112"/>
      <c r="AL94" s="112"/>
      <c r="AM94" s="112"/>
      <c r="AN94" s="113">
        <f>SUM(AG94,AT94)</f>
        <v>0</v>
      </c>
      <c r="AO94" s="113"/>
      <c r="AP94" s="113"/>
      <c r="AQ94" s="114" t="s">
        <v>1</v>
      </c>
      <c r="AR94" s="115"/>
      <c r="AS94" s="116">
        <f>ROUND(SUM(AS95:AS106),2)</f>
        <v>0</v>
      </c>
      <c r="AT94" s="117">
        <f>ROUND(SUM(AV94:AW94),2)</f>
        <v>0</v>
      </c>
      <c r="AU94" s="118">
        <f>ROUND(SUM(AU95:AU106),5)</f>
        <v>0</v>
      </c>
      <c r="AV94" s="117">
        <f>ROUND(AZ94*L29,2)</f>
        <v>0</v>
      </c>
      <c r="AW94" s="117">
        <f>ROUND(BA94*L30,2)</f>
        <v>0</v>
      </c>
      <c r="AX94" s="117">
        <f>ROUND(BB94*L29,2)</f>
        <v>0</v>
      </c>
      <c r="AY94" s="117">
        <f>ROUND(BC94*L30,2)</f>
        <v>0</v>
      </c>
      <c r="AZ94" s="117">
        <f>ROUND(SUM(AZ95:AZ106),2)</f>
        <v>0</v>
      </c>
      <c r="BA94" s="117">
        <f>ROUND(SUM(BA95:BA106),2)</f>
        <v>0</v>
      </c>
      <c r="BB94" s="117">
        <f>ROUND(SUM(BB95:BB106),2)</f>
        <v>0</v>
      </c>
      <c r="BC94" s="117">
        <f>ROUND(SUM(BC95:BC106),2)</f>
        <v>0</v>
      </c>
      <c r="BD94" s="119">
        <f>ROUND(SUM(BD95:BD106),2)</f>
        <v>0</v>
      </c>
      <c r="BE94" s="6"/>
      <c r="BS94" s="120" t="s">
        <v>71</v>
      </c>
      <c r="BT94" s="120" t="s">
        <v>72</v>
      </c>
      <c r="BU94" s="121" t="s">
        <v>73</v>
      </c>
      <c r="BV94" s="120" t="s">
        <v>74</v>
      </c>
      <c r="BW94" s="120" t="s">
        <v>5</v>
      </c>
      <c r="BX94" s="120" t="s">
        <v>75</v>
      </c>
      <c r="CL94" s="120" t="s">
        <v>1</v>
      </c>
    </row>
    <row r="95" s="7" customFormat="1" ht="37.5" customHeight="1">
      <c r="A95" s="122" t="s">
        <v>76</v>
      </c>
      <c r="B95" s="123"/>
      <c r="C95" s="124"/>
      <c r="D95" s="125" t="s">
        <v>77</v>
      </c>
      <c r="E95" s="125"/>
      <c r="F95" s="125"/>
      <c r="G95" s="125"/>
      <c r="H95" s="125"/>
      <c r="I95" s="126"/>
      <c r="J95" s="125" t="s">
        <v>78</v>
      </c>
      <c r="K95" s="125"/>
      <c r="L95" s="125"/>
      <c r="M95" s="125"/>
      <c r="N95" s="125"/>
      <c r="O95" s="125"/>
      <c r="P95" s="125"/>
      <c r="Q95" s="125"/>
      <c r="R95" s="125"/>
      <c r="S95" s="125"/>
      <c r="T95" s="125"/>
      <c r="U95" s="125"/>
      <c r="V95" s="125"/>
      <c r="W95" s="125"/>
      <c r="X95" s="125"/>
      <c r="Y95" s="125"/>
      <c r="Z95" s="125"/>
      <c r="AA95" s="125"/>
      <c r="AB95" s="125"/>
      <c r="AC95" s="125"/>
      <c r="AD95" s="125"/>
      <c r="AE95" s="125"/>
      <c r="AF95" s="125"/>
      <c r="AG95" s="127">
        <f>'1a - Centrum integrovanej...'!J30</f>
        <v>0</v>
      </c>
      <c r="AH95" s="126"/>
      <c r="AI95" s="126"/>
      <c r="AJ95" s="126"/>
      <c r="AK95" s="126"/>
      <c r="AL95" s="126"/>
      <c r="AM95" s="126"/>
      <c r="AN95" s="127">
        <f>SUM(AG95,AT95)</f>
        <v>0</v>
      </c>
      <c r="AO95" s="126"/>
      <c r="AP95" s="126"/>
      <c r="AQ95" s="128" t="s">
        <v>79</v>
      </c>
      <c r="AR95" s="129"/>
      <c r="AS95" s="130">
        <v>0</v>
      </c>
      <c r="AT95" s="131">
        <f>ROUND(SUM(AV95:AW95),2)</f>
        <v>0</v>
      </c>
      <c r="AU95" s="132">
        <f>'1a - Centrum integrovanej...'!P147</f>
        <v>0</v>
      </c>
      <c r="AV95" s="131">
        <f>'1a - Centrum integrovanej...'!J33</f>
        <v>0</v>
      </c>
      <c r="AW95" s="131">
        <f>'1a - Centrum integrovanej...'!J34</f>
        <v>0</v>
      </c>
      <c r="AX95" s="131">
        <f>'1a - Centrum integrovanej...'!J35</f>
        <v>0</v>
      </c>
      <c r="AY95" s="131">
        <f>'1a - Centrum integrovanej...'!J36</f>
        <v>0</v>
      </c>
      <c r="AZ95" s="131">
        <f>'1a - Centrum integrovanej...'!F33</f>
        <v>0</v>
      </c>
      <c r="BA95" s="131">
        <f>'1a - Centrum integrovanej...'!F34</f>
        <v>0</v>
      </c>
      <c r="BB95" s="131">
        <f>'1a - Centrum integrovanej...'!F35</f>
        <v>0</v>
      </c>
      <c r="BC95" s="131">
        <f>'1a - Centrum integrovanej...'!F36</f>
        <v>0</v>
      </c>
      <c r="BD95" s="133">
        <f>'1a - Centrum integrovanej...'!F37</f>
        <v>0</v>
      </c>
      <c r="BE95" s="7"/>
      <c r="BT95" s="134" t="s">
        <v>80</v>
      </c>
      <c r="BV95" s="134" t="s">
        <v>74</v>
      </c>
      <c r="BW95" s="134" t="s">
        <v>81</v>
      </c>
      <c r="BX95" s="134" t="s">
        <v>5</v>
      </c>
      <c r="CL95" s="134" t="s">
        <v>1</v>
      </c>
      <c r="CM95" s="134" t="s">
        <v>72</v>
      </c>
    </row>
    <row r="96" s="7" customFormat="1" ht="16.5" customHeight="1">
      <c r="A96" s="122" t="s">
        <v>76</v>
      </c>
      <c r="B96" s="123"/>
      <c r="C96" s="124"/>
      <c r="D96" s="125" t="s">
        <v>82</v>
      </c>
      <c r="E96" s="125"/>
      <c r="F96" s="125"/>
      <c r="G96" s="125"/>
      <c r="H96" s="125"/>
      <c r="I96" s="126"/>
      <c r="J96" s="125" t="s">
        <v>83</v>
      </c>
      <c r="K96" s="125"/>
      <c r="L96" s="125"/>
      <c r="M96" s="125"/>
      <c r="N96" s="125"/>
      <c r="O96" s="125"/>
      <c r="P96" s="125"/>
      <c r="Q96" s="125"/>
      <c r="R96" s="125"/>
      <c r="S96" s="125"/>
      <c r="T96" s="125"/>
      <c r="U96" s="125"/>
      <c r="V96" s="125"/>
      <c r="W96" s="125"/>
      <c r="X96" s="125"/>
      <c r="Y96" s="125"/>
      <c r="Z96" s="125"/>
      <c r="AA96" s="125"/>
      <c r="AB96" s="125"/>
      <c r="AC96" s="125"/>
      <c r="AD96" s="125"/>
      <c r="AE96" s="125"/>
      <c r="AF96" s="125"/>
      <c r="AG96" s="127">
        <f>'2 - chodník do objektu'!J30</f>
        <v>0</v>
      </c>
      <c r="AH96" s="126"/>
      <c r="AI96" s="126"/>
      <c r="AJ96" s="126"/>
      <c r="AK96" s="126"/>
      <c r="AL96" s="126"/>
      <c r="AM96" s="126"/>
      <c r="AN96" s="127">
        <f>SUM(AG96,AT96)</f>
        <v>0</v>
      </c>
      <c r="AO96" s="126"/>
      <c r="AP96" s="126"/>
      <c r="AQ96" s="128" t="s">
        <v>79</v>
      </c>
      <c r="AR96" s="129"/>
      <c r="AS96" s="130">
        <v>0</v>
      </c>
      <c r="AT96" s="131">
        <f>ROUND(SUM(AV96:AW96),2)</f>
        <v>0</v>
      </c>
      <c r="AU96" s="132">
        <f>'2 - chodník do objektu'!P121</f>
        <v>0</v>
      </c>
      <c r="AV96" s="131">
        <f>'2 - chodník do objektu'!J33</f>
        <v>0</v>
      </c>
      <c r="AW96" s="131">
        <f>'2 - chodník do objektu'!J34</f>
        <v>0</v>
      </c>
      <c r="AX96" s="131">
        <f>'2 - chodník do objektu'!J35</f>
        <v>0</v>
      </c>
      <c r="AY96" s="131">
        <f>'2 - chodník do objektu'!J36</f>
        <v>0</v>
      </c>
      <c r="AZ96" s="131">
        <f>'2 - chodník do objektu'!F33</f>
        <v>0</v>
      </c>
      <c r="BA96" s="131">
        <f>'2 - chodník do objektu'!F34</f>
        <v>0</v>
      </c>
      <c r="BB96" s="131">
        <f>'2 - chodník do objektu'!F35</f>
        <v>0</v>
      </c>
      <c r="BC96" s="131">
        <f>'2 - chodník do objektu'!F36</f>
        <v>0</v>
      </c>
      <c r="BD96" s="133">
        <f>'2 - chodník do objektu'!F37</f>
        <v>0</v>
      </c>
      <c r="BE96" s="7"/>
      <c r="BT96" s="134" t="s">
        <v>80</v>
      </c>
      <c r="BV96" s="134" t="s">
        <v>74</v>
      </c>
      <c r="BW96" s="134" t="s">
        <v>84</v>
      </c>
      <c r="BX96" s="134" t="s">
        <v>5</v>
      </c>
      <c r="CL96" s="134" t="s">
        <v>1</v>
      </c>
      <c r="CM96" s="134" t="s">
        <v>72</v>
      </c>
    </row>
    <row r="97" s="7" customFormat="1" ht="16.5" customHeight="1">
      <c r="A97" s="122" t="s">
        <v>76</v>
      </c>
      <c r="B97" s="123"/>
      <c r="C97" s="124"/>
      <c r="D97" s="125" t="s">
        <v>85</v>
      </c>
      <c r="E97" s="125"/>
      <c r="F97" s="125"/>
      <c r="G97" s="125"/>
      <c r="H97" s="125"/>
      <c r="I97" s="126"/>
      <c r="J97" s="125" t="s">
        <v>86</v>
      </c>
      <c r="K97" s="125"/>
      <c r="L97" s="125"/>
      <c r="M97" s="125"/>
      <c r="N97" s="125"/>
      <c r="O97" s="125"/>
      <c r="P97" s="125"/>
      <c r="Q97" s="125"/>
      <c r="R97" s="125"/>
      <c r="S97" s="125"/>
      <c r="T97" s="125"/>
      <c r="U97" s="125"/>
      <c r="V97" s="125"/>
      <c r="W97" s="125"/>
      <c r="X97" s="125"/>
      <c r="Y97" s="125"/>
      <c r="Z97" s="125"/>
      <c r="AA97" s="125"/>
      <c r="AB97" s="125"/>
      <c r="AC97" s="125"/>
      <c r="AD97" s="125"/>
      <c r="AE97" s="125"/>
      <c r="AF97" s="125"/>
      <c r="AG97" s="127">
        <f>'3a - vykurovanie'!J30</f>
        <v>0</v>
      </c>
      <c r="AH97" s="126"/>
      <c r="AI97" s="126"/>
      <c r="AJ97" s="126"/>
      <c r="AK97" s="126"/>
      <c r="AL97" s="126"/>
      <c r="AM97" s="126"/>
      <c r="AN97" s="127">
        <f>SUM(AG97,AT97)</f>
        <v>0</v>
      </c>
      <c r="AO97" s="126"/>
      <c r="AP97" s="126"/>
      <c r="AQ97" s="128" t="s">
        <v>79</v>
      </c>
      <c r="AR97" s="129"/>
      <c r="AS97" s="130">
        <v>0</v>
      </c>
      <c r="AT97" s="131">
        <f>ROUND(SUM(AV97:AW97),2)</f>
        <v>0</v>
      </c>
      <c r="AU97" s="132">
        <f>'3a - vykurovanie'!P126</f>
        <v>0</v>
      </c>
      <c r="AV97" s="131">
        <f>'3a - vykurovanie'!J33</f>
        <v>0</v>
      </c>
      <c r="AW97" s="131">
        <f>'3a - vykurovanie'!J34</f>
        <v>0</v>
      </c>
      <c r="AX97" s="131">
        <f>'3a - vykurovanie'!J35</f>
        <v>0</v>
      </c>
      <c r="AY97" s="131">
        <f>'3a - vykurovanie'!J36</f>
        <v>0</v>
      </c>
      <c r="AZ97" s="131">
        <f>'3a - vykurovanie'!F33</f>
        <v>0</v>
      </c>
      <c r="BA97" s="131">
        <f>'3a - vykurovanie'!F34</f>
        <v>0</v>
      </c>
      <c r="BB97" s="131">
        <f>'3a - vykurovanie'!F35</f>
        <v>0</v>
      </c>
      <c r="BC97" s="131">
        <f>'3a - vykurovanie'!F36</f>
        <v>0</v>
      </c>
      <c r="BD97" s="133">
        <f>'3a - vykurovanie'!F37</f>
        <v>0</v>
      </c>
      <c r="BE97" s="7"/>
      <c r="BT97" s="134" t="s">
        <v>80</v>
      </c>
      <c r="BV97" s="134" t="s">
        <v>74</v>
      </c>
      <c r="BW97" s="134" t="s">
        <v>87</v>
      </c>
      <c r="BX97" s="134" t="s">
        <v>5</v>
      </c>
      <c r="CL97" s="134" t="s">
        <v>1</v>
      </c>
      <c r="CM97" s="134" t="s">
        <v>72</v>
      </c>
    </row>
    <row r="98" s="7" customFormat="1" ht="16.5" customHeight="1">
      <c r="A98" s="122" t="s">
        <v>76</v>
      </c>
      <c r="B98" s="123"/>
      <c r="C98" s="124"/>
      <c r="D98" s="125" t="s">
        <v>88</v>
      </c>
      <c r="E98" s="125"/>
      <c r="F98" s="125"/>
      <c r="G98" s="125"/>
      <c r="H98" s="125"/>
      <c r="I98" s="126"/>
      <c r="J98" s="125" t="s">
        <v>89</v>
      </c>
      <c r="K98" s="125"/>
      <c r="L98" s="125"/>
      <c r="M98" s="125"/>
      <c r="N98" s="125"/>
      <c r="O98" s="125"/>
      <c r="P98" s="125"/>
      <c r="Q98" s="125"/>
      <c r="R98" s="125"/>
      <c r="S98" s="125"/>
      <c r="T98" s="125"/>
      <c r="U98" s="125"/>
      <c r="V98" s="125"/>
      <c r="W98" s="125"/>
      <c r="X98" s="125"/>
      <c r="Y98" s="125"/>
      <c r="Z98" s="125"/>
      <c r="AA98" s="125"/>
      <c r="AB98" s="125"/>
      <c r="AC98" s="125"/>
      <c r="AD98" s="125"/>
      <c r="AE98" s="125"/>
      <c r="AF98" s="125"/>
      <c r="AG98" s="127">
        <f>'4a - elektroinštalácia a ...'!J30</f>
        <v>0</v>
      </c>
      <c r="AH98" s="126"/>
      <c r="AI98" s="126"/>
      <c r="AJ98" s="126"/>
      <c r="AK98" s="126"/>
      <c r="AL98" s="126"/>
      <c r="AM98" s="126"/>
      <c r="AN98" s="127">
        <f>SUM(AG98,AT98)</f>
        <v>0</v>
      </c>
      <c r="AO98" s="126"/>
      <c r="AP98" s="126"/>
      <c r="AQ98" s="128" t="s">
        <v>79</v>
      </c>
      <c r="AR98" s="129"/>
      <c r="AS98" s="130">
        <v>0</v>
      </c>
      <c r="AT98" s="131">
        <f>ROUND(SUM(AV98:AW98),2)</f>
        <v>0</v>
      </c>
      <c r="AU98" s="132">
        <f>'4a - elektroinštalácia a ...'!P119</f>
        <v>0</v>
      </c>
      <c r="AV98" s="131">
        <f>'4a - elektroinštalácia a ...'!J33</f>
        <v>0</v>
      </c>
      <c r="AW98" s="131">
        <f>'4a - elektroinštalácia a ...'!J34</f>
        <v>0</v>
      </c>
      <c r="AX98" s="131">
        <f>'4a - elektroinštalácia a ...'!J35</f>
        <v>0</v>
      </c>
      <c r="AY98" s="131">
        <f>'4a - elektroinštalácia a ...'!J36</f>
        <v>0</v>
      </c>
      <c r="AZ98" s="131">
        <f>'4a - elektroinštalácia a ...'!F33</f>
        <v>0</v>
      </c>
      <c r="BA98" s="131">
        <f>'4a - elektroinštalácia a ...'!F34</f>
        <v>0</v>
      </c>
      <c r="BB98" s="131">
        <f>'4a - elektroinštalácia a ...'!F35</f>
        <v>0</v>
      </c>
      <c r="BC98" s="131">
        <f>'4a - elektroinštalácia a ...'!F36</f>
        <v>0</v>
      </c>
      <c r="BD98" s="133">
        <f>'4a - elektroinštalácia a ...'!F37</f>
        <v>0</v>
      </c>
      <c r="BE98" s="7"/>
      <c r="BT98" s="134" t="s">
        <v>80</v>
      </c>
      <c r="BV98" s="134" t="s">
        <v>74</v>
      </c>
      <c r="BW98" s="134" t="s">
        <v>90</v>
      </c>
      <c r="BX98" s="134" t="s">
        <v>5</v>
      </c>
      <c r="CL98" s="134" t="s">
        <v>1</v>
      </c>
      <c r="CM98" s="134" t="s">
        <v>72</v>
      </c>
    </row>
    <row r="99" s="7" customFormat="1" ht="16.5" customHeight="1">
      <c r="A99" s="122" t="s">
        <v>76</v>
      </c>
      <c r="B99" s="123"/>
      <c r="C99" s="124"/>
      <c r="D99" s="125" t="s">
        <v>91</v>
      </c>
      <c r="E99" s="125"/>
      <c r="F99" s="125"/>
      <c r="G99" s="125"/>
      <c r="H99" s="125"/>
      <c r="I99" s="126"/>
      <c r="J99" s="125" t="s">
        <v>92</v>
      </c>
      <c r="K99" s="125"/>
      <c r="L99" s="125"/>
      <c r="M99" s="125"/>
      <c r="N99" s="125"/>
      <c r="O99" s="125"/>
      <c r="P99" s="125"/>
      <c r="Q99" s="125"/>
      <c r="R99" s="125"/>
      <c r="S99" s="125"/>
      <c r="T99" s="125"/>
      <c r="U99" s="125"/>
      <c r="V99" s="125"/>
      <c r="W99" s="125"/>
      <c r="X99" s="125"/>
      <c r="Y99" s="125"/>
      <c r="Z99" s="125"/>
      <c r="AA99" s="125"/>
      <c r="AB99" s="125"/>
      <c r="AC99" s="125"/>
      <c r="AD99" s="125"/>
      <c r="AE99" s="125"/>
      <c r="AF99" s="125"/>
      <c r="AG99" s="127">
        <f>'5a - slaboprúdové rozvody'!J30</f>
        <v>0</v>
      </c>
      <c r="AH99" s="126"/>
      <c r="AI99" s="126"/>
      <c r="AJ99" s="126"/>
      <c r="AK99" s="126"/>
      <c r="AL99" s="126"/>
      <c r="AM99" s="126"/>
      <c r="AN99" s="127">
        <f>SUM(AG99,AT99)</f>
        <v>0</v>
      </c>
      <c r="AO99" s="126"/>
      <c r="AP99" s="126"/>
      <c r="AQ99" s="128" t="s">
        <v>79</v>
      </c>
      <c r="AR99" s="129"/>
      <c r="AS99" s="130">
        <v>0</v>
      </c>
      <c r="AT99" s="131">
        <f>ROUND(SUM(AV99:AW99),2)</f>
        <v>0</v>
      </c>
      <c r="AU99" s="132">
        <f>'5a - slaboprúdové rozvody'!P118</f>
        <v>0</v>
      </c>
      <c r="AV99" s="131">
        <f>'5a - slaboprúdové rozvody'!J33</f>
        <v>0</v>
      </c>
      <c r="AW99" s="131">
        <f>'5a - slaboprúdové rozvody'!J34</f>
        <v>0</v>
      </c>
      <c r="AX99" s="131">
        <f>'5a - slaboprúdové rozvody'!J35</f>
        <v>0</v>
      </c>
      <c r="AY99" s="131">
        <f>'5a - slaboprúdové rozvody'!J36</f>
        <v>0</v>
      </c>
      <c r="AZ99" s="131">
        <f>'5a - slaboprúdové rozvody'!F33</f>
        <v>0</v>
      </c>
      <c r="BA99" s="131">
        <f>'5a - slaboprúdové rozvody'!F34</f>
        <v>0</v>
      </c>
      <c r="BB99" s="131">
        <f>'5a - slaboprúdové rozvody'!F35</f>
        <v>0</v>
      </c>
      <c r="BC99" s="131">
        <f>'5a - slaboprúdové rozvody'!F36</f>
        <v>0</v>
      </c>
      <c r="BD99" s="133">
        <f>'5a - slaboprúdové rozvody'!F37</f>
        <v>0</v>
      </c>
      <c r="BE99" s="7"/>
      <c r="BT99" s="134" t="s">
        <v>80</v>
      </c>
      <c r="BV99" s="134" t="s">
        <v>74</v>
      </c>
      <c r="BW99" s="134" t="s">
        <v>93</v>
      </c>
      <c r="BX99" s="134" t="s">
        <v>5</v>
      </c>
      <c r="CL99" s="134" t="s">
        <v>1</v>
      </c>
      <c r="CM99" s="134" t="s">
        <v>72</v>
      </c>
    </row>
    <row r="100" s="7" customFormat="1" ht="16.5" customHeight="1">
      <c r="A100" s="122" t="s">
        <v>76</v>
      </c>
      <c r="B100" s="123"/>
      <c r="C100" s="124"/>
      <c r="D100" s="125" t="s">
        <v>94</v>
      </c>
      <c r="E100" s="125"/>
      <c r="F100" s="125"/>
      <c r="G100" s="125"/>
      <c r="H100" s="125"/>
      <c r="I100" s="126"/>
      <c r="J100" s="125" t="s">
        <v>95</v>
      </c>
      <c r="K100" s="125"/>
      <c r="L100" s="125"/>
      <c r="M100" s="125"/>
      <c r="N100" s="125"/>
      <c r="O100" s="125"/>
      <c r="P100" s="125"/>
      <c r="Q100" s="125"/>
      <c r="R100" s="125"/>
      <c r="S100" s="125"/>
      <c r="T100" s="125"/>
      <c r="U100" s="125"/>
      <c r="V100" s="125"/>
      <c r="W100" s="125"/>
      <c r="X100" s="125"/>
      <c r="Y100" s="125"/>
      <c r="Z100" s="125"/>
      <c r="AA100" s="125"/>
      <c r="AB100" s="125"/>
      <c r="AC100" s="125"/>
      <c r="AD100" s="125"/>
      <c r="AE100" s="125"/>
      <c r="AF100" s="125"/>
      <c r="AG100" s="127">
        <f>'6a - zdravotechnika'!J30</f>
        <v>0</v>
      </c>
      <c r="AH100" s="126"/>
      <c r="AI100" s="126"/>
      <c r="AJ100" s="126"/>
      <c r="AK100" s="126"/>
      <c r="AL100" s="126"/>
      <c r="AM100" s="126"/>
      <c r="AN100" s="127">
        <f>SUM(AG100,AT100)</f>
        <v>0</v>
      </c>
      <c r="AO100" s="126"/>
      <c r="AP100" s="126"/>
      <c r="AQ100" s="128" t="s">
        <v>79</v>
      </c>
      <c r="AR100" s="129"/>
      <c r="AS100" s="130">
        <v>0</v>
      </c>
      <c r="AT100" s="131">
        <f>ROUND(SUM(AV100:AW100),2)</f>
        <v>0</v>
      </c>
      <c r="AU100" s="132">
        <f>'6a - zdravotechnika'!P126</f>
        <v>0</v>
      </c>
      <c r="AV100" s="131">
        <f>'6a - zdravotechnika'!J33</f>
        <v>0</v>
      </c>
      <c r="AW100" s="131">
        <f>'6a - zdravotechnika'!J34</f>
        <v>0</v>
      </c>
      <c r="AX100" s="131">
        <f>'6a - zdravotechnika'!J35</f>
        <v>0</v>
      </c>
      <c r="AY100" s="131">
        <f>'6a - zdravotechnika'!J36</f>
        <v>0</v>
      </c>
      <c r="AZ100" s="131">
        <f>'6a - zdravotechnika'!F33</f>
        <v>0</v>
      </c>
      <c r="BA100" s="131">
        <f>'6a - zdravotechnika'!F34</f>
        <v>0</v>
      </c>
      <c r="BB100" s="131">
        <f>'6a - zdravotechnika'!F35</f>
        <v>0</v>
      </c>
      <c r="BC100" s="131">
        <f>'6a - zdravotechnika'!F36</f>
        <v>0</v>
      </c>
      <c r="BD100" s="133">
        <f>'6a - zdravotechnika'!F37</f>
        <v>0</v>
      </c>
      <c r="BE100" s="7"/>
      <c r="BT100" s="134" t="s">
        <v>80</v>
      </c>
      <c r="BV100" s="134" t="s">
        <v>74</v>
      </c>
      <c r="BW100" s="134" t="s">
        <v>96</v>
      </c>
      <c r="BX100" s="134" t="s">
        <v>5</v>
      </c>
      <c r="CL100" s="134" t="s">
        <v>1</v>
      </c>
      <c r="CM100" s="134" t="s">
        <v>72</v>
      </c>
    </row>
    <row r="101" s="7" customFormat="1" ht="16.5" customHeight="1">
      <c r="A101" s="122" t="s">
        <v>76</v>
      </c>
      <c r="B101" s="123"/>
      <c r="C101" s="124"/>
      <c r="D101" s="125" t="s">
        <v>97</v>
      </c>
      <c r="E101" s="125"/>
      <c r="F101" s="125"/>
      <c r="G101" s="125"/>
      <c r="H101" s="125"/>
      <c r="I101" s="126"/>
      <c r="J101" s="125" t="s">
        <v>98</v>
      </c>
      <c r="K101" s="125"/>
      <c r="L101" s="125"/>
      <c r="M101" s="125"/>
      <c r="N101" s="125"/>
      <c r="O101" s="125"/>
      <c r="P101" s="125"/>
      <c r="Q101" s="125"/>
      <c r="R101" s="125"/>
      <c r="S101" s="125"/>
      <c r="T101" s="125"/>
      <c r="U101" s="125"/>
      <c r="V101" s="125"/>
      <c r="W101" s="125"/>
      <c r="X101" s="125"/>
      <c r="Y101" s="125"/>
      <c r="Z101" s="125"/>
      <c r="AA101" s="125"/>
      <c r="AB101" s="125"/>
      <c r="AC101" s="125"/>
      <c r="AD101" s="125"/>
      <c r="AE101" s="125"/>
      <c r="AF101" s="125"/>
      <c r="AG101" s="127">
        <f>'7a - plynoinštalácia'!J30</f>
        <v>0</v>
      </c>
      <c r="AH101" s="126"/>
      <c r="AI101" s="126"/>
      <c r="AJ101" s="126"/>
      <c r="AK101" s="126"/>
      <c r="AL101" s="126"/>
      <c r="AM101" s="126"/>
      <c r="AN101" s="127">
        <f>SUM(AG101,AT101)</f>
        <v>0</v>
      </c>
      <c r="AO101" s="126"/>
      <c r="AP101" s="126"/>
      <c r="AQ101" s="128" t="s">
        <v>79</v>
      </c>
      <c r="AR101" s="129"/>
      <c r="AS101" s="130">
        <v>0</v>
      </c>
      <c r="AT101" s="131">
        <f>ROUND(SUM(AV101:AW101),2)</f>
        <v>0</v>
      </c>
      <c r="AU101" s="132">
        <f>'7a - plynoinštalácia'!P123</f>
        <v>0</v>
      </c>
      <c r="AV101" s="131">
        <f>'7a - plynoinštalácia'!J33</f>
        <v>0</v>
      </c>
      <c r="AW101" s="131">
        <f>'7a - plynoinštalácia'!J34</f>
        <v>0</v>
      </c>
      <c r="AX101" s="131">
        <f>'7a - plynoinštalácia'!J35</f>
        <v>0</v>
      </c>
      <c r="AY101" s="131">
        <f>'7a - plynoinštalácia'!J36</f>
        <v>0</v>
      </c>
      <c r="AZ101" s="131">
        <f>'7a - plynoinštalácia'!F33</f>
        <v>0</v>
      </c>
      <c r="BA101" s="131">
        <f>'7a - plynoinštalácia'!F34</f>
        <v>0</v>
      </c>
      <c r="BB101" s="131">
        <f>'7a - plynoinštalácia'!F35</f>
        <v>0</v>
      </c>
      <c r="BC101" s="131">
        <f>'7a - plynoinštalácia'!F36</f>
        <v>0</v>
      </c>
      <c r="BD101" s="133">
        <f>'7a - plynoinštalácia'!F37</f>
        <v>0</v>
      </c>
      <c r="BE101" s="7"/>
      <c r="BT101" s="134" t="s">
        <v>80</v>
      </c>
      <c r="BV101" s="134" t="s">
        <v>74</v>
      </c>
      <c r="BW101" s="134" t="s">
        <v>99</v>
      </c>
      <c r="BX101" s="134" t="s">
        <v>5</v>
      </c>
      <c r="CL101" s="134" t="s">
        <v>1</v>
      </c>
      <c r="CM101" s="134" t="s">
        <v>72</v>
      </c>
    </row>
    <row r="102" s="7" customFormat="1" ht="16.5" customHeight="1">
      <c r="A102" s="122" t="s">
        <v>76</v>
      </c>
      <c r="B102" s="123"/>
      <c r="C102" s="124"/>
      <c r="D102" s="125" t="s">
        <v>100</v>
      </c>
      <c r="E102" s="125"/>
      <c r="F102" s="125"/>
      <c r="G102" s="125"/>
      <c r="H102" s="125"/>
      <c r="I102" s="126"/>
      <c r="J102" s="125" t="s">
        <v>101</v>
      </c>
      <c r="K102" s="125"/>
      <c r="L102" s="125"/>
      <c r="M102" s="125"/>
      <c r="N102" s="125"/>
      <c r="O102" s="125"/>
      <c r="P102" s="125"/>
      <c r="Q102" s="125"/>
      <c r="R102" s="125"/>
      <c r="S102" s="125"/>
      <c r="T102" s="125"/>
      <c r="U102" s="125"/>
      <c r="V102" s="125"/>
      <c r="W102" s="125"/>
      <c r="X102" s="125"/>
      <c r="Y102" s="125"/>
      <c r="Z102" s="125"/>
      <c r="AA102" s="125"/>
      <c r="AB102" s="125"/>
      <c r="AC102" s="125"/>
      <c r="AD102" s="125"/>
      <c r="AE102" s="125"/>
      <c r="AF102" s="125"/>
      <c r="AG102" s="127">
        <f>'8a - vzduchotechnika'!J30</f>
        <v>0</v>
      </c>
      <c r="AH102" s="126"/>
      <c r="AI102" s="126"/>
      <c r="AJ102" s="126"/>
      <c r="AK102" s="126"/>
      <c r="AL102" s="126"/>
      <c r="AM102" s="126"/>
      <c r="AN102" s="127">
        <f>SUM(AG102,AT102)</f>
        <v>0</v>
      </c>
      <c r="AO102" s="126"/>
      <c r="AP102" s="126"/>
      <c r="AQ102" s="128" t="s">
        <v>79</v>
      </c>
      <c r="AR102" s="129"/>
      <c r="AS102" s="130">
        <v>0</v>
      </c>
      <c r="AT102" s="131">
        <f>ROUND(SUM(AV102:AW102),2)</f>
        <v>0</v>
      </c>
      <c r="AU102" s="132">
        <f>'8a - vzduchotechnika'!P124</f>
        <v>0</v>
      </c>
      <c r="AV102" s="131">
        <f>'8a - vzduchotechnika'!J33</f>
        <v>0</v>
      </c>
      <c r="AW102" s="131">
        <f>'8a - vzduchotechnika'!J34</f>
        <v>0</v>
      </c>
      <c r="AX102" s="131">
        <f>'8a - vzduchotechnika'!J35</f>
        <v>0</v>
      </c>
      <c r="AY102" s="131">
        <f>'8a - vzduchotechnika'!J36</f>
        <v>0</v>
      </c>
      <c r="AZ102" s="131">
        <f>'8a - vzduchotechnika'!F33</f>
        <v>0</v>
      </c>
      <c r="BA102" s="131">
        <f>'8a - vzduchotechnika'!F34</f>
        <v>0</v>
      </c>
      <c r="BB102" s="131">
        <f>'8a - vzduchotechnika'!F35</f>
        <v>0</v>
      </c>
      <c r="BC102" s="131">
        <f>'8a - vzduchotechnika'!F36</f>
        <v>0</v>
      </c>
      <c r="BD102" s="133">
        <f>'8a - vzduchotechnika'!F37</f>
        <v>0</v>
      </c>
      <c r="BE102" s="7"/>
      <c r="BT102" s="134" t="s">
        <v>80</v>
      </c>
      <c r="BV102" s="134" t="s">
        <v>74</v>
      </c>
      <c r="BW102" s="134" t="s">
        <v>102</v>
      </c>
      <c r="BX102" s="134" t="s">
        <v>5</v>
      </c>
      <c r="CL102" s="134" t="s">
        <v>1</v>
      </c>
      <c r="CM102" s="134" t="s">
        <v>72</v>
      </c>
    </row>
    <row r="103" s="7" customFormat="1" ht="16.5" customHeight="1">
      <c r="A103" s="122" t="s">
        <v>76</v>
      </c>
      <c r="B103" s="123"/>
      <c r="C103" s="124"/>
      <c r="D103" s="125" t="s">
        <v>103</v>
      </c>
      <c r="E103" s="125"/>
      <c r="F103" s="125"/>
      <c r="G103" s="125"/>
      <c r="H103" s="125"/>
      <c r="I103" s="126"/>
      <c r="J103" s="125" t="s">
        <v>104</v>
      </c>
      <c r="K103" s="125"/>
      <c r="L103" s="125"/>
      <c r="M103" s="125"/>
      <c r="N103" s="125"/>
      <c r="O103" s="125"/>
      <c r="P103" s="125"/>
      <c r="Q103" s="125"/>
      <c r="R103" s="125"/>
      <c r="S103" s="125"/>
      <c r="T103" s="125"/>
      <c r="U103" s="125"/>
      <c r="V103" s="125"/>
      <c r="W103" s="125"/>
      <c r="X103" s="125"/>
      <c r="Y103" s="125"/>
      <c r="Z103" s="125"/>
      <c r="AA103" s="125"/>
      <c r="AB103" s="125"/>
      <c r="AC103" s="125"/>
      <c r="AD103" s="125"/>
      <c r="AE103" s="125"/>
      <c r="AF103" s="125"/>
      <c r="AG103" s="127">
        <f>'SO 02 - Elektrická káblov...'!J30</f>
        <v>0</v>
      </c>
      <c r="AH103" s="126"/>
      <c r="AI103" s="126"/>
      <c r="AJ103" s="126"/>
      <c r="AK103" s="126"/>
      <c r="AL103" s="126"/>
      <c r="AM103" s="126"/>
      <c r="AN103" s="127">
        <f>SUM(AG103,AT103)</f>
        <v>0</v>
      </c>
      <c r="AO103" s="126"/>
      <c r="AP103" s="126"/>
      <c r="AQ103" s="128" t="s">
        <v>79</v>
      </c>
      <c r="AR103" s="129"/>
      <c r="AS103" s="130">
        <v>0</v>
      </c>
      <c r="AT103" s="131">
        <f>ROUND(SUM(AV103:AW103),2)</f>
        <v>0</v>
      </c>
      <c r="AU103" s="132">
        <f>'SO 02 - Elektrická káblov...'!P120</f>
        <v>0</v>
      </c>
      <c r="AV103" s="131">
        <f>'SO 02 - Elektrická káblov...'!J33</f>
        <v>0</v>
      </c>
      <c r="AW103" s="131">
        <f>'SO 02 - Elektrická káblov...'!J34</f>
        <v>0</v>
      </c>
      <c r="AX103" s="131">
        <f>'SO 02 - Elektrická káblov...'!J35</f>
        <v>0</v>
      </c>
      <c r="AY103" s="131">
        <f>'SO 02 - Elektrická káblov...'!J36</f>
        <v>0</v>
      </c>
      <c r="AZ103" s="131">
        <f>'SO 02 - Elektrická káblov...'!F33</f>
        <v>0</v>
      </c>
      <c r="BA103" s="131">
        <f>'SO 02 - Elektrická káblov...'!F34</f>
        <v>0</v>
      </c>
      <c r="BB103" s="131">
        <f>'SO 02 - Elektrická káblov...'!F35</f>
        <v>0</v>
      </c>
      <c r="BC103" s="131">
        <f>'SO 02 - Elektrická káblov...'!F36</f>
        <v>0</v>
      </c>
      <c r="BD103" s="133">
        <f>'SO 02 - Elektrická káblov...'!F37</f>
        <v>0</v>
      </c>
      <c r="BE103" s="7"/>
      <c r="BT103" s="134" t="s">
        <v>80</v>
      </c>
      <c r="BV103" s="134" t="s">
        <v>74</v>
      </c>
      <c r="BW103" s="134" t="s">
        <v>105</v>
      </c>
      <c r="BX103" s="134" t="s">
        <v>5</v>
      </c>
      <c r="CL103" s="134" t="s">
        <v>1</v>
      </c>
      <c r="CM103" s="134" t="s">
        <v>72</v>
      </c>
    </row>
    <row r="104" s="7" customFormat="1" ht="16.5" customHeight="1">
      <c r="A104" s="122" t="s">
        <v>76</v>
      </c>
      <c r="B104" s="123"/>
      <c r="C104" s="124"/>
      <c r="D104" s="125" t="s">
        <v>106</v>
      </c>
      <c r="E104" s="125"/>
      <c r="F104" s="125"/>
      <c r="G104" s="125"/>
      <c r="H104" s="125"/>
      <c r="I104" s="126"/>
      <c r="J104" s="125" t="s">
        <v>107</v>
      </c>
      <c r="K104" s="125"/>
      <c r="L104" s="125"/>
      <c r="M104" s="125"/>
      <c r="N104" s="125"/>
      <c r="O104" s="125"/>
      <c r="P104" s="125"/>
      <c r="Q104" s="125"/>
      <c r="R104" s="125"/>
      <c r="S104" s="125"/>
      <c r="T104" s="125"/>
      <c r="U104" s="125"/>
      <c r="V104" s="125"/>
      <c r="W104" s="125"/>
      <c r="X104" s="125"/>
      <c r="Y104" s="125"/>
      <c r="Z104" s="125"/>
      <c r="AA104" s="125"/>
      <c r="AB104" s="125"/>
      <c r="AC104" s="125"/>
      <c r="AD104" s="125"/>
      <c r="AE104" s="125"/>
      <c r="AF104" s="125"/>
      <c r="AG104" s="127">
        <f>'SO 03 - Vodovodná prípojka'!J30</f>
        <v>0</v>
      </c>
      <c r="AH104" s="126"/>
      <c r="AI104" s="126"/>
      <c r="AJ104" s="126"/>
      <c r="AK104" s="126"/>
      <c r="AL104" s="126"/>
      <c r="AM104" s="126"/>
      <c r="AN104" s="127">
        <f>SUM(AG104,AT104)</f>
        <v>0</v>
      </c>
      <c r="AO104" s="126"/>
      <c r="AP104" s="126"/>
      <c r="AQ104" s="128" t="s">
        <v>79</v>
      </c>
      <c r="AR104" s="129"/>
      <c r="AS104" s="130">
        <v>0</v>
      </c>
      <c r="AT104" s="131">
        <f>ROUND(SUM(AV104:AW104),2)</f>
        <v>0</v>
      </c>
      <c r="AU104" s="132">
        <f>'SO 03 - Vodovodná prípojka'!P122</f>
        <v>0</v>
      </c>
      <c r="AV104" s="131">
        <f>'SO 03 - Vodovodná prípojka'!J33</f>
        <v>0</v>
      </c>
      <c r="AW104" s="131">
        <f>'SO 03 - Vodovodná prípojka'!J34</f>
        <v>0</v>
      </c>
      <c r="AX104" s="131">
        <f>'SO 03 - Vodovodná prípojka'!J35</f>
        <v>0</v>
      </c>
      <c r="AY104" s="131">
        <f>'SO 03 - Vodovodná prípojka'!J36</f>
        <v>0</v>
      </c>
      <c r="AZ104" s="131">
        <f>'SO 03 - Vodovodná prípojka'!F33</f>
        <v>0</v>
      </c>
      <c r="BA104" s="131">
        <f>'SO 03 - Vodovodná prípojka'!F34</f>
        <v>0</v>
      </c>
      <c r="BB104" s="131">
        <f>'SO 03 - Vodovodná prípojka'!F35</f>
        <v>0</v>
      </c>
      <c r="BC104" s="131">
        <f>'SO 03 - Vodovodná prípojka'!F36</f>
        <v>0</v>
      </c>
      <c r="BD104" s="133">
        <f>'SO 03 - Vodovodná prípojka'!F37</f>
        <v>0</v>
      </c>
      <c r="BE104" s="7"/>
      <c r="BT104" s="134" t="s">
        <v>80</v>
      </c>
      <c r="BV104" s="134" t="s">
        <v>74</v>
      </c>
      <c r="BW104" s="134" t="s">
        <v>108</v>
      </c>
      <c r="BX104" s="134" t="s">
        <v>5</v>
      </c>
      <c r="CL104" s="134" t="s">
        <v>1</v>
      </c>
      <c r="CM104" s="134" t="s">
        <v>72</v>
      </c>
    </row>
    <row r="105" s="7" customFormat="1" ht="16.5" customHeight="1">
      <c r="A105" s="122" t="s">
        <v>76</v>
      </c>
      <c r="B105" s="123"/>
      <c r="C105" s="124"/>
      <c r="D105" s="125" t="s">
        <v>109</v>
      </c>
      <c r="E105" s="125"/>
      <c r="F105" s="125"/>
      <c r="G105" s="125"/>
      <c r="H105" s="125"/>
      <c r="I105" s="126"/>
      <c r="J105" s="125" t="s">
        <v>110</v>
      </c>
      <c r="K105" s="125"/>
      <c r="L105" s="125"/>
      <c r="M105" s="125"/>
      <c r="N105" s="125"/>
      <c r="O105" s="125"/>
      <c r="P105" s="125"/>
      <c r="Q105" s="125"/>
      <c r="R105" s="125"/>
      <c r="S105" s="125"/>
      <c r="T105" s="125"/>
      <c r="U105" s="125"/>
      <c r="V105" s="125"/>
      <c r="W105" s="125"/>
      <c r="X105" s="125"/>
      <c r="Y105" s="125"/>
      <c r="Z105" s="125"/>
      <c r="AA105" s="125"/>
      <c r="AB105" s="125"/>
      <c r="AC105" s="125"/>
      <c r="AD105" s="125"/>
      <c r="AE105" s="125"/>
      <c r="AF105" s="125"/>
      <c r="AG105" s="127">
        <f>'SO 04 - Kanalizačná prípo...'!J30</f>
        <v>0</v>
      </c>
      <c r="AH105" s="126"/>
      <c r="AI105" s="126"/>
      <c r="AJ105" s="126"/>
      <c r="AK105" s="126"/>
      <c r="AL105" s="126"/>
      <c r="AM105" s="126"/>
      <c r="AN105" s="127">
        <f>SUM(AG105,AT105)</f>
        <v>0</v>
      </c>
      <c r="AO105" s="126"/>
      <c r="AP105" s="126"/>
      <c r="AQ105" s="128" t="s">
        <v>79</v>
      </c>
      <c r="AR105" s="129"/>
      <c r="AS105" s="130">
        <v>0</v>
      </c>
      <c r="AT105" s="131">
        <f>ROUND(SUM(AV105:AW105),2)</f>
        <v>0</v>
      </c>
      <c r="AU105" s="132">
        <f>'SO 04 - Kanalizačná prípo...'!P123</f>
        <v>0</v>
      </c>
      <c r="AV105" s="131">
        <f>'SO 04 - Kanalizačná prípo...'!J33</f>
        <v>0</v>
      </c>
      <c r="AW105" s="131">
        <f>'SO 04 - Kanalizačná prípo...'!J34</f>
        <v>0</v>
      </c>
      <c r="AX105" s="131">
        <f>'SO 04 - Kanalizačná prípo...'!J35</f>
        <v>0</v>
      </c>
      <c r="AY105" s="131">
        <f>'SO 04 - Kanalizačná prípo...'!J36</f>
        <v>0</v>
      </c>
      <c r="AZ105" s="131">
        <f>'SO 04 - Kanalizačná prípo...'!F33</f>
        <v>0</v>
      </c>
      <c r="BA105" s="131">
        <f>'SO 04 - Kanalizačná prípo...'!F34</f>
        <v>0</v>
      </c>
      <c r="BB105" s="131">
        <f>'SO 04 - Kanalizačná prípo...'!F35</f>
        <v>0</v>
      </c>
      <c r="BC105" s="131">
        <f>'SO 04 - Kanalizačná prípo...'!F36</f>
        <v>0</v>
      </c>
      <c r="BD105" s="133">
        <f>'SO 04 - Kanalizačná prípo...'!F37</f>
        <v>0</v>
      </c>
      <c r="BE105" s="7"/>
      <c r="BT105" s="134" t="s">
        <v>80</v>
      </c>
      <c r="BV105" s="134" t="s">
        <v>74</v>
      </c>
      <c r="BW105" s="134" t="s">
        <v>111</v>
      </c>
      <c r="BX105" s="134" t="s">
        <v>5</v>
      </c>
      <c r="CL105" s="134" t="s">
        <v>1</v>
      </c>
      <c r="CM105" s="134" t="s">
        <v>72</v>
      </c>
    </row>
    <row r="106" s="7" customFormat="1" ht="16.5" customHeight="1">
      <c r="A106" s="122" t="s">
        <v>76</v>
      </c>
      <c r="B106" s="123"/>
      <c r="C106" s="124"/>
      <c r="D106" s="125" t="s">
        <v>112</v>
      </c>
      <c r="E106" s="125"/>
      <c r="F106" s="125"/>
      <c r="G106" s="125"/>
      <c r="H106" s="125"/>
      <c r="I106" s="126"/>
      <c r="J106" s="125" t="s">
        <v>113</v>
      </c>
      <c r="K106" s="125"/>
      <c r="L106" s="125"/>
      <c r="M106" s="125"/>
      <c r="N106" s="125"/>
      <c r="O106" s="125"/>
      <c r="P106" s="125"/>
      <c r="Q106" s="125"/>
      <c r="R106" s="125"/>
      <c r="S106" s="125"/>
      <c r="T106" s="125"/>
      <c r="U106" s="125"/>
      <c r="V106" s="125"/>
      <c r="W106" s="125"/>
      <c r="X106" s="125"/>
      <c r="Y106" s="125"/>
      <c r="Z106" s="125"/>
      <c r="AA106" s="125"/>
      <c r="AB106" s="125"/>
      <c r="AC106" s="125"/>
      <c r="AD106" s="125"/>
      <c r="AE106" s="125"/>
      <c r="AF106" s="125"/>
      <c r="AG106" s="127">
        <f>'SO 05a - Plynová prípojka...'!J30</f>
        <v>0</v>
      </c>
      <c r="AH106" s="126"/>
      <c r="AI106" s="126"/>
      <c r="AJ106" s="126"/>
      <c r="AK106" s="126"/>
      <c r="AL106" s="126"/>
      <c r="AM106" s="126"/>
      <c r="AN106" s="127">
        <f>SUM(AG106,AT106)</f>
        <v>0</v>
      </c>
      <c r="AO106" s="126"/>
      <c r="AP106" s="126"/>
      <c r="AQ106" s="128" t="s">
        <v>79</v>
      </c>
      <c r="AR106" s="129"/>
      <c r="AS106" s="135">
        <v>0</v>
      </c>
      <c r="AT106" s="136">
        <f>ROUND(SUM(AV106:AW106),2)</f>
        <v>0</v>
      </c>
      <c r="AU106" s="137">
        <f>'SO 05a - Plynová prípojka...'!P122</f>
        <v>0</v>
      </c>
      <c r="AV106" s="136">
        <f>'SO 05a - Plynová prípojka...'!J33</f>
        <v>0</v>
      </c>
      <c r="AW106" s="136">
        <f>'SO 05a - Plynová prípojka...'!J34</f>
        <v>0</v>
      </c>
      <c r="AX106" s="136">
        <f>'SO 05a - Plynová prípojka...'!J35</f>
        <v>0</v>
      </c>
      <c r="AY106" s="136">
        <f>'SO 05a - Plynová prípojka...'!J36</f>
        <v>0</v>
      </c>
      <c r="AZ106" s="136">
        <f>'SO 05a - Plynová prípojka...'!F33</f>
        <v>0</v>
      </c>
      <c r="BA106" s="136">
        <f>'SO 05a - Plynová prípojka...'!F34</f>
        <v>0</v>
      </c>
      <c r="BB106" s="136">
        <f>'SO 05a - Plynová prípojka...'!F35</f>
        <v>0</v>
      </c>
      <c r="BC106" s="136">
        <f>'SO 05a - Plynová prípojka...'!F36</f>
        <v>0</v>
      </c>
      <c r="BD106" s="138">
        <f>'SO 05a - Plynová prípojka...'!F37</f>
        <v>0</v>
      </c>
      <c r="BE106" s="7"/>
      <c r="BT106" s="134" t="s">
        <v>80</v>
      </c>
      <c r="BV106" s="134" t="s">
        <v>74</v>
      </c>
      <c r="BW106" s="134" t="s">
        <v>114</v>
      </c>
      <c r="BX106" s="134" t="s">
        <v>5</v>
      </c>
      <c r="CL106" s="134" t="s">
        <v>1</v>
      </c>
      <c r="CM106" s="134" t="s">
        <v>72</v>
      </c>
    </row>
    <row r="107" s="2" customFormat="1" ht="30" customHeight="1">
      <c r="A107" s="35"/>
      <c r="B107" s="36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41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="2" customFormat="1" ht="6.96" customHeight="1">
      <c r="A108" s="35"/>
      <c r="B108" s="69"/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0"/>
      <c r="AA108" s="70"/>
      <c r="AB108" s="70"/>
      <c r="AC108" s="70"/>
      <c r="AD108" s="70"/>
      <c r="AE108" s="70"/>
      <c r="AF108" s="70"/>
      <c r="AG108" s="70"/>
      <c r="AH108" s="70"/>
      <c r="AI108" s="70"/>
      <c r="AJ108" s="70"/>
      <c r="AK108" s="70"/>
      <c r="AL108" s="70"/>
      <c r="AM108" s="70"/>
      <c r="AN108" s="70"/>
      <c r="AO108" s="70"/>
      <c r="AP108" s="70"/>
      <c r="AQ108" s="70"/>
      <c r="AR108" s="41"/>
      <c r="AS108" s="35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</sheetData>
  <sheetProtection sheet="1" formatColumns="0" formatRows="0" objects="1" scenarios="1" spinCount="100000" saltValue="AXlxQBSM0LgH2GrKn3ni1RGGbmaxdRJyfu18GwWcc7zooSSjVV7T9pVkuSVop84wp4yvqskCf+KvVLH0DNftdQ==" hashValue="Jq8DPbLizp6JHDQ67H7R1UfxDTp4chcTtIsoPI/fvfHSWcFNGS4UxwbE7kt+k7Kyvb0sar6O0K2cYB2LXv81NQ==" algorithmName="SHA-512" password="CC35"/>
  <mergeCells count="86">
    <mergeCell ref="C92:G92"/>
    <mergeCell ref="D101:H101"/>
    <mergeCell ref="D98:H98"/>
    <mergeCell ref="D95:H95"/>
    <mergeCell ref="D99:H99"/>
    <mergeCell ref="D100:H100"/>
    <mergeCell ref="D96:H96"/>
    <mergeCell ref="D97:H97"/>
    <mergeCell ref="D102:H102"/>
    <mergeCell ref="D103:H103"/>
    <mergeCell ref="D104:H104"/>
    <mergeCell ref="I92:AF92"/>
    <mergeCell ref="J101:AF101"/>
    <mergeCell ref="J100:AF100"/>
    <mergeCell ref="J102:AF102"/>
    <mergeCell ref="J103:AF103"/>
    <mergeCell ref="J99:AF99"/>
    <mergeCell ref="J97:AF97"/>
    <mergeCell ref="J98:AF98"/>
    <mergeCell ref="J104:AF104"/>
    <mergeCell ref="J96:AF96"/>
    <mergeCell ref="J95:AF95"/>
    <mergeCell ref="L85:AJ85"/>
    <mergeCell ref="D105:H105"/>
    <mergeCell ref="J105:AF105"/>
    <mergeCell ref="D106:H106"/>
    <mergeCell ref="J106:AF106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  <mergeCell ref="AG103:AM103"/>
    <mergeCell ref="AG102:AM102"/>
    <mergeCell ref="AG92:AM92"/>
    <mergeCell ref="AG100:AM100"/>
    <mergeCell ref="AG95:AM95"/>
    <mergeCell ref="AG99:AM99"/>
    <mergeCell ref="AG101:AM101"/>
    <mergeCell ref="AG97:AM97"/>
    <mergeCell ref="AG104:AM104"/>
    <mergeCell ref="AG96:AM96"/>
    <mergeCell ref="AG98:AM98"/>
    <mergeCell ref="AM87:AN87"/>
    <mergeCell ref="AM89:AP89"/>
    <mergeCell ref="AM90:AP90"/>
    <mergeCell ref="AN104:AP104"/>
    <mergeCell ref="AN103:AP103"/>
    <mergeCell ref="AN97:AP97"/>
    <mergeCell ref="AN92:AP92"/>
    <mergeCell ref="AN102:AP102"/>
    <mergeCell ref="AN101:AP101"/>
    <mergeCell ref="AN96:AP96"/>
    <mergeCell ref="AN100:AP100"/>
    <mergeCell ref="AN98:AP98"/>
    <mergeCell ref="AN99:AP99"/>
    <mergeCell ref="AN95:AP95"/>
    <mergeCell ref="AS89:AT91"/>
    <mergeCell ref="AN105:AP105"/>
    <mergeCell ref="AG105:AM105"/>
    <mergeCell ref="AN106:AP106"/>
    <mergeCell ref="AG106:AM106"/>
    <mergeCell ref="AG94:AM94"/>
    <mergeCell ref="AN94:AP94"/>
  </mergeCells>
  <hyperlinks>
    <hyperlink ref="A95" location="'1a - Centrum integrovanej...'!C2" display="/"/>
    <hyperlink ref="A96" location="'2 - chodník do objektu'!C2" display="/"/>
    <hyperlink ref="A97" location="'3a - vykurovanie'!C2" display="/"/>
    <hyperlink ref="A98" location="'4a - elektroinštalácia a ...'!C2" display="/"/>
    <hyperlink ref="A99" location="'5a - slaboprúdové rozvody'!C2" display="/"/>
    <hyperlink ref="A100" location="'6a - zdravotechnika'!C2" display="/"/>
    <hyperlink ref="A101" location="'7a - plynoinštalácia'!C2" display="/"/>
    <hyperlink ref="A102" location="'8a - vzduchotechnika'!C2" display="/"/>
    <hyperlink ref="A103" location="'SO 02 - Elektrická káblov...'!C2" display="/"/>
    <hyperlink ref="A104" location="'SO 03 - Vodovodná prípojka'!C2" display="/"/>
    <hyperlink ref="A105" location="'SO 04 - Kanalizačná prípo...'!C2" display="/"/>
    <hyperlink ref="A106" location="'SO 05a - Plynová prípojka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105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72</v>
      </c>
    </row>
    <row r="4" s="1" customFormat="1" ht="24.96" customHeight="1">
      <c r="B4" s="17"/>
      <c r="D4" s="141" t="s">
        <v>115</v>
      </c>
      <c r="L4" s="17"/>
      <c r="M4" s="14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3" t="s">
        <v>14</v>
      </c>
      <c r="L6" s="17"/>
    </row>
    <row r="7" s="1" customFormat="1" ht="26.25" customHeight="1">
      <c r="B7" s="17"/>
      <c r="E7" s="144" t="str">
        <f>'Rekapitulácia stavby'!K6</f>
        <v>Centrum integrovanej zdravotnej starostlivosti, denné centrum pre seniorov, denný stacionár v meste Bánovce nad Bebravou</v>
      </c>
      <c r="F7" s="143"/>
      <c r="G7" s="143"/>
      <c r="H7" s="143"/>
      <c r="L7" s="17"/>
    </row>
    <row r="8" s="2" customFormat="1" ht="12" customHeight="1">
      <c r="A8" s="35"/>
      <c r="B8" s="41"/>
      <c r="C8" s="35"/>
      <c r="D8" s="143" t="s">
        <v>116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5" t="s">
        <v>2433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3" t="s">
        <v>16</v>
      </c>
      <c r="E11" s="35"/>
      <c r="F11" s="146" t="s">
        <v>1</v>
      </c>
      <c r="G11" s="35"/>
      <c r="H11" s="35"/>
      <c r="I11" s="143" t="s">
        <v>17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3" t="s">
        <v>18</v>
      </c>
      <c r="E12" s="35"/>
      <c r="F12" s="146" t="s">
        <v>19</v>
      </c>
      <c r="G12" s="35"/>
      <c r="H12" s="35"/>
      <c r="I12" s="143" t="s">
        <v>20</v>
      </c>
      <c r="J12" s="147" t="str">
        <f>'Rekapitulácia stavby'!AN8</f>
        <v>9. 11. 2022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3" t="s">
        <v>22</v>
      </c>
      <c r="E14" s="35"/>
      <c r="F14" s="35"/>
      <c r="G14" s="35"/>
      <c r="H14" s="35"/>
      <c r="I14" s="143" t="s">
        <v>23</v>
      </c>
      <c r="J14" s="146" t="str">
        <f>IF('Rekapitulácia stavby'!AN10="","",'Rekapitulácia stavby'!AN10)</f>
        <v/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6" t="str">
        <f>IF('Rekapitulácia stavby'!E11="","",'Rekapitulácia stavby'!E11)</f>
        <v xml:space="preserve"> </v>
      </c>
      <c r="F15" s="35"/>
      <c r="G15" s="35"/>
      <c r="H15" s="35"/>
      <c r="I15" s="143" t="s">
        <v>24</v>
      </c>
      <c r="J15" s="146" t="str">
        <f>IF('Rekapitulácia stavby'!AN11="","",'Rekapitulácia stavby'!AN11)</f>
        <v/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3" t="s">
        <v>25</v>
      </c>
      <c r="E17" s="35"/>
      <c r="F17" s="35"/>
      <c r="G17" s="35"/>
      <c r="H17" s="35"/>
      <c r="I17" s="143" t="s">
        <v>23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24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3" t="s">
        <v>27</v>
      </c>
      <c r="E20" s="35"/>
      <c r="F20" s="35"/>
      <c r="G20" s="35"/>
      <c r="H20" s="35"/>
      <c r="I20" s="143" t="s">
        <v>23</v>
      </c>
      <c r="J20" s="146" t="str">
        <f>IF('Rekapitulácia stavby'!AN16="","",'Rekapitulácia stavby'!AN16)</f>
        <v/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6" t="str">
        <f>IF('Rekapitulácia stavby'!E17="","",'Rekapitulácia stavby'!E17)</f>
        <v xml:space="preserve"> </v>
      </c>
      <c r="F21" s="35"/>
      <c r="G21" s="35"/>
      <c r="H21" s="35"/>
      <c r="I21" s="143" t="s">
        <v>24</v>
      </c>
      <c r="J21" s="146" t="str">
        <f>IF('Rekapitulácia stavby'!AN17="","",'Rekapitulácia stavby'!AN17)</f>
        <v/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3" t="s">
        <v>30</v>
      </c>
      <c r="E23" s="35"/>
      <c r="F23" s="35"/>
      <c r="G23" s="35"/>
      <c r="H23" s="35"/>
      <c r="I23" s="143" t="s">
        <v>23</v>
      </c>
      <c r="J23" s="146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6" t="str">
        <f>IF('Rekapitulácia stavby'!E20="","",'Rekapitulácia stavby'!E20)</f>
        <v xml:space="preserve"> </v>
      </c>
      <c r="F24" s="35"/>
      <c r="G24" s="35"/>
      <c r="H24" s="35"/>
      <c r="I24" s="143" t="s">
        <v>24</v>
      </c>
      <c r="J24" s="146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3" t="s">
        <v>31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3" t="s">
        <v>32</v>
      </c>
      <c r="E30" s="35"/>
      <c r="F30" s="35"/>
      <c r="G30" s="35"/>
      <c r="H30" s="35"/>
      <c r="I30" s="35"/>
      <c r="J30" s="154">
        <f>ROUND(J120,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5" t="s">
        <v>34</v>
      </c>
      <c r="G32" s="35"/>
      <c r="H32" s="35"/>
      <c r="I32" s="155" t="s">
        <v>33</v>
      </c>
      <c r="J32" s="155" t="s">
        <v>35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6" t="s">
        <v>36</v>
      </c>
      <c r="E33" s="157" t="s">
        <v>37</v>
      </c>
      <c r="F33" s="158">
        <f>ROUND((SUM(BE120:BE153)),  2)</f>
        <v>0</v>
      </c>
      <c r="G33" s="159"/>
      <c r="H33" s="159"/>
      <c r="I33" s="160">
        <v>0.20000000000000001</v>
      </c>
      <c r="J33" s="158">
        <f>ROUND(((SUM(BE120:BE153))*I33),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7" t="s">
        <v>38</v>
      </c>
      <c r="F34" s="158">
        <f>ROUND((SUM(BF120:BF153)),  2)</f>
        <v>0</v>
      </c>
      <c r="G34" s="159"/>
      <c r="H34" s="159"/>
      <c r="I34" s="160">
        <v>0.20000000000000001</v>
      </c>
      <c r="J34" s="158">
        <f>ROUND(((SUM(BF120:BF153))*I34),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39</v>
      </c>
      <c r="F35" s="161">
        <f>ROUND((SUM(BG120:BG153)),  2)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40</v>
      </c>
      <c r="F36" s="161">
        <f>ROUND((SUM(BH120:BH153)),  2)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41</v>
      </c>
      <c r="F37" s="158">
        <f>ROUND((SUM(BI120:BI153)),  2)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3"/>
      <c r="D39" s="164" t="s">
        <v>42</v>
      </c>
      <c r="E39" s="165"/>
      <c r="F39" s="165"/>
      <c r="G39" s="166" t="s">
        <v>43</v>
      </c>
      <c r="H39" s="167" t="s">
        <v>44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0" t="s">
        <v>45</v>
      </c>
      <c r="E50" s="171"/>
      <c r="F50" s="171"/>
      <c r="G50" s="170" t="s">
        <v>46</v>
      </c>
      <c r="H50" s="171"/>
      <c r="I50" s="171"/>
      <c r="J50" s="171"/>
      <c r="K50" s="171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2" t="s">
        <v>47</v>
      </c>
      <c r="E61" s="173"/>
      <c r="F61" s="174" t="s">
        <v>48</v>
      </c>
      <c r="G61" s="172" t="s">
        <v>47</v>
      </c>
      <c r="H61" s="173"/>
      <c r="I61" s="173"/>
      <c r="J61" s="175" t="s">
        <v>48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0" t="s">
        <v>49</v>
      </c>
      <c r="E65" s="176"/>
      <c r="F65" s="176"/>
      <c r="G65" s="170" t="s">
        <v>50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2" t="s">
        <v>47</v>
      </c>
      <c r="E76" s="173"/>
      <c r="F76" s="174" t="s">
        <v>48</v>
      </c>
      <c r="G76" s="172" t="s">
        <v>47</v>
      </c>
      <c r="H76" s="173"/>
      <c r="I76" s="173"/>
      <c r="J76" s="175" t="s">
        <v>48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118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14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26.25" customHeight="1">
      <c r="A85" s="35"/>
      <c r="B85" s="36"/>
      <c r="C85" s="37"/>
      <c r="D85" s="37"/>
      <c r="E85" s="181" t="str">
        <f>E7</f>
        <v>Centrum integrovanej zdravotnej starostlivosti, denné centrum pre seniorov, denný stacionár v meste Bánovce nad Bebravou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116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9" t="str">
        <f>E9</f>
        <v>SO 02 - Elektrická káblov...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18</v>
      </c>
      <c r="D89" s="37"/>
      <c r="E89" s="37"/>
      <c r="F89" s="24" t="str">
        <f>F12</f>
        <v xml:space="preserve"> </v>
      </c>
      <c r="G89" s="37"/>
      <c r="H89" s="37"/>
      <c r="I89" s="29" t="s">
        <v>20</v>
      </c>
      <c r="J89" s="82" t="str">
        <f>IF(J12="","",J12)</f>
        <v>9. 11. 2022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22</v>
      </c>
      <c r="D91" s="37"/>
      <c r="E91" s="37"/>
      <c r="F91" s="24" t="str">
        <f>E15</f>
        <v xml:space="preserve"> </v>
      </c>
      <c r="G91" s="37"/>
      <c r="H91" s="37"/>
      <c r="I91" s="29" t="s">
        <v>27</v>
      </c>
      <c r="J91" s="33" t="str">
        <f>E21</f>
        <v xml:space="preserve"> 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25</v>
      </c>
      <c r="D92" s="37"/>
      <c r="E92" s="37"/>
      <c r="F92" s="24" t="str">
        <f>IF(E18="","",E18)</f>
        <v>Vyplň údaj</v>
      </c>
      <c r="G92" s="37"/>
      <c r="H92" s="37"/>
      <c r="I92" s="29" t="s">
        <v>30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82" t="s">
        <v>119</v>
      </c>
      <c r="D94" s="183"/>
      <c r="E94" s="183"/>
      <c r="F94" s="183"/>
      <c r="G94" s="183"/>
      <c r="H94" s="183"/>
      <c r="I94" s="183"/>
      <c r="J94" s="184" t="s">
        <v>120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85" t="s">
        <v>121</v>
      </c>
      <c r="D96" s="37"/>
      <c r="E96" s="37"/>
      <c r="F96" s="37"/>
      <c r="G96" s="37"/>
      <c r="H96" s="37"/>
      <c r="I96" s="37"/>
      <c r="J96" s="113">
        <f>J120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122</v>
      </c>
    </row>
    <row r="97" s="9" customFormat="1" ht="24.96" customHeight="1">
      <c r="A97" s="9"/>
      <c r="B97" s="186"/>
      <c r="C97" s="187"/>
      <c r="D97" s="188" t="s">
        <v>149</v>
      </c>
      <c r="E97" s="189"/>
      <c r="F97" s="189"/>
      <c r="G97" s="189"/>
      <c r="H97" s="189"/>
      <c r="I97" s="189"/>
      <c r="J97" s="190">
        <f>J121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2"/>
      <c r="C98" s="193"/>
      <c r="D98" s="194" t="s">
        <v>1770</v>
      </c>
      <c r="E98" s="195"/>
      <c r="F98" s="195"/>
      <c r="G98" s="195"/>
      <c r="H98" s="195"/>
      <c r="I98" s="195"/>
      <c r="J98" s="196">
        <f>J122</f>
        <v>0</v>
      </c>
      <c r="K98" s="193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2"/>
      <c r="C99" s="193"/>
      <c r="D99" s="194" t="s">
        <v>2434</v>
      </c>
      <c r="E99" s="195"/>
      <c r="F99" s="195"/>
      <c r="G99" s="195"/>
      <c r="H99" s="195"/>
      <c r="I99" s="195"/>
      <c r="J99" s="196">
        <f>J139</f>
        <v>0</v>
      </c>
      <c r="K99" s="193"/>
      <c r="L99" s="19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86"/>
      <c r="C100" s="187"/>
      <c r="D100" s="188" t="s">
        <v>2435</v>
      </c>
      <c r="E100" s="189"/>
      <c r="F100" s="189"/>
      <c r="G100" s="189"/>
      <c r="H100" s="189"/>
      <c r="I100" s="189"/>
      <c r="J100" s="190">
        <f>J148</f>
        <v>0</v>
      </c>
      <c r="K100" s="187"/>
      <c r="L100" s="191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2" customFormat="1" ht="21.84" customHeight="1">
      <c r="A101" s="35"/>
      <c r="B101" s="36"/>
      <c r="C101" s="37"/>
      <c r="D101" s="37"/>
      <c r="E101" s="37"/>
      <c r="F101" s="37"/>
      <c r="G101" s="37"/>
      <c r="H101" s="37"/>
      <c r="I101" s="37"/>
      <c r="J101" s="37"/>
      <c r="K101" s="37"/>
      <c r="L101" s="66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2" s="2" customFormat="1" ht="6.96" customHeight="1">
      <c r="A102" s="35"/>
      <c r="B102" s="69"/>
      <c r="C102" s="70"/>
      <c r="D102" s="70"/>
      <c r="E102" s="70"/>
      <c r="F102" s="70"/>
      <c r="G102" s="70"/>
      <c r="H102" s="70"/>
      <c r="I102" s="70"/>
      <c r="J102" s="70"/>
      <c r="K102" s="70"/>
      <c r="L102" s="66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6" s="2" customFormat="1" ht="6.96" customHeight="1">
      <c r="A106" s="35"/>
      <c r="B106" s="71"/>
      <c r="C106" s="72"/>
      <c r="D106" s="72"/>
      <c r="E106" s="72"/>
      <c r="F106" s="72"/>
      <c r="G106" s="72"/>
      <c r="H106" s="72"/>
      <c r="I106" s="72"/>
      <c r="J106" s="72"/>
      <c r="K106" s="72"/>
      <c r="L106" s="66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24.96" customHeight="1">
      <c r="A107" s="35"/>
      <c r="B107" s="36"/>
      <c r="C107" s="20" t="s">
        <v>154</v>
      </c>
      <c r="D107" s="37"/>
      <c r="E107" s="37"/>
      <c r="F107" s="37"/>
      <c r="G107" s="37"/>
      <c r="H107" s="37"/>
      <c r="I107" s="37"/>
      <c r="J107" s="37"/>
      <c r="K107" s="37"/>
      <c r="L107" s="66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6.96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6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12" customHeight="1">
      <c r="A109" s="35"/>
      <c r="B109" s="36"/>
      <c r="C109" s="29" t="s">
        <v>14</v>
      </c>
      <c r="D109" s="37"/>
      <c r="E109" s="37"/>
      <c r="F109" s="37"/>
      <c r="G109" s="37"/>
      <c r="H109" s="37"/>
      <c r="I109" s="37"/>
      <c r="J109" s="37"/>
      <c r="K109" s="37"/>
      <c r="L109" s="6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26.25" customHeight="1">
      <c r="A110" s="35"/>
      <c r="B110" s="36"/>
      <c r="C110" s="37"/>
      <c r="D110" s="37"/>
      <c r="E110" s="181" t="str">
        <f>E7</f>
        <v>Centrum integrovanej zdravotnej starostlivosti, denné centrum pre seniorov, denný stacionár v meste Bánovce nad Bebravou</v>
      </c>
      <c r="F110" s="29"/>
      <c r="G110" s="29"/>
      <c r="H110" s="29"/>
      <c r="I110" s="37"/>
      <c r="J110" s="37"/>
      <c r="K110" s="37"/>
      <c r="L110" s="6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2" customHeight="1">
      <c r="A111" s="35"/>
      <c r="B111" s="36"/>
      <c r="C111" s="29" t="s">
        <v>116</v>
      </c>
      <c r="D111" s="37"/>
      <c r="E111" s="37"/>
      <c r="F111" s="37"/>
      <c r="G111" s="37"/>
      <c r="H111" s="37"/>
      <c r="I111" s="37"/>
      <c r="J111" s="37"/>
      <c r="K111" s="37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6.5" customHeight="1">
      <c r="A112" s="35"/>
      <c r="B112" s="36"/>
      <c r="C112" s="37"/>
      <c r="D112" s="37"/>
      <c r="E112" s="79" t="str">
        <f>E9</f>
        <v>SO 02 - Elektrická káblov...</v>
      </c>
      <c r="F112" s="37"/>
      <c r="G112" s="37"/>
      <c r="H112" s="37"/>
      <c r="I112" s="37"/>
      <c r="J112" s="37"/>
      <c r="K112" s="37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6.96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2" customHeight="1">
      <c r="A114" s="35"/>
      <c r="B114" s="36"/>
      <c r="C114" s="29" t="s">
        <v>18</v>
      </c>
      <c r="D114" s="37"/>
      <c r="E114" s="37"/>
      <c r="F114" s="24" t="str">
        <f>F12</f>
        <v xml:space="preserve"> </v>
      </c>
      <c r="G114" s="37"/>
      <c r="H114" s="37"/>
      <c r="I114" s="29" t="s">
        <v>20</v>
      </c>
      <c r="J114" s="82" t="str">
        <f>IF(J12="","",J12)</f>
        <v>9. 11. 2022</v>
      </c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5.15" customHeight="1">
      <c r="A116" s="35"/>
      <c r="B116" s="36"/>
      <c r="C116" s="29" t="s">
        <v>22</v>
      </c>
      <c r="D116" s="37"/>
      <c r="E116" s="37"/>
      <c r="F116" s="24" t="str">
        <f>E15</f>
        <v xml:space="preserve"> </v>
      </c>
      <c r="G116" s="37"/>
      <c r="H116" s="37"/>
      <c r="I116" s="29" t="s">
        <v>27</v>
      </c>
      <c r="J116" s="33" t="str">
        <f>E21</f>
        <v xml:space="preserve"> </v>
      </c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5.15" customHeight="1">
      <c r="A117" s="35"/>
      <c r="B117" s="36"/>
      <c r="C117" s="29" t="s">
        <v>25</v>
      </c>
      <c r="D117" s="37"/>
      <c r="E117" s="37"/>
      <c r="F117" s="24" t="str">
        <f>IF(E18="","",E18)</f>
        <v>Vyplň údaj</v>
      </c>
      <c r="G117" s="37"/>
      <c r="H117" s="37"/>
      <c r="I117" s="29" t="s">
        <v>30</v>
      </c>
      <c r="J117" s="33" t="str">
        <f>E24</f>
        <v xml:space="preserve"> </v>
      </c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0.32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11" customFormat="1" ht="29.28" customHeight="1">
      <c r="A119" s="198"/>
      <c r="B119" s="199"/>
      <c r="C119" s="200" t="s">
        <v>155</v>
      </c>
      <c r="D119" s="201" t="s">
        <v>57</v>
      </c>
      <c r="E119" s="201" t="s">
        <v>53</v>
      </c>
      <c r="F119" s="201" t="s">
        <v>54</v>
      </c>
      <c r="G119" s="201" t="s">
        <v>156</v>
      </c>
      <c r="H119" s="201" t="s">
        <v>157</v>
      </c>
      <c r="I119" s="201" t="s">
        <v>158</v>
      </c>
      <c r="J119" s="202" t="s">
        <v>120</v>
      </c>
      <c r="K119" s="203" t="s">
        <v>159</v>
      </c>
      <c r="L119" s="204"/>
      <c r="M119" s="103" t="s">
        <v>1</v>
      </c>
      <c r="N119" s="104" t="s">
        <v>36</v>
      </c>
      <c r="O119" s="104" t="s">
        <v>160</v>
      </c>
      <c r="P119" s="104" t="s">
        <v>161</v>
      </c>
      <c r="Q119" s="104" t="s">
        <v>162</v>
      </c>
      <c r="R119" s="104" t="s">
        <v>163</v>
      </c>
      <c r="S119" s="104" t="s">
        <v>164</v>
      </c>
      <c r="T119" s="105" t="s">
        <v>165</v>
      </c>
      <c r="U119" s="198"/>
      <c r="V119" s="198"/>
      <c r="W119" s="198"/>
      <c r="X119" s="198"/>
      <c r="Y119" s="198"/>
      <c r="Z119" s="198"/>
      <c r="AA119" s="198"/>
      <c r="AB119" s="198"/>
      <c r="AC119" s="198"/>
      <c r="AD119" s="198"/>
      <c r="AE119" s="198"/>
    </row>
    <row r="120" s="2" customFormat="1" ht="22.8" customHeight="1">
      <c r="A120" s="35"/>
      <c r="B120" s="36"/>
      <c r="C120" s="110" t="s">
        <v>121</v>
      </c>
      <c r="D120" s="37"/>
      <c r="E120" s="37"/>
      <c r="F120" s="37"/>
      <c r="G120" s="37"/>
      <c r="H120" s="37"/>
      <c r="I120" s="37"/>
      <c r="J120" s="205">
        <f>BK120</f>
        <v>0</v>
      </c>
      <c r="K120" s="37"/>
      <c r="L120" s="41"/>
      <c r="M120" s="106"/>
      <c r="N120" s="206"/>
      <c r="O120" s="107"/>
      <c r="P120" s="207">
        <f>P121+P148</f>
        <v>0</v>
      </c>
      <c r="Q120" s="107"/>
      <c r="R120" s="207">
        <f>R121+R148</f>
        <v>15.165430000000001</v>
      </c>
      <c r="S120" s="107"/>
      <c r="T120" s="208">
        <f>T121+T148</f>
        <v>0</v>
      </c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T120" s="14" t="s">
        <v>71</v>
      </c>
      <c r="AU120" s="14" t="s">
        <v>122</v>
      </c>
      <c r="BK120" s="209">
        <f>BK121+BK148</f>
        <v>0</v>
      </c>
    </row>
    <row r="121" s="12" customFormat="1" ht="25.92" customHeight="1">
      <c r="A121" s="12"/>
      <c r="B121" s="210"/>
      <c r="C121" s="211"/>
      <c r="D121" s="212" t="s">
        <v>71</v>
      </c>
      <c r="E121" s="213" t="s">
        <v>439</v>
      </c>
      <c r="F121" s="213" t="s">
        <v>1446</v>
      </c>
      <c r="G121" s="211"/>
      <c r="H121" s="211"/>
      <c r="I121" s="214"/>
      <c r="J121" s="215">
        <f>BK121</f>
        <v>0</v>
      </c>
      <c r="K121" s="211"/>
      <c r="L121" s="216"/>
      <c r="M121" s="217"/>
      <c r="N121" s="218"/>
      <c r="O121" s="218"/>
      <c r="P121" s="219">
        <f>P122+P139</f>
        <v>0</v>
      </c>
      <c r="Q121" s="218"/>
      <c r="R121" s="219">
        <f>R122+R139</f>
        <v>15.165430000000001</v>
      </c>
      <c r="S121" s="218"/>
      <c r="T121" s="220">
        <f>T122+T139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21" t="s">
        <v>179</v>
      </c>
      <c r="AT121" s="222" t="s">
        <v>71</v>
      </c>
      <c r="AU121" s="222" t="s">
        <v>72</v>
      </c>
      <c r="AY121" s="221" t="s">
        <v>168</v>
      </c>
      <c r="BK121" s="223">
        <f>BK122+BK139</f>
        <v>0</v>
      </c>
    </row>
    <row r="122" s="12" customFormat="1" ht="22.8" customHeight="1">
      <c r="A122" s="12"/>
      <c r="B122" s="210"/>
      <c r="C122" s="211"/>
      <c r="D122" s="212" t="s">
        <v>71</v>
      </c>
      <c r="E122" s="224" t="s">
        <v>1772</v>
      </c>
      <c r="F122" s="224" t="s">
        <v>1773</v>
      </c>
      <c r="G122" s="211"/>
      <c r="H122" s="211"/>
      <c r="I122" s="214"/>
      <c r="J122" s="225">
        <f>BK122</f>
        <v>0</v>
      </c>
      <c r="K122" s="211"/>
      <c r="L122" s="216"/>
      <c r="M122" s="217"/>
      <c r="N122" s="218"/>
      <c r="O122" s="218"/>
      <c r="P122" s="219">
        <f>SUM(P123:P138)</f>
        <v>0</v>
      </c>
      <c r="Q122" s="218"/>
      <c r="R122" s="219">
        <f>SUM(R123:R138)</f>
        <v>0.14926</v>
      </c>
      <c r="S122" s="218"/>
      <c r="T122" s="220">
        <f>SUM(T123:T138)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21" t="s">
        <v>179</v>
      </c>
      <c r="AT122" s="222" t="s">
        <v>71</v>
      </c>
      <c r="AU122" s="222" t="s">
        <v>80</v>
      </c>
      <c r="AY122" s="221" t="s">
        <v>168</v>
      </c>
      <c r="BK122" s="223">
        <f>SUM(BK123:BK138)</f>
        <v>0</v>
      </c>
    </row>
    <row r="123" s="2" customFormat="1" ht="16.5" customHeight="1">
      <c r="A123" s="35"/>
      <c r="B123" s="36"/>
      <c r="C123" s="240" t="s">
        <v>80</v>
      </c>
      <c r="D123" s="240" t="s">
        <v>439</v>
      </c>
      <c r="E123" s="241" t="s">
        <v>2436</v>
      </c>
      <c r="F123" s="242" t="s">
        <v>2437</v>
      </c>
      <c r="G123" s="243" t="s">
        <v>666</v>
      </c>
      <c r="H123" s="244">
        <v>80</v>
      </c>
      <c r="I123" s="245"/>
      <c r="J123" s="244">
        <f>ROUND(I123*H123,3)</f>
        <v>0</v>
      </c>
      <c r="K123" s="246"/>
      <c r="L123" s="247"/>
      <c r="M123" s="248" t="s">
        <v>1</v>
      </c>
      <c r="N123" s="249" t="s">
        <v>38</v>
      </c>
      <c r="O123" s="94"/>
      <c r="P123" s="235">
        <f>O123*H123</f>
        <v>0</v>
      </c>
      <c r="Q123" s="235">
        <v>0</v>
      </c>
      <c r="R123" s="235">
        <f>Q123*H123</f>
        <v>0</v>
      </c>
      <c r="S123" s="235">
        <v>0</v>
      </c>
      <c r="T123" s="236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237" t="s">
        <v>1152</v>
      </c>
      <c r="AT123" s="237" t="s">
        <v>439</v>
      </c>
      <c r="AU123" s="237" t="s">
        <v>82</v>
      </c>
      <c r="AY123" s="14" t="s">
        <v>168</v>
      </c>
      <c r="BE123" s="238">
        <f>IF(N123="základná",J123,0)</f>
        <v>0</v>
      </c>
      <c r="BF123" s="238">
        <f>IF(N123="znížená",J123,0)</f>
        <v>0</v>
      </c>
      <c r="BG123" s="238">
        <f>IF(N123="zákl. prenesená",J123,0)</f>
        <v>0</v>
      </c>
      <c r="BH123" s="238">
        <f>IF(N123="zníž. prenesená",J123,0)</f>
        <v>0</v>
      </c>
      <c r="BI123" s="238">
        <f>IF(N123="nulová",J123,0)</f>
        <v>0</v>
      </c>
      <c r="BJ123" s="14" t="s">
        <v>82</v>
      </c>
      <c r="BK123" s="239">
        <f>ROUND(I123*H123,3)</f>
        <v>0</v>
      </c>
      <c r="BL123" s="14" t="s">
        <v>426</v>
      </c>
      <c r="BM123" s="237" t="s">
        <v>82</v>
      </c>
    </row>
    <row r="124" s="2" customFormat="1" ht="24.15" customHeight="1">
      <c r="A124" s="35"/>
      <c r="B124" s="36"/>
      <c r="C124" s="226" t="s">
        <v>82</v>
      </c>
      <c r="D124" s="226" t="s">
        <v>170</v>
      </c>
      <c r="E124" s="227" t="s">
        <v>2438</v>
      </c>
      <c r="F124" s="228" t="s">
        <v>2439</v>
      </c>
      <c r="G124" s="229" t="s">
        <v>666</v>
      </c>
      <c r="H124" s="230">
        <v>80</v>
      </c>
      <c r="I124" s="231"/>
      <c r="J124" s="230">
        <f>ROUND(I124*H124,3)</f>
        <v>0</v>
      </c>
      <c r="K124" s="232"/>
      <c r="L124" s="41"/>
      <c r="M124" s="233" t="s">
        <v>1</v>
      </c>
      <c r="N124" s="234" t="s">
        <v>38</v>
      </c>
      <c r="O124" s="94"/>
      <c r="P124" s="235">
        <f>O124*H124</f>
        <v>0</v>
      </c>
      <c r="Q124" s="235">
        <v>0</v>
      </c>
      <c r="R124" s="235">
        <f>Q124*H124</f>
        <v>0</v>
      </c>
      <c r="S124" s="235">
        <v>0</v>
      </c>
      <c r="T124" s="236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37" t="s">
        <v>426</v>
      </c>
      <c r="AT124" s="237" t="s">
        <v>170</v>
      </c>
      <c r="AU124" s="237" t="s">
        <v>82</v>
      </c>
      <c r="AY124" s="14" t="s">
        <v>168</v>
      </c>
      <c r="BE124" s="238">
        <f>IF(N124="základná",J124,0)</f>
        <v>0</v>
      </c>
      <c r="BF124" s="238">
        <f>IF(N124="znížená",J124,0)</f>
        <v>0</v>
      </c>
      <c r="BG124" s="238">
        <f>IF(N124="zákl. prenesená",J124,0)</f>
        <v>0</v>
      </c>
      <c r="BH124" s="238">
        <f>IF(N124="zníž. prenesená",J124,0)</f>
        <v>0</v>
      </c>
      <c r="BI124" s="238">
        <f>IF(N124="nulová",J124,0)</f>
        <v>0</v>
      </c>
      <c r="BJ124" s="14" t="s">
        <v>82</v>
      </c>
      <c r="BK124" s="239">
        <f>ROUND(I124*H124,3)</f>
        <v>0</v>
      </c>
      <c r="BL124" s="14" t="s">
        <v>426</v>
      </c>
      <c r="BM124" s="237" t="s">
        <v>174</v>
      </c>
    </row>
    <row r="125" s="2" customFormat="1" ht="24.15" customHeight="1">
      <c r="A125" s="35"/>
      <c r="B125" s="36"/>
      <c r="C125" s="226" t="s">
        <v>174</v>
      </c>
      <c r="D125" s="226" t="s">
        <v>170</v>
      </c>
      <c r="E125" s="227" t="s">
        <v>2440</v>
      </c>
      <c r="F125" s="228" t="s">
        <v>2441</v>
      </c>
      <c r="G125" s="229" t="s">
        <v>291</v>
      </c>
      <c r="H125" s="230">
        <v>8</v>
      </c>
      <c r="I125" s="231"/>
      <c r="J125" s="230">
        <f>ROUND(I125*H125,3)</f>
        <v>0</v>
      </c>
      <c r="K125" s="232"/>
      <c r="L125" s="41"/>
      <c r="M125" s="233" t="s">
        <v>1</v>
      </c>
      <c r="N125" s="234" t="s">
        <v>38</v>
      </c>
      <c r="O125" s="94"/>
      <c r="P125" s="235">
        <f>O125*H125</f>
        <v>0</v>
      </c>
      <c r="Q125" s="235">
        <v>0</v>
      </c>
      <c r="R125" s="235">
        <f>Q125*H125</f>
        <v>0</v>
      </c>
      <c r="S125" s="235">
        <v>0</v>
      </c>
      <c r="T125" s="236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37" t="s">
        <v>426</v>
      </c>
      <c r="AT125" s="237" t="s">
        <v>170</v>
      </c>
      <c r="AU125" s="237" t="s">
        <v>82</v>
      </c>
      <c r="AY125" s="14" t="s">
        <v>168</v>
      </c>
      <c r="BE125" s="238">
        <f>IF(N125="základná",J125,0)</f>
        <v>0</v>
      </c>
      <c r="BF125" s="238">
        <f>IF(N125="znížená",J125,0)</f>
        <v>0</v>
      </c>
      <c r="BG125" s="238">
        <f>IF(N125="zákl. prenesená",J125,0)</f>
        <v>0</v>
      </c>
      <c r="BH125" s="238">
        <f>IF(N125="zníž. prenesená",J125,0)</f>
        <v>0</v>
      </c>
      <c r="BI125" s="238">
        <f>IF(N125="nulová",J125,0)</f>
        <v>0</v>
      </c>
      <c r="BJ125" s="14" t="s">
        <v>82</v>
      </c>
      <c r="BK125" s="239">
        <f>ROUND(I125*H125,3)</f>
        <v>0</v>
      </c>
      <c r="BL125" s="14" t="s">
        <v>426</v>
      </c>
      <c r="BM125" s="237" t="s">
        <v>198</v>
      </c>
    </row>
    <row r="126" s="2" customFormat="1" ht="16.5" customHeight="1">
      <c r="A126" s="35"/>
      <c r="B126" s="36"/>
      <c r="C126" s="240" t="s">
        <v>186</v>
      </c>
      <c r="D126" s="240" t="s">
        <v>439</v>
      </c>
      <c r="E126" s="241" t="s">
        <v>2442</v>
      </c>
      <c r="F126" s="242" t="s">
        <v>2443</v>
      </c>
      <c r="G126" s="243" t="s">
        <v>291</v>
      </c>
      <c r="H126" s="244">
        <v>8</v>
      </c>
      <c r="I126" s="245"/>
      <c r="J126" s="244">
        <f>ROUND(I126*H126,3)</f>
        <v>0</v>
      </c>
      <c r="K126" s="246"/>
      <c r="L126" s="247"/>
      <c r="M126" s="248" t="s">
        <v>1</v>
      </c>
      <c r="N126" s="249" t="s">
        <v>38</v>
      </c>
      <c r="O126" s="94"/>
      <c r="P126" s="235">
        <f>O126*H126</f>
        <v>0</v>
      </c>
      <c r="Q126" s="235">
        <v>4.0000000000000003E-05</v>
      </c>
      <c r="R126" s="235">
        <f>Q126*H126</f>
        <v>0.00032000000000000003</v>
      </c>
      <c r="S126" s="235">
        <v>0</v>
      </c>
      <c r="T126" s="236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37" t="s">
        <v>1152</v>
      </c>
      <c r="AT126" s="237" t="s">
        <v>439</v>
      </c>
      <c r="AU126" s="237" t="s">
        <v>82</v>
      </c>
      <c r="AY126" s="14" t="s">
        <v>168</v>
      </c>
      <c r="BE126" s="238">
        <f>IF(N126="základná",J126,0)</f>
        <v>0</v>
      </c>
      <c r="BF126" s="238">
        <f>IF(N126="znížená",J126,0)</f>
        <v>0</v>
      </c>
      <c r="BG126" s="238">
        <f>IF(N126="zákl. prenesená",J126,0)</f>
        <v>0</v>
      </c>
      <c r="BH126" s="238">
        <f>IF(N126="zníž. prenesená",J126,0)</f>
        <v>0</v>
      </c>
      <c r="BI126" s="238">
        <f>IF(N126="nulová",J126,0)</f>
        <v>0</v>
      </c>
      <c r="BJ126" s="14" t="s">
        <v>82</v>
      </c>
      <c r="BK126" s="239">
        <f>ROUND(I126*H126,3)</f>
        <v>0</v>
      </c>
      <c r="BL126" s="14" t="s">
        <v>426</v>
      </c>
      <c r="BM126" s="237" t="s">
        <v>205</v>
      </c>
    </row>
    <row r="127" s="2" customFormat="1" ht="16.5" customHeight="1">
      <c r="A127" s="35"/>
      <c r="B127" s="36"/>
      <c r="C127" s="240" t="s">
        <v>190</v>
      </c>
      <c r="D127" s="240" t="s">
        <v>439</v>
      </c>
      <c r="E127" s="241" t="s">
        <v>2444</v>
      </c>
      <c r="F127" s="242" t="s">
        <v>2445</v>
      </c>
      <c r="G127" s="243" t="s">
        <v>291</v>
      </c>
      <c r="H127" s="244">
        <v>8</v>
      </c>
      <c r="I127" s="245"/>
      <c r="J127" s="244">
        <f>ROUND(I127*H127,3)</f>
        <v>0</v>
      </c>
      <c r="K127" s="246"/>
      <c r="L127" s="247"/>
      <c r="M127" s="248" t="s">
        <v>1</v>
      </c>
      <c r="N127" s="249" t="s">
        <v>38</v>
      </c>
      <c r="O127" s="94"/>
      <c r="P127" s="235">
        <f>O127*H127</f>
        <v>0</v>
      </c>
      <c r="Q127" s="235">
        <v>4.0000000000000003E-05</v>
      </c>
      <c r="R127" s="235">
        <f>Q127*H127</f>
        <v>0.00032000000000000003</v>
      </c>
      <c r="S127" s="235">
        <v>0</v>
      </c>
      <c r="T127" s="236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37" t="s">
        <v>1152</v>
      </c>
      <c r="AT127" s="237" t="s">
        <v>439</v>
      </c>
      <c r="AU127" s="237" t="s">
        <v>82</v>
      </c>
      <c r="AY127" s="14" t="s">
        <v>168</v>
      </c>
      <c r="BE127" s="238">
        <f>IF(N127="základná",J127,0)</f>
        <v>0</v>
      </c>
      <c r="BF127" s="238">
        <f>IF(N127="znížená",J127,0)</f>
        <v>0</v>
      </c>
      <c r="BG127" s="238">
        <f>IF(N127="zákl. prenesená",J127,0)</f>
        <v>0</v>
      </c>
      <c r="BH127" s="238">
        <f>IF(N127="zníž. prenesená",J127,0)</f>
        <v>0</v>
      </c>
      <c r="BI127" s="238">
        <f>IF(N127="nulová",J127,0)</f>
        <v>0</v>
      </c>
      <c r="BJ127" s="14" t="s">
        <v>82</v>
      </c>
      <c r="BK127" s="239">
        <f>ROUND(I127*H127,3)</f>
        <v>0</v>
      </c>
      <c r="BL127" s="14" t="s">
        <v>426</v>
      </c>
      <c r="BM127" s="237" t="s">
        <v>214</v>
      </c>
    </row>
    <row r="128" s="2" customFormat="1" ht="16.5" customHeight="1">
      <c r="A128" s="35"/>
      <c r="B128" s="36"/>
      <c r="C128" s="226" t="s">
        <v>179</v>
      </c>
      <c r="D128" s="226" t="s">
        <v>170</v>
      </c>
      <c r="E128" s="227" t="s">
        <v>2446</v>
      </c>
      <c r="F128" s="228" t="s">
        <v>2447</v>
      </c>
      <c r="G128" s="229" t="s">
        <v>291</v>
      </c>
      <c r="H128" s="230">
        <v>1</v>
      </c>
      <c r="I128" s="231"/>
      <c r="J128" s="230">
        <f>ROUND(I128*H128,3)</f>
        <v>0</v>
      </c>
      <c r="K128" s="232"/>
      <c r="L128" s="41"/>
      <c r="M128" s="233" t="s">
        <v>1</v>
      </c>
      <c r="N128" s="234" t="s">
        <v>38</v>
      </c>
      <c r="O128" s="94"/>
      <c r="P128" s="235">
        <f>O128*H128</f>
        <v>0</v>
      </c>
      <c r="Q128" s="235">
        <v>0</v>
      </c>
      <c r="R128" s="235">
        <f>Q128*H128</f>
        <v>0</v>
      </c>
      <c r="S128" s="235">
        <v>0</v>
      </c>
      <c r="T128" s="236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37" t="s">
        <v>426</v>
      </c>
      <c r="AT128" s="237" t="s">
        <v>170</v>
      </c>
      <c r="AU128" s="237" t="s">
        <v>82</v>
      </c>
      <c r="AY128" s="14" t="s">
        <v>168</v>
      </c>
      <c r="BE128" s="238">
        <f>IF(N128="základná",J128,0)</f>
        <v>0</v>
      </c>
      <c r="BF128" s="238">
        <f>IF(N128="znížená",J128,0)</f>
        <v>0</v>
      </c>
      <c r="BG128" s="238">
        <f>IF(N128="zákl. prenesená",J128,0)</f>
        <v>0</v>
      </c>
      <c r="BH128" s="238">
        <f>IF(N128="zníž. prenesená",J128,0)</f>
        <v>0</v>
      </c>
      <c r="BI128" s="238">
        <f>IF(N128="nulová",J128,0)</f>
        <v>0</v>
      </c>
      <c r="BJ128" s="14" t="s">
        <v>82</v>
      </c>
      <c r="BK128" s="239">
        <f>ROUND(I128*H128,3)</f>
        <v>0</v>
      </c>
      <c r="BL128" s="14" t="s">
        <v>426</v>
      </c>
      <c r="BM128" s="237" t="s">
        <v>190</v>
      </c>
    </row>
    <row r="129" s="2" customFormat="1" ht="24.15" customHeight="1">
      <c r="A129" s="35"/>
      <c r="B129" s="36"/>
      <c r="C129" s="226" t="s">
        <v>194</v>
      </c>
      <c r="D129" s="226" t="s">
        <v>170</v>
      </c>
      <c r="E129" s="227" t="s">
        <v>2448</v>
      </c>
      <c r="F129" s="228" t="s">
        <v>2449</v>
      </c>
      <c r="G129" s="229" t="s">
        <v>291</v>
      </c>
      <c r="H129" s="230">
        <v>2</v>
      </c>
      <c r="I129" s="231"/>
      <c r="J129" s="230">
        <f>ROUND(I129*H129,3)</f>
        <v>0</v>
      </c>
      <c r="K129" s="232"/>
      <c r="L129" s="41"/>
      <c r="M129" s="233" t="s">
        <v>1</v>
      </c>
      <c r="N129" s="234" t="s">
        <v>38</v>
      </c>
      <c r="O129" s="94"/>
      <c r="P129" s="235">
        <f>O129*H129</f>
        <v>0</v>
      </c>
      <c r="Q129" s="235">
        <v>0</v>
      </c>
      <c r="R129" s="235">
        <f>Q129*H129</f>
        <v>0</v>
      </c>
      <c r="S129" s="235">
        <v>0</v>
      </c>
      <c r="T129" s="236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37" t="s">
        <v>426</v>
      </c>
      <c r="AT129" s="237" t="s">
        <v>170</v>
      </c>
      <c r="AU129" s="237" t="s">
        <v>82</v>
      </c>
      <c r="AY129" s="14" t="s">
        <v>168</v>
      </c>
      <c r="BE129" s="238">
        <f>IF(N129="základná",J129,0)</f>
        <v>0</v>
      </c>
      <c r="BF129" s="238">
        <f>IF(N129="znížená",J129,0)</f>
        <v>0</v>
      </c>
      <c r="BG129" s="238">
        <f>IF(N129="zákl. prenesená",J129,0)</f>
        <v>0</v>
      </c>
      <c r="BH129" s="238">
        <f>IF(N129="zníž. prenesená",J129,0)</f>
        <v>0</v>
      </c>
      <c r="BI129" s="238">
        <f>IF(N129="nulová",J129,0)</f>
        <v>0</v>
      </c>
      <c r="BJ129" s="14" t="s">
        <v>82</v>
      </c>
      <c r="BK129" s="239">
        <f>ROUND(I129*H129,3)</f>
        <v>0</v>
      </c>
      <c r="BL129" s="14" t="s">
        <v>426</v>
      </c>
      <c r="BM129" s="237" t="s">
        <v>224</v>
      </c>
    </row>
    <row r="130" s="2" customFormat="1" ht="24.15" customHeight="1">
      <c r="A130" s="35"/>
      <c r="B130" s="36"/>
      <c r="C130" s="240" t="s">
        <v>198</v>
      </c>
      <c r="D130" s="240" t="s">
        <v>439</v>
      </c>
      <c r="E130" s="241" t="s">
        <v>2450</v>
      </c>
      <c r="F130" s="242" t="s">
        <v>2451</v>
      </c>
      <c r="G130" s="243" t="s">
        <v>666</v>
      </c>
      <c r="H130" s="244">
        <v>2</v>
      </c>
      <c r="I130" s="245"/>
      <c r="J130" s="244">
        <f>ROUND(I130*H130,3)</f>
        <v>0</v>
      </c>
      <c r="K130" s="246"/>
      <c r="L130" s="247"/>
      <c r="M130" s="248" t="s">
        <v>1</v>
      </c>
      <c r="N130" s="249" t="s">
        <v>38</v>
      </c>
      <c r="O130" s="94"/>
      <c r="P130" s="235">
        <f>O130*H130</f>
        <v>0</v>
      </c>
      <c r="Q130" s="235">
        <v>0</v>
      </c>
      <c r="R130" s="235">
        <f>Q130*H130</f>
        <v>0</v>
      </c>
      <c r="S130" s="235">
        <v>0</v>
      </c>
      <c r="T130" s="236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37" t="s">
        <v>1152</v>
      </c>
      <c r="AT130" s="237" t="s">
        <v>439</v>
      </c>
      <c r="AU130" s="237" t="s">
        <v>82</v>
      </c>
      <c r="AY130" s="14" t="s">
        <v>168</v>
      </c>
      <c r="BE130" s="238">
        <f>IF(N130="základná",J130,0)</f>
        <v>0</v>
      </c>
      <c r="BF130" s="238">
        <f>IF(N130="znížená",J130,0)</f>
        <v>0</v>
      </c>
      <c r="BG130" s="238">
        <f>IF(N130="zákl. prenesená",J130,0)</f>
        <v>0</v>
      </c>
      <c r="BH130" s="238">
        <f>IF(N130="zníž. prenesená",J130,0)</f>
        <v>0</v>
      </c>
      <c r="BI130" s="238">
        <f>IF(N130="nulová",J130,0)</f>
        <v>0</v>
      </c>
      <c r="BJ130" s="14" t="s">
        <v>82</v>
      </c>
      <c r="BK130" s="239">
        <f>ROUND(I130*H130,3)</f>
        <v>0</v>
      </c>
      <c r="BL130" s="14" t="s">
        <v>426</v>
      </c>
      <c r="BM130" s="237" t="s">
        <v>232</v>
      </c>
    </row>
    <row r="131" s="2" customFormat="1" ht="21.75" customHeight="1">
      <c r="A131" s="35"/>
      <c r="B131" s="36"/>
      <c r="C131" s="240" t="s">
        <v>12</v>
      </c>
      <c r="D131" s="240" t="s">
        <v>439</v>
      </c>
      <c r="E131" s="241" t="s">
        <v>2452</v>
      </c>
      <c r="F131" s="242" t="s">
        <v>2453</v>
      </c>
      <c r="G131" s="243" t="s">
        <v>291</v>
      </c>
      <c r="H131" s="244">
        <v>2</v>
      </c>
      <c r="I131" s="245"/>
      <c r="J131" s="244">
        <f>ROUND(I131*H131,3)</f>
        <v>0</v>
      </c>
      <c r="K131" s="246"/>
      <c r="L131" s="247"/>
      <c r="M131" s="248" t="s">
        <v>1</v>
      </c>
      <c r="N131" s="249" t="s">
        <v>38</v>
      </c>
      <c r="O131" s="94"/>
      <c r="P131" s="235">
        <f>O131*H131</f>
        <v>0</v>
      </c>
      <c r="Q131" s="235">
        <v>1.0000000000000001E-05</v>
      </c>
      <c r="R131" s="235">
        <f>Q131*H131</f>
        <v>2.0000000000000002E-05</v>
      </c>
      <c r="S131" s="235">
        <v>0</v>
      </c>
      <c r="T131" s="236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37" t="s">
        <v>1152</v>
      </c>
      <c r="AT131" s="237" t="s">
        <v>439</v>
      </c>
      <c r="AU131" s="237" t="s">
        <v>82</v>
      </c>
      <c r="AY131" s="14" t="s">
        <v>168</v>
      </c>
      <c r="BE131" s="238">
        <f>IF(N131="základná",J131,0)</f>
        <v>0</v>
      </c>
      <c r="BF131" s="238">
        <f>IF(N131="znížená",J131,0)</f>
        <v>0</v>
      </c>
      <c r="BG131" s="238">
        <f>IF(N131="zákl. prenesená",J131,0)</f>
        <v>0</v>
      </c>
      <c r="BH131" s="238">
        <f>IF(N131="zníž. prenesená",J131,0)</f>
        <v>0</v>
      </c>
      <c r="BI131" s="238">
        <f>IF(N131="nulová",J131,0)</f>
        <v>0</v>
      </c>
      <c r="BJ131" s="14" t="s">
        <v>82</v>
      </c>
      <c r="BK131" s="239">
        <f>ROUND(I131*H131,3)</f>
        <v>0</v>
      </c>
      <c r="BL131" s="14" t="s">
        <v>426</v>
      </c>
      <c r="BM131" s="237" t="s">
        <v>240</v>
      </c>
    </row>
    <row r="132" s="2" customFormat="1" ht="24.15" customHeight="1">
      <c r="A132" s="35"/>
      <c r="B132" s="36"/>
      <c r="C132" s="226" t="s">
        <v>205</v>
      </c>
      <c r="D132" s="226" t="s">
        <v>170</v>
      </c>
      <c r="E132" s="227" t="s">
        <v>2454</v>
      </c>
      <c r="F132" s="228" t="s">
        <v>2455</v>
      </c>
      <c r="G132" s="229" t="s">
        <v>291</v>
      </c>
      <c r="H132" s="230">
        <v>1</v>
      </c>
      <c r="I132" s="231"/>
      <c r="J132" s="230">
        <f>ROUND(I132*H132,3)</f>
        <v>0</v>
      </c>
      <c r="K132" s="232"/>
      <c r="L132" s="41"/>
      <c r="M132" s="233" t="s">
        <v>1</v>
      </c>
      <c r="N132" s="234" t="s">
        <v>38</v>
      </c>
      <c r="O132" s="94"/>
      <c r="P132" s="235">
        <f>O132*H132</f>
        <v>0</v>
      </c>
      <c r="Q132" s="235">
        <v>0</v>
      </c>
      <c r="R132" s="235">
        <f>Q132*H132</f>
        <v>0</v>
      </c>
      <c r="S132" s="235">
        <v>0</v>
      </c>
      <c r="T132" s="236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37" t="s">
        <v>426</v>
      </c>
      <c r="AT132" s="237" t="s">
        <v>170</v>
      </c>
      <c r="AU132" s="237" t="s">
        <v>82</v>
      </c>
      <c r="AY132" s="14" t="s">
        <v>168</v>
      </c>
      <c r="BE132" s="238">
        <f>IF(N132="základná",J132,0)</f>
        <v>0</v>
      </c>
      <c r="BF132" s="238">
        <f>IF(N132="znížená",J132,0)</f>
        <v>0</v>
      </c>
      <c r="BG132" s="238">
        <f>IF(N132="zákl. prenesená",J132,0)</f>
        <v>0</v>
      </c>
      <c r="BH132" s="238">
        <f>IF(N132="zníž. prenesená",J132,0)</f>
        <v>0</v>
      </c>
      <c r="BI132" s="238">
        <f>IF(N132="nulová",J132,0)</f>
        <v>0</v>
      </c>
      <c r="BJ132" s="14" t="s">
        <v>82</v>
      </c>
      <c r="BK132" s="239">
        <f>ROUND(I132*H132,3)</f>
        <v>0</v>
      </c>
      <c r="BL132" s="14" t="s">
        <v>426</v>
      </c>
      <c r="BM132" s="237" t="s">
        <v>7</v>
      </c>
    </row>
    <row r="133" s="2" customFormat="1" ht="24.15" customHeight="1">
      <c r="A133" s="35"/>
      <c r="B133" s="36"/>
      <c r="C133" s="240" t="s">
        <v>209</v>
      </c>
      <c r="D133" s="240" t="s">
        <v>439</v>
      </c>
      <c r="E133" s="241" t="s">
        <v>2456</v>
      </c>
      <c r="F133" s="242" t="s">
        <v>2457</v>
      </c>
      <c r="G133" s="243" t="s">
        <v>291</v>
      </c>
      <c r="H133" s="244">
        <v>1</v>
      </c>
      <c r="I133" s="245"/>
      <c r="J133" s="244">
        <f>ROUND(I133*H133,3)</f>
        <v>0</v>
      </c>
      <c r="K133" s="246"/>
      <c r="L133" s="247"/>
      <c r="M133" s="248" t="s">
        <v>1</v>
      </c>
      <c r="N133" s="249" t="s">
        <v>38</v>
      </c>
      <c r="O133" s="94"/>
      <c r="P133" s="235">
        <f>O133*H133</f>
        <v>0</v>
      </c>
      <c r="Q133" s="235">
        <v>0.016</v>
      </c>
      <c r="R133" s="235">
        <f>Q133*H133</f>
        <v>0.016</v>
      </c>
      <c r="S133" s="235">
        <v>0</v>
      </c>
      <c r="T133" s="236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37" t="s">
        <v>1152</v>
      </c>
      <c r="AT133" s="237" t="s">
        <v>439</v>
      </c>
      <c r="AU133" s="237" t="s">
        <v>82</v>
      </c>
      <c r="AY133" s="14" t="s">
        <v>168</v>
      </c>
      <c r="BE133" s="238">
        <f>IF(N133="základná",J133,0)</f>
        <v>0</v>
      </c>
      <c r="BF133" s="238">
        <f>IF(N133="znížená",J133,0)</f>
        <v>0</v>
      </c>
      <c r="BG133" s="238">
        <f>IF(N133="zákl. prenesená",J133,0)</f>
        <v>0</v>
      </c>
      <c r="BH133" s="238">
        <f>IF(N133="zníž. prenesená",J133,0)</f>
        <v>0</v>
      </c>
      <c r="BI133" s="238">
        <f>IF(N133="nulová",J133,0)</f>
        <v>0</v>
      </c>
      <c r="BJ133" s="14" t="s">
        <v>82</v>
      </c>
      <c r="BK133" s="239">
        <f>ROUND(I133*H133,3)</f>
        <v>0</v>
      </c>
      <c r="BL133" s="14" t="s">
        <v>426</v>
      </c>
      <c r="BM133" s="237" t="s">
        <v>255</v>
      </c>
    </row>
    <row r="134" s="2" customFormat="1" ht="33" customHeight="1">
      <c r="A134" s="35"/>
      <c r="B134" s="36"/>
      <c r="C134" s="226" t="s">
        <v>214</v>
      </c>
      <c r="D134" s="226" t="s">
        <v>170</v>
      </c>
      <c r="E134" s="227" t="s">
        <v>2458</v>
      </c>
      <c r="F134" s="228" t="s">
        <v>2459</v>
      </c>
      <c r="G134" s="229" t="s">
        <v>666</v>
      </c>
      <c r="H134" s="230">
        <v>80</v>
      </c>
      <c r="I134" s="231"/>
      <c r="J134" s="230">
        <f>ROUND(I134*H134,3)</f>
        <v>0</v>
      </c>
      <c r="K134" s="232"/>
      <c r="L134" s="41"/>
      <c r="M134" s="233" t="s">
        <v>1</v>
      </c>
      <c r="N134" s="234" t="s">
        <v>38</v>
      </c>
      <c r="O134" s="94"/>
      <c r="P134" s="235">
        <f>O134*H134</f>
        <v>0</v>
      </c>
      <c r="Q134" s="235">
        <v>0</v>
      </c>
      <c r="R134" s="235">
        <f>Q134*H134</f>
        <v>0</v>
      </c>
      <c r="S134" s="235">
        <v>0</v>
      </c>
      <c r="T134" s="236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37" t="s">
        <v>426</v>
      </c>
      <c r="AT134" s="237" t="s">
        <v>170</v>
      </c>
      <c r="AU134" s="237" t="s">
        <v>82</v>
      </c>
      <c r="AY134" s="14" t="s">
        <v>168</v>
      </c>
      <c r="BE134" s="238">
        <f>IF(N134="základná",J134,0)</f>
        <v>0</v>
      </c>
      <c r="BF134" s="238">
        <f>IF(N134="znížená",J134,0)</f>
        <v>0</v>
      </c>
      <c r="BG134" s="238">
        <f>IF(N134="zákl. prenesená",J134,0)</f>
        <v>0</v>
      </c>
      <c r="BH134" s="238">
        <f>IF(N134="zníž. prenesená",J134,0)</f>
        <v>0</v>
      </c>
      <c r="BI134" s="238">
        <f>IF(N134="nulová",J134,0)</f>
        <v>0</v>
      </c>
      <c r="BJ134" s="14" t="s">
        <v>82</v>
      </c>
      <c r="BK134" s="239">
        <f>ROUND(I134*H134,3)</f>
        <v>0</v>
      </c>
      <c r="BL134" s="14" t="s">
        <v>426</v>
      </c>
      <c r="BM134" s="237" t="s">
        <v>264</v>
      </c>
    </row>
    <row r="135" s="2" customFormat="1" ht="16.5" customHeight="1">
      <c r="A135" s="35"/>
      <c r="B135" s="36"/>
      <c r="C135" s="240" t="s">
        <v>218</v>
      </c>
      <c r="D135" s="240" t="s">
        <v>439</v>
      </c>
      <c r="E135" s="241" t="s">
        <v>2460</v>
      </c>
      <c r="F135" s="242" t="s">
        <v>2461</v>
      </c>
      <c r="G135" s="243" t="s">
        <v>291</v>
      </c>
      <c r="H135" s="244">
        <v>5.3330000000000002</v>
      </c>
      <c r="I135" s="245"/>
      <c r="J135" s="244">
        <f>ROUND(I135*H135,3)</f>
        <v>0</v>
      </c>
      <c r="K135" s="246"/>
      <c r="L135" s="247"/>
      <c r="M135" s="248" t="s">
        <v>1</v>
      </c>
      <c r="N135" s="249" t="s">
        <v>38</v>
      </c>
      <c r="O135" s="94"/>
      <c r="P135" s="235">
        <f>O135*H135</f>
        <v>0</v>
      </c>
      <c r="Q135" s="235">
        <v>0</v>
      </c>
      <c r="R135" s="235">
        <f>Q135*H135</f>
        <v>0</v>
      </c>
      <c r="S135" s="235">
        <v>0</v>
      </c>
      <c r="T135" s="236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37" t="s">
        <v>1152</v>
      </c>
      <c r="AT135" s="237" t="s">
        <v>439</v>
      </c>
      <c r="AU135" s="237" t="s">
        <v>82</v>
      </c>
      <c r="AY135" s="14" t="s">
        <v>168</v>
      </c>
      <c r="BE135" s="238">
        <f>IF(N135="základná",J135,0)</f>
        <v>0</v>
      </c>
      <c r="BF135" s="238">
        <f>IF(N135="znížená",J135,0)</f>
        <v>0</v>
      </c>
      <c r="BG135" s="238">
        <f>IF(N135="zákl. prenesená",J135,0)</f>
        <v>0</v>
      </c>
      <c r="BH135" s="238">
        <f>IF(N135="zníž. prenesená",J135,0)</f>
        <v>0</v>
      </c>
      <c r="BI135" s="238">
        <f>IF(N135="nulová",J135,0)</f>
        <v>0</v>
      </c>
      <c r="BJ135" s="14" t="s">
        <v>82</v>
      </c>
      <c r="BK135" s="239">
        <f>ROUND(I135*H135,3)</f>
        <v>0</v>
      </c>
      <c r="BL135" s="14" t="s">
        <v>426</v>
      </c>
      <c r="BM135" s="237" t="s">
        <v>272</v>
      </c>
    </row>
    <row r="136" s="2" customFormat="1" ht="16.5" customHeight="1">
      <c r="A136" s="35"/>
      <c r="B136" s="36"/>
      <c r="C136" s="240" t="s">
        <v>224</v>
      </c>
      <c r="D136" s="240" t="s">
        <v>439</v>
      </c>
      <c r="E136" s="241" t="s">
        <v>2462</v>
      </c>
      <c r="F136" s="242" t="s">
        <v>2463</v>
      </c>
      <c r="G136" s="243" t="s">
        <v>1527</v>
      </c>
      <c r="H136" s="244">
        <v>75.359999999999999</v>
      </c>
      <c r="I136" s="245"/>
      <c r="J136" s="244">
        <f>ROUND(I136*H136,3)</f>
        <v>0</v>
      </c>
      <c r="K136" s="246"/>
      <c r="L136" s="247"/>
      <c r="M136" s="248" t="s">
        <v>1</v>
      </c>
      <c r="N136" s="249" t="s">
        <v>38</v>
      </c>
      <c r="O136" s="94"/>
      <c r="P136" s="235">
        <f>O136*H136</f>
        <v>0</v>
      </c>
      <c r="Q136" s="235">
        <v>0</v>
      </c>
      <c r="R136" s="235">
        <f>Q136*H136</f>
        <v>0</v>
      </c>
      <c r="S136" s="235">
        <v>0</v>
      </c>
      <c r="T136" s="236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37" t="s">
        <v>1152</v>
      </c>
      <c r="AT136" s="237" t="s">
        <v>439</v>
      </c>
      <c r="AU136" s="237" t="s">
        <v>82</v>
      </c>
      <c r="AY136" s="14" t="s">
        <v>168</v>
      </c>
      <c r="BE136" s="238">
        <f>IF(N136="základná",J136,0)</f>
        <v>0</v>
      </c>
      <c r="BF136" s="238">
        <f>IF(N136="znížená",J136,0)</f>
        <v>0</v>
      </c>
      <c r="BG136" s="238">
        <f>IF(N136="zákl. prenesená",J136,0)</f>
        <v>0</v>
      </c>
      <c r="BH136" s="238">
        <f>IF(N136="zníž. prenesená",J136,0)</f>
        <v>0</v>
      </c>
      <c r="BI136" s="238">
        <f>IF(N136="nulová",J136,0)</f>
        <v>0</v>
      </c>
      <c r="BJ136" s="14" t="s">
        <v>82</v>
      </c>
      <c r="BK136" s="239">
        <f>ROUND(I136*H136,3)</f>
        <v>0</v>
      </c>
      <c r="BL136" s="14" t="s">
        <v>426</v>
      </c>
      <c r="BM136" s="237" t="s">
        <v>280</v>
      </c>
    </row>
    <row r="137" s="2" customFormat="1" ht="24.15" customHeight="1">
      <c r="A137" s="35"/>
      <c r="B137" s="36"/>
      <c r="C137" s="226" t="s">
        <v>228</v>
      </c>
      <c r="D137" s="226" t="s">
        <v>170</v>
      </c>
      <c r="E137" s="227" t="s">
        <v>2464</v>
      </c>
      <c r="F137" s="228" t="s">
        <v>2465</v>
      </c>
      <c r="G137" s="229" t="s">
        <v>666</v>
      </c>
      <c r="H137" s="230">
        <v>85</v>
      </c>
      <c r="I137" s="231"/>
      <c r="J137" s="230">
        <f>ROUND(I137*H137,3)</f>
        <v>0</v>
      </c>
      <c r="K137" s="232"/>
      <c r="L137" s="41"/>
      <c r="M137" s="233" t="s">
        <v>1</v>
      </c>
      <c r="N137" s="234" t="s">
        <v>38</v>
      </c>
      <c r="O137" s="94"/>
      <c r="P137" s="235">
        <f>O137*H137</f>
        <v>0</v>
      </c>
      <c r="Q137" s="235">
        <v>0</v>
      </c>
      <c r="R137" s="235">
        <f>Q137*H137</f>
        <v>0</v>
      </c>
      <c r="S137" s="235">
        <v>0</v>
      </c>
      <c r="T137" s="236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37" t="s">
        <v>426</v>
      </c>
      <c r="AT137" s="237" t="s">
        <v>170</v>
      </c>
      <c r="AU137" s="237" t="s">
        <v>82</v>
      </c>
      <c r="AY137" s="14" t="s">
        <v>168</v>
      </c>
      <c r="BE137" s="238">
        <f>IF(N137="základná",J137,0)</f>
        <v>0</v>
      </c>
      <c r="BF137" s="238">
        <f>IF(N137="znížená",J137,0)</f>
        <v>0</v>
      </c>
      <c r="BG137" s="238">
        <f>IF(N137="zákl. prenesená",J137,0)</f>
        <v>0</v>
      </c>
      <c r="BH137" s="238">
        <f>IF(N137="zníž. prenesená",J137,0)</f>
        <v>0</v>
      </c>
      <c r="BI137" s="238">
        <f>IF(N137="nulová",J137,0)</f>
        <v>0</v>
      </c>
      <c r="BJ137" s="14" t="s">
        <v>82</v>
      </c>
      <c r="BK137" s="239">
        <f>ROUND(I137*H137,3)</f>
        <v>0</v>
      </c>
      <c r="BL137" s="14" t="s">
        <v>426</v>
      </c>
      <c r="BM137" s="237" t="s">
        <v>288</v>
      </c>
    </row>
    <row r="138" s="2" customFormat="1" ht="21.75" customHeight="1">
      <c r="A138" s="35"/>
      <c r="B138" s="36"/>
      <c r="C138" s="240" t="s">
        <v>232</v>
      </c>
      <c r="D138" s="240" t="s">
        <v>439</v>
      </c>
      <c r="E138" s="241" t="s">
        <v>2466</v>
      </c>
      <c r="F138" s="242" t="s">
        <v>2467</v>
      </c>
      <c r="G138" s="243" t="s">
        <v>666</v>
      </c>
      <c r="H138" s="244">
        <v>85</v>
      </c>
      <c r="I138" s="245"/>
      <c r="J138" s="244">
        <f>ROUND(I138*H138,3)</f>
        <v>0</v>
      </c>
      <c r="K138" s="246"/>
      <c r="L138" s="247"/>
      <c r="M138" s="248" t="s">
        <v>1</v>
      </c>
      <c r="N138" s="249" t="s">
        <v>38</v>
      </c>
      <c r="O138" s="94"/>
      <c r="P138" s="235">
        <f>O138*H138</f>
        <v>0</v>
      </c>
      <c r="Q138" s="235">
        <v>0.00156</v>
      </c>
      <c r="R138" s="235">
        <f>Q138*H138</f>
        <v>0.1326</v>
      </c>
      <c r="S138" s="235">
        <v>0</v>
      </c>
      <c r="T138" s="236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37" t="s">
        <v>1152</v>
      </c>
      <c r="AT138" s="237" t="s">
        <v>439</v>
      </c>
      <c r="AU138" s="237" t="s">
        <v>82</v>
      </c>
      <c r="AY138" s="14" t="s">
        <v>168</v>
      </c>
      <c r="BE138" s="238">
        <f>IF(N138="základná",J138,0)</f>
        <v>0</v>
      </c>
      <c r="BF138" s="238">
        <f>IF(N138="znížená",J138,0)</f>
        <v>0</v>
      </c>
      <c r="BG138" s="238">
        <f>IF(N138="zákl. prenesená",J138,0)</f>
        <v>0</v>
      </c>
      <c r="BH138" s="238">
        <f>IF(N138="zníž. prenesená",J138,0)</f>
        <v>0</v>
      </c>
      <c r="BI138" s="238">
        <f>IF(N138="nulová",J138,0)</f>
        <v>0</v>
      </c>
      <c r="BJ138" s="14" t="s">
        <v>82</v>
      </c>
      <c r="BK138" s="239">
        <f>ROUND(I138*H138,3)</f>
        <v>0</v>
      </c>
      <c r="BL138" s="14" t="s">
        <v>426</v>
      </c>
      <c r="BM138" s="237" t="s">
        <v>297</v>
      </c>
    </row>
    <row r="139" s="12" customFormat="1" ht="22.8" customHeight="1">
      <c r="A139" s="12"/>
      <c r="B139" s="210"/>
      <c r="C139" s="211"/>
      <c r="D139" s="212" t="s">
        <v>71</v>
      </c>
      <c r="E139" s="224" t="s">
        <v>2468</v>
      </c>
      <c r="F139" s="224" t="s">
        <v>2469</v>
      </c>
      <c r="G139" s="211"/>
      <c r="H139" s="211"/>
      <c r="I139" s="214"/>
      <c r="J139" s="225">
        <f>BK139</f>
        <v>0</v>
      </c>
      <c r="K139" s="211"/>
      <c r="L139" s="216"/>
      <c r="M139" s="217"/>
      <c r="N139" s="218"/>
      <c r="O139" s="218"/>
      <c r="P139" s="219">
        <f>SUM(P140:P147)</f>
        <v>0</v>
      </c>
      <c r="Q139" s="218"/>
      <c r="R139" s="219">
        <f>SUM(R140:R147)</f>
        <v>15.016170000000001</v>
      </c>
      <c r="S139" s="218"/>
      <c r="T139" s="220">
        <f>SUM(T140:T147)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21" t="s">
        <v>179</v>
      </c>
      <c r="AT139" s="222" t="s">
        <v>71</v>
      </c>
      <c r="AU139" s="222" t="s">
        <v>80</v>
      </c>
      <c r="AY139" s="221" t="s">
        <v>168</v>
      </c>
      <c r="BK139" s="223">
        <f>SUM(BK140:BK147)</f>
        <v>0</v>
      </c>
    </row>
    <row r="140" s="2" customFormat="1" ht="21.75" customHeight="1">
      <c r="A140" s="35"/>
      <c r="B140" s="36"/>
      <c r="C140" s="226" t="s">
        <v>236</v>
      </c>
      <c r="D140" s="226" t="s">
        <v>170</v>
      </c>
      <c r="E140" s="227" t="s">
        <v>2470</v>
      </c>
      <c r="F140" s="228" t="s">
        <v>2471</v>
      </c>
      <c r="G140" s="229" t="s">
        <v>2472</v>
      </c>
      <c r="H140" s="230">
        <v>0.089999999999999997</v>
      </c>
      <c r="I140" s="231"/>
      <c r="J140" s="230">
        <f>ROUND(I140*H140,3)</f>
        <v>0</v>
      </c>
      <c r="K140" s="232"/>
      <c r="L140" s="41"/>
      <c r="M140" s="233" t="s">
        <v>1</v>
      </c>
      <c r="N140" s="234" t="s">
        <v>38</v>
      </c>
      <c r="O140" s="94"/>
      <c r="P140" s="235">
        <f>O140*H140</f>
        <v>0</v>
      </c>
      <c r="Q140" s="235">
        <v>0</v>
      </c>
      <c r="R140" s="235">
        <f>Q140*H140</f>
        <v>0</v>
      </c>
      <c r="S140" s="235">
        <v>0</v>
      </c>
      <c r="T140" s="236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37" t="s">
        <v>426</v>
      </c>
      <c r="AT140" s="237" t="s">
        <v>170</v>
      </c>
      <c r="AU140" s="237" t="s">
        <v>82</v>
      </c>
      <c r="AY140" s="14" t="s">
        <v>168</v>
      </c>
      <c r="BE140" s="238">
        <f>IF(N140="základná",J140,0)</f>
        <v>0</v>
      </c>
      <c r="BF140" s="238">
        <f>IF(N140="znížená",J140,0)</f>
        <v>0</v>
      </c>
      <c r="BG140" s="238">
        <f>IF(N140="zákl. prenesená",J140,0)</f>
        <v>0</v>
      </c>
      <c r="BH140" s="238">
        <f>IF(N140="zníž. prenesená",J140,0)</f>
        <v>0</v>
      </c>
      <c r="BI140" s="238">
        <f>IF(N140="nulová",J140,0)</f>
        <v>0</v>
      </c>
      <c r="BJ140" s="14" t="s">
        <v>82</v>
      </c>
      <c r="BK140" s="239">
        <f>ROUND(I140*H140,3)</f>
        <v>0</v>
      </c>
      <c r="BL140" s="14" t="s">
        <v>426</v>
      </c>
      <c r="BM140" s="237" t="s">
        <v>305</v>
      </c>
    </row>
    <row r="141" s="2" customFormat="1" ht="16.5" customHeight="1">
      <c r="A141" s="35"/>
      <c r="B141" s="36"/>
      <c r="C141" s="226" t="s">
        <v>240</v>
      </c>
      <c r="D141" s="226" t="s">
        <v>170</v>
      </c>
      <c r="E141" s="227" t="s">
        <v>2473</v>
      </c>
      <c r="F141" s="228" t="s">
        <v>2474</v>
      </c>
      <c r="G141" s="229" t="s">
        <v>221</v>
      </c>
      <c r="H141" s="230">
        <v>54</v>
      </c>
      <c r="I141" s="231"/>
      <c r="J141" s="230">
        <f>ROUND(I141*H141,3)</f>
        <v>0</v>
      </c>
      <c r="K141" s="232"/>
      <c r="L141" s="41"/>
      <c r="M141" s="233" t="s">
        <v>1</v>
      </c>
      <c r="N141" s="234" t="s">
        <v>38</v>
      </c>
      <c r="O141" s="94"/>
      <c r="P141" s="235">
        <f>O141*H141</f>
        <v>0</v>
      </c>
      <c r="Q141" s="235">
        <v>0</v>
      </c>
      <c r="R141" s="235">
        <f>Q141*H141</f>
        <v>0</v>
      </c>
      <c r="S141" s="235">
        <v>0</v>
      </c>
      <c r="T141" s="236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7" t="s">
        <v>426</v>
      </c>
      <c r="AT141" s="237" t="s">
        <v>170</v>
      </c>
      <c r="AU141" s="237" t="s">
        <v>82</v>
      </c>
      <c r="AY141" s="14" t="s">
        <v>168</v>
      </c>
      <c r="BE141" s="238">
        <f>IF(N141="základná",J141,0)</f>
        <v>0</v>
      </c>
      <c r="BF141" s="238">
        <f>IF(N141="znížená",J141,0)</f>
        <v>0</v>
      </c>
      <c r="BG141" s="238">
        <f>IF(N141="zákl. prenesená",J141,0)</f>
        <v>0</v>
      </c>
      <c r="BH141" s="238">
        <f>IF(N141="zníž. prenesená",J141,0)</f>
        <v>0</v>
      </c>
      <c r="BI141" s="238">
        <f>IF(N141="nulová",J141,0)</f>
        <v>0</v>
      </c>
      <c r="BJ141" s="14" t="s">
        <v>82</v>
      </c>
      <c r="BK141" s="239">
        <f>ROUND(I141*H141,3)</f>
        <v>0</v>
      </c>
      <c r="BL141" s="14" t="s">
        <v>426</v>
      </c>
      <c r="BM141" s="237" t="s">
        <v>313</v>
      </c>
    </row>
    <row r="142" s="2" customFormat="1" ht="24.15" customHeight="1">
      <c r="A142" s="35"/>
      <c r="B142" s="36"/>
      <c r="C142" s="226" t="s">
        <v>244</v>
      </c>
      <c r="D142" s="226" t="s">
        <v>170</v>
      </c>
      <c r="E142" s="227" t="s">
        <v>2475</v>
      </c>
      <c r="F142" s="228" t="s">
        <v>2476</v>
      </c>
      <c r="G142" s="229" t="s">
        <v>666</v>
      </c>
      <c r="H142" s="230">
        <v>77</v>
      </c>
      <c r="I142" s="231"/>
      <c r="J142" s="230">
        <f>ROUND(I142*H142,3)</f>
        <v>0</v>
      </c>
      <c r="K142" s="232"/>
      <c r="L142" s="41"/>
      <c r="M142" s="233" t="s">
        <v>1</v>
      </c>
      <c r="N142" s="234" t="s">
        <v>38</v>
      </c>
      <c r="O142" s="94"/>
      <c r="P142" s="235">
        <f>O142*H142</f>
        <v>0</v>
      </c>
      <c r="Q142" s="235">
        <v>0</v>
      </c>
      <c r="R142" s="235">
        <f>Q142*H142</f>
        <v>0</v>
      </c>
      <c r="S142" s="235">
        <v>0</v>
      </c>
      <c r="T142" s="236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37" t="s">
        <v>426</v>
      </c>
      <c r="AT142" s="237" t="s">
        <v>170</v>
      </c>
      <c r="AU142" s="237" t="s">
        <v>82</v>
      </c>
      <c r="AY142" s="14" t="s">
        <v>168</v>
      </c>
      <c r="BE142" s="238">
        <f>IF(N142="základná",J142,0)</f>
        <v>0</v>
      </c>
      <c r="BF142" s="238">
        <f>IF(N142="znížená",J142,0)</f>
        <v>0</v>
      </c>
      <c r="BG142" s="238">
        <f>IF(N142="zákl. prenesená",J142,0)</f>
        <v>0</v>
      </c>
      <c r="BH142" s="238">
        <f>IF(N142="zníž. prenesená",J142,0)</f>
        <v>0</v>
      </c>
      <c r="BI142" s="238">
        <f>IF(N142="nulová",J142,0)</f>
        <v>0</v>
      </c>
      <c r="BJ142" s="14" t="s">
        <v>82</v>
      </c>
      <c r="BK142" s="239">
        <f>ROUND(I142*H142,3)</f>
        <v>0</v>
      </c>
      <c r="BL142" s="14" t="s">
        <v>426</v>
      </c>
      <c r="BM142" s="237" t="s">
        <v>321</v>
      </c>
    </row>
    <row r="143" s="2" customFormat="1" ht="33" customHeight="1">
      <c r="A143" s="35"/>
      <c r="B143" s="36"/>
      <c r="C143" s="226" t="s">
        <v>7</v>
      </c>
      <c r="D143" s="226" t="s">
        <v>170</v>
      </c>
      <c r="E143" s="227" t="s">
        <v>2477</v>
      </c>
      <c r="F143" s="228" t="s">
        <v>2478</v>
      </c>
      <c r="G143" s="229" t="s">
        <v>666</v>
      </c>
      <c r="H143" s="230">
        <v>77</v>
      </c>
      <c r="I143" s="231"/>
      <c r="J143" s="230">
        <f>ROUND(I143*H143,3)</f>
        <v>0</v>
      </c>
      <c r="K143" s="232"/>
      <c r="L143" s="41"/>
      <c r="M143" s="233" t="s">
        <v>1</v>
      </c>
      <c r="N143" s="234" t="s">
        <v>38</v>
      </c>
      <c r="O143" s="94"/>
      <c r="P143" s="235">
        <f>O143*H143</f>
        <v>0</v>
      </c>
      <c r="Q143" s="235">
        <v>0</v>
      </c>
      <c r="R143" s="235">
        <f>Q143*H143</f>
        <v>0</v>
      </c>
      <c r="S143" s="235">
        <v>0</v>
      </c>
      <c r="T143" s="236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7" t="s">
        <v>426</v>
      </c>
      <c r="AT143" s="237" t="s">
        <v>170</v>
      </c>
      <c r="AU143" s="237" t="s">
        <v>82</v>
      </c>
      <c r="AY143" s="14" t="s">
        <v>168</v>
      </c>
      <c r="BE143" s="238">
        <f>IF(N143="základná",J143,0)</f>
        <v>0</v>
      </c>
      <c r="BF143" s="238">
        <f>IF(N143="znížená",J143,0)</f>
        <v>0</v>
      </c>
      <c r="BG143" s="238">
        <f>IF(N143="zákl. prenesená",J143,0)</f>
        <v>0</v>
      </c>
      <c r="BH143" s="238">
        <f>IF(N143="zníž. prenesená",J143,0)</f>
        <v>0</v>
      </c>
      <c r="BI143" s="238">
        <f>IF(N143="nulová",J143,0)</f>
        <v>0</v>
      </c>
      <c r="BJ143" s="14" t="s">
        <v>82</v>
      </c>
      <c r="BK143" s="239">
        <f>ROUND(I143*H143,3)</f>
        <v>0</v>
      </c>
      <c r="BL143" s="14" t="s">
        <v>426</v>
      </c>
      <c r="BM143" s="237" t="s">
        <v>329</v>
      </c>
    </row>
    <row r="144" s="2" customFormat="1" ht="16.5" customHeight="1">
      <c r="A144" s="35"/>
      <c r="B144" s="36"/>
      <c r="C144" s="240" t="s">
        <v>251</v>
      </c>
      <c r="D144" s="240" t="s">
        <v>439</v>
      </c>
      <c r="E144" s="241" t="s">
        <v>2479</v>
      </c>
      <c r="F144" s="242" t="s">
        <v>2480</v>
      </c>
      <c r="G144" s="243" t="s">
        <v>212</v>
      </c>
      <c r="H144" s="244">
        <v>15</v>
      </c>
      <c r="I144" s="245"/>
      <c r="J144" s="244">
        <f>ROUND(I144*H144,3)</f>
        <v>0</v>
      </c>
      <c r="K144" s="246"/>
      <c r="L144" s="247"/>
      <c r="M144" s="248" t="s">
        <v>1</v>
      </c>
      <c r="N144" s="249" t="s">
        <v>38</v>
      </c>
      <c r="O144" s="94"/>
      <c r="P144" s="235">
        <f>O144*H144</f>
        <v>0</v>
      </c>
      <c r="Q144" s="235">
        <v>1</v>
      </c>
      <c r="R144" s="235">
        <f>Q144*H144</f>
        <v>15</v>
      </c>
      <c r="S144" s="235">
        <v>0</v>
      </c>
      <c r="T144" s="236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37" t="s">
        <v>1152</v>
      </c>
      <c r="AT144" s="237" t="s">
        <v>439</v>
      </c>
      <c r="AU144" s="237" t="s">
        <v>82</v>
      </c>
      <c r="AY144" s="14" t="s">
        <v>168</v>
      </c>
      <c r="BE144" s="238">
        <f>IF(N144="základná",J144,0)</f>
        <v>0</v>
      </c>
      <c r="BF144" s="238">
        <f>IF(N144="znížená",J144,0)</f>
        <v>0</v>
      </c>
      <c r="BG144" s="238">
        <f>IF(N144="zákl. prenesená",J144,0)</f>
        <v>0</v>
      </c>
      <c r="BH144" s="238">
        <f>IF(N144="zníž. prenesená",J144,0)</f>
        <v>0</v>
      </c>
      <c r="BI144" s="238">
        <f>IF(N144="nulová",J144,0)</f>
        <v>0</v>
      </c>
      <c r="BJ144" s="14" t="s">
        <v>82</v>
      </c>
      <c r="BK144" s="239">
        <f>ROUND(I144*H144,3)</f>
        <v>0</v>
      </c>
      <c r="BL144" s="14" t="s">
        <v>426</v>
      </c>
      <c r="BM144" s="237" t="s">
        <v>337</v>
      </c>
    </row>
    <row r="145" s="2" customFormat="1" ht="24.15" customHeight="1">
      <c r="A145" s="35"/>
      <c r="B145" s="36"/>
      <c r="C145" s="226" t="s">
        <v>255</v>
      </c>
      <c r="D145" s="226" t="s">
        <v>170</v>
      </c>
      <c r="E145" s="227" t="s">
        <v>2481</v>
      </c>
      <c r="F145" s="228" t="s">
        <v>2482</v>
      </c>
      <c r="G145" s="229" t="s">
        <v>666</v>
      </c>
      <c r="H145" s="230">
        <v>77</v>
      </c>
      <c r="I145" s="231"/>
      <c r="J145" s="230">
        <f>ROUND(I145*H145,3)</f>
        <v>0</v>
      </c>
      <c r="K145" s="232"/>
      <c r="L145" s="41"/>
      <c r="M145" s="233" t="s">
        <v>1</v>
      </c>
      <c r="N145" s="234" t="s">
        <v>38</v>
      </c>
      <c r="O145" s="94"/>
      <c r="P145" s="235">
        <f>O145*H145</f>
        <v>0</v>
      </c>
      <c r="Q145" s="235">
        <v>0</v>
      </c>
      <c r="R145" s="235">
        <f>Q145*H145</f>
        <v>0</v>
      </c>
      <c r="S145" s="235">
        <v>0</v>
      </c>
      <c r="T145" s="236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37" t="s">
        <v>426</v>
      </c>
      <c r="AT145" s="237" t="s">
        <v>170</v>
      </c>
      <c r="AU145" s="237" t="s">
        <v>82</v>
      </c>
      <c r="AY145" s="14" t="s">
        <v>168</v>
      </c>
      <c r="BE145" s="238">
        <f>IF(N145="základná",J145,0)</f>
        <v>0</v>
      </c>
      <c r="BF145" s="238">
        <f>IF(N145="znížená",J145,0)</f>
        <v>0</v>
      </c>
      <c r="BG145" s="238">
        <f>IF(N145="zákl. prenesená",J145,0)</f>
        <v>0</v>
      </c>
      <c r="BH145" s="238">
        <f>IF(N145="zníž. prenesená",J145,0)</f>
        <v>0</v>
      </c>
      <c r="BI145" s="238">
        <f>IF(N145="nulová",J145,0)</f>
        <v>0</v>
      </c>
      <c r="BJ145" s="14" t="s">
        <v>82</v>
      </c>
      <c r="BK145" s="239">
        <f>ROUND(I145*H145,3)</f>
        <v>0</v>
      </c>
      <c r="BL145" s="14" t="s">
        <v>426</v>
      </c>
      <c r="BM145" s="237" t="s">
        <v>345</v>
      </c>
    </row>
    <row r="146" s="2" customFormat="1" ht="16.5" customHeight="1">
      <c r="A146" s="35"/>
      <c r="B146" s="36"/>
      <c r="C146" s="240" t="s">
        <v>259</v>
      </c>
      <c r="D146" s="240" t="s">
        <v>439</v>
      </c>
      <c r="E146" s="241" t="s">
        <v>2483</v>
      </c>
      <c r="F146" s="242" t="s">
        <v>2484</v>
      </c>
      <c r="G146" s="243" t="s">
        <v>666</v>
      </c>
      <c r="H146" s="244">
        <v>77</v>
      </c>
      <c r="I146" s="245"/>
      <c r="J146" s="244">
        <f>ROUND(I146*H146,3)</f>
        <v>0</v>
      </c>
      <c r="K146" s="246"/>
      <c r="L146" s="247"/>
      <c r="M146" s="248" t="s">
        <v>1</v>
      </c>
      <c r="N146" s="249" t="s">
        <v>38</v>
      </c>
      <c r="O146" s="94"/>
      <c r="P146" s="235">
        <f>O146*H146</f>
        <v>0</v>
      </c>
      <c r="Q146" s="235">
        <v>0.00021000000000000001</v>
      </c>
      <c r="R146" s="235">
        <f>Q146*H146</f>
        <v>0.01617</v>
      </c>
      <c r="S146" s="235">
        <v>0</v>
      </c>
      <c r="T146" s="236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7" t="s">
        <v>1152</v>
      </c>
      <c r="AT146" s="237" t="s">
        <v>439</v>
      </c>
      <c r="AU146" s="237" t="s">
        <v>82</v>
      </c>
      <c r="AY146" s="14" t="s">
        <v>168</v>
      </c>
      <c r="BE146" s="238">
        <f>IF(N146="základná",J146,0)</f>
        <v>0</v>
      </c>
      <c r="BF146" s="238">
        <f>IF(N146="znížená",J146,0)</f>
        <v>0</v>
      </c>
      <c r="BG146" s="238">
        <f>IF(N146="zákl. prenesená",J146,0)</f>
        <v>0</v>
      </c>
      <c r="BH146" s="238">
        <f>IF(N146="zníž. prenesená",J146,0)</f>
        <v>0</v>
      </c>
      <c r="BI146" s="238">
        <f>IF(N146="nulová",J146,0)</f>
        <v>0</v>
      </c>
      <c r="BJ146" s="14" t="s">
        <v>82</v>
      </c>
      <c r="BK146" s="239">
        <f>ROUND(I146*H146,3)</f>
        <v>0</v>
      </c>
      <c r="BL146" s="14" t="s">
        <v>426</v>
      </c>
      <c r="BM146" s="237" t="s">
        <v>353</v>
      </c>
    </row>
    <row r="147" s="2" customFormat="1" ht="33" customHeight="1">
      <c r="A147" s="35"/>
      <c r="B147" s="36"/>
      <c r="C147" s="226" t="s">
        <v>264</v>
      </c>
      <c r="D147" s="226" t="s">
        <v>170</v>
      </c>
      <c r="E147" s="227" t="s">
        <v>2485</v>
      </c>
      <c r="F147" s="228" t="s">
        <v>2486</v>
      </c>
      <c r="G147" s="229" t="s">
        <v>666</v>
      </c>
      <c r="H147" s="230">
        <v>21</v>
      </c>
      <c r="I147" s="231"/>
      <c r="J147" s="230">
        <f>ROUND(I147*H147,3)</f>
        <v>0</v>
      </c>
      <c r="K147" s="232"/>
      <c r="L147" s="41"/>
      <c r="M147" s="233" t="s">
        <v>1</v>
      </c>
      <c r="N147" s="234" t="s">
        <v>38</v>
      </c>
      <c r="O147" s="94"/>
      <c r="P147" s="235">
        <f>O147*H147</f>
        <v>0</v>
      </c>
      <c r="Q147" s="235">
        <v>0</v>
      </c>
      <c r="R147" s="235">
        <f>Q147*H147</f>
        <v>0</v>
      </c>
      <c r="S147" s="235">
        <v>0</v>
      </c>
      <c r="T147" s="236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37" t="s">
        <v>426</v>
      </c>
      <c r="AT147" s="237" t="s">
        <v>170</v>
      </c>
      <c r="AU147" s="237" t="s">
        <v>82</v>
      </c>
      <c r="AY147" s="14" t="s">
        <v>168</v>
      </c>
      <c r="BE147" s="238">
        <f>IF(N147="základná",J147,0)</f>
        <v>0</v>
      </c>
      <c r="BF147" s="238">
        <f>IF(N147="znížená",J147,0)</f>
        <v>0</v>
      </c>
      <c r="BG147" s="238">
        <f>IF(N147="zákl. prenesená",J147,0)</f>
        <v>0</v>
      </c>
      <c r="BH147" s="238">
        <f>IF(N147="zníž. prenesená",J147,0)</f>
        <v>0</v>
      </c>
      <c r="BI147" s="238">
        <f>IF(N147="nulová",J147,0)</f>
        <v>0</v>
      </c>
      <c r="BJ147" s="14" t="s">
        <v>82</v>
      </c>
      <c r="BK147" s="239">
        <f>ROUND(I147*H147,3)</f>
        <v>0</v>
      </c>
      <c r="BL147" s="14" t="s">
        <v>426</v>
      </c>
      <c r="BM147" s="237" t="s">
        <v>362</v>
      </c>
    </row>
    <row r="148" s="12" customFormat="1" ht="25.92" customHeight="1">
      <c r="A148" s="12"/>
      <c r="B148" s="210"/>
      <c r="C148" s="211"/>
      <c r="D148" s="212" t="s">
        <v>71</v>
      </c>
      <c r="E148" s="213" t="s">
        <v>2487</v>
      </c>
      <c r="F148" s="213" t="s">
        <v>2488</v>
      </c>
      <c r="G148" s="211"/>
      <c r="H148" s="211"/>
      <c r="I148" s="214"/>
      <c r="J148" s="215">
        <f>BK148</f>
        <v>0</v>
      </c>
      <c r="K148" s="211"/>
      <c r="L148" s="216"/>
      <c r="M148" s="217"/>
      <c r="N148" s="218"/>
      <c r="O148" s="218"/>
      <c r="P148" s="219">
        <f>SUM(P149:P153)</f>
        <v>0</v>
      </c>
      <c r="Q148" s="218"/>
      <c r="R148" s="219">
        <f>SUM(R149:R153)</f>
        <v>0</v>
      </c>
      <c r="S148" s="218"/>
      <c r="T148" s="220">
        <f>SUM(T149:T153)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21" t="s">
        <v>174</v>
      </c>
      <c r="AT148" s="222" t="s">
        <v>71</v>
      </c>
      <c r="AU148" s="222" t="s">
        <v>72</v>
      </c>
      <c r="AY148" s="221" t="s">
        <v>168</v>
      </c>
      <c r="BK148" s="223">
        <f>SUM(BK149:BK153)</f>
        <v>0</v>
      </c>
    </row>
    <row r="149" s="2" customFormat="1" ht="16.5" customHeight="1">
      <c r="A149" s="35"/>
      <c r="B149" s="36"/>
      <c r="C149" s="226" t="s">
        <v>268</v>
      </c>
      <c r="D149" s="226" t="s">
        <v>170</v>
      </c>
      <c r="E149" s="227" t="s">
        <v>2489</v>
      </c>
      <c r="F149" s="228" t="s">
        <v>2003</v>
      </c>
      <c r="G149" s="229" t="s">
        <v>1470</v>
      </c>
      <c r="H149" s="230">
        <v>16</v>
      </c>
      <c r="I149" s="231"/>
      <c r="J149" s="230">
        <f>ROUND(I149*H149,3)</f>
        <v>0</v>
      </c>
      <c r="K149" s="232"/>
      <c r="L149" s="41"/>
      <c r="M149" s="233" t="s">
        <v>1</v>
      </c>
      <c r="N149" s="234" t="s">
        <v>38</v>
      </c>
      <c r="O149" s="94"/>
      <c r="P149" s="235">
        <f>O149*H149</f>
        <v>0</v>
      </c>
      <c r="Q149" s="235">
        <v>0</v>
      </c>
      <c r="R149" s="235">
        <f>Q149*H149</f>
        <v>0</v>
      </c>
      <c r="S149" s="235">
        <v>0</v>
      </c>
      <c r="T149" s="236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37" t="s">
        <v>2490</v>
      </c>
      <c r="AT149" s="237" t="s">
        <v>170</v>
      </c>
      <c r="AU149" s="237" t="s">
        <v>80</v>
      </c>
      <c r="AY149" s="14" t="s">
        <v>168</v>
      </c>
      <c r="BE149" s="238">
        <f>IF(N149="základná",J149,0)</f>
        <v>0</v>
      </c>
      <c r="BF149" s="238">
        <f>IF(N149="znížená",J149,0)</f>
        <v>0</v>
      </c>
      <c r="BG149" s="238">
        <f>IF(N149="zákl. prenesená",J149,0)</f>
        <v>0</v>
      </c>
      <c r="BH149" s="238">
        <f>IF(N149="zníž. prenesená",J149,0)</f>
        <v>0</v>
      </c>
      <c r="BI149" s="238">
        <f>IF(N149="nulová",J149,0)</f>
        <v>0</v>
      </c>
      <c r="BJ149" s="14" t="s">
        <v>82</v>
      </c>
      <c r="BK149" s="239">
        <f>ROUND(I149*H149,3)</f>
        <v>0</v>
      </c>
      <c r="BL149" s="14" t="s">
        <v>2490</v>
      </c>
      <c r="BM149" s="237" t="s">
        <v>370</v>
      </c>
    </row>
    <row r="150" s="2" customFormat="1" ht="16.5" customHeight="1">
      <c r="A150" s="35"/>
      <c r="B150" s="36"/>
      <c r="C150" s="226" t="s">
        <v>272</v>
      </c>
      <c r="D150" s="226" t="s">
        <v>170</v>
      </c>
      <c r="E150" s="227" t="s">
        <v>2491</v>
      </c>
      <c r="F150" s="228" t="s">
        <v>2492</v>
      </c>
      <c r="G150" s="229" t="s">
        <v>1470</v>
      </c>
      <c r="H150" s="230">
        <v>6</v>
      </c>
      <c r="I150" s="231"/>
      <c r="J150" s="230">
        <f>ROUND(I150*H150,3)</f>
        <v>0</v>
      </c>
      <c r="K150" s="232"/>
      <c r="L150" s="41"/>
      <c r="M150" s="233" t="s">
        <v>1</v>
      </c>
      <c r="N150" s="234" t="s">
        <v>38</v>
      </c>
      <c r="O150" s="94"/>
      <c r="P150" s="235">
        <f>O150*H150</f>
        <v>0</v>
      </c>
      <c r="Q150" s="235">
        <v>0</v>
      </c>
      <c r="R150" s="235">
        <f>Q150*H150</f>
        <v>0</v>
      </c>
      <c r="S150" s="235">
        <v>0</v>
      </c>
      <c r="T150" s="236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37" t="s">
        <v>2490</v>
      </c>
      <c r="AT150" s="237" t="s">
        <v>170</v>
      </c>
      <c r="AU150" s="237" t="s">
        <v>80</v>
      </c>
      <c r="AY150" s="14" t="s">
        <v>168</v>
      </c>
      <c r="BE150" s="238">
        <f>IF(N150="základná",J150,0)</f>
        <v>0</v>
      </c>
      <c r="BF150" s="238">
        <f>IF(N150="znížená",J150,0)</f>
        <v>0</v>
      </c>
      <c r="BG150" s="238">
        <f>IF(N150="zákl. prenesená",J150,0)</f>
        <v>0</v>
      </c>
      <c r="BH150" s="238">
        <f>IF(N150="zníž. prenesená",J150,0)</f>
        <v>0</v>
      </c>
      <c r="BI150" s="238">
        <f>IF(N150="nulová",J150,0)</f>
        <v>0</v>
      </c>
      <c r="BJ150" s="14" t="s">
        <v>82</v>
      </c>
      <c r="BK150" s="239">
        <f>ROUND(I150*H150,3)</f>
        <v>0</v>
      </c>
      <c r="BL150" s="14" t="s">
        <v>2490</v>
      </c>
      <c r="BM150" s="237" t="s">
        <v>378</v>
      </c>
    </row>
    <row r="151" s="2" customFormat="1" ht="16.5" customHeight="1">
      <c r="A151" s="35"/>
      <c r="B151" s="36"/>
      <c r="C151" s="226" t="s">
        <v>276</v>
      </c>
      <c r="D151" s="226" t="s">
        <v>170</v>
      </c>
      <c r="E151" s="227" t="s">
        <v>2493</v>
      </c>
      <c r="F151" s="228" t="s">
        <v>2494</v>
      </c>
      <c r="G151" s="229" t="s">
        <v>1470</v>
      </c>
      <c r="H151" s="230">
        <v>6</v>
      </c>
      <c r="I151" s="231"/>
      <c r="J151" s="230">
        <f>ROUND(I151*H151,3)</f>
        <v>0</v>
      </c>
      <c r="K151" s="232"/>
      <c r="L151" s="41"/>
      <c r="M151" s="233" t="s">
        <v>1</v>
      </c>
      <c r="N151" s="234" t="s">
        <v>38</v>
      </c>
      <c r="O151" s="94"/>
      <c r="P151" s="235">
        <f>O151*H151</f>
        <v>0</v>
      </c>
      <c r="Q151" s="235">
        <v>0</v>
      </c>
      <c r="R151" s="235">
        <f>Q151*H151</f>
        <v>0</v>
      </c>
      <c r="S151" s="235">
        <v>0</v>
      </c>
      <c r="T151" s="236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37" t="s">
        <v>2490</v>
      </c>
      <c r="AT151" s="237" t="s">
        <v>170</v>
      </c>
      <c r="AU151" s="237" t="s">
        <v>80</v>
      </c>
      <c r="AY151" s="14" t="s">
        <v>168</v>
      </c>
      <c r="BE151" s="238">
        <f>IF(N151="základná",J151,0)</f>
        <v>0</v>
      </c>
      <c r="BF151" s="238">
        <f>IF(N151="znížená",J151,0)</f>
        <v>0</v>
      </c>
      <c r="BG151" s="238">
        <f>IF(N151="zákl. prenesená",J151,0)</f>
        <v>0</v>
      </c>
      <c r="BH151" s="238">
        <f>IF(N151="zníž. prenesená",J151,0)</f>
        <v>0</v>
      </c>
      <c r="BI151" s="238">
        <f>IF(N151="nulová",J151,0)</f>
        <v>0</v>
      </c>
      <c r="BJ151" s="14" t="s">
        <v>82</v>
      </c>
      <c r="BK151" s="239">
        <f>ROUND(I151*H151,3)</f>
        <v>0</v>
      </c>
      <c r="BL151" s="14" t="s">
        <v>2490</v>
      </c>
      <c r="BM151" s="237" t="s">
        <v>382</v>
      </c>
    </row>
    <row r="152" s="2" customFormat="1" ht="16.5" customHeight="1">
      <c r="A152" s="35"/>
      <c r="B152" s="36"/>
      <c r="C152" s="226" t="s">
        <v>280</v>
      </c>
      <c r="D152" s="226" t="s">
        <v>170</v>
      </c>
      <c r="E152" s="227" t="s">
        <v>2495</v>
      </c>
      <c r="F152" s="228" t="s">
        <v>2496</v>
      </c>
      <c r="G152" s="229" t="s">
        <v>1470</v>
      </c>
      <c r="H152" s="230">
        <v>16</v>
      </c>
      <c r="I152" s="231"/>
      <c r="J152" s="230">
        <f>ROUND(I152*H152,3)</f>
        <v>0</v>
      </c>
      <c r="K152" s="232"/>
      <c r="L152" s="41"/>
      <c r="M152" s="233" t="s">
        <v>1</v>
      </c>
      <c r="N152" s="234" t="s">
        <v>38</v>
      </c>
      <c r="O152" s="94"/>
      <c r="P152" s="235">
        <f>O152*H152</f>
        <v>0</v>
      </c>
      <c r="Q152" s="235">
        <v>0</v>
      </c>
      <c r="R152" s="235">
        <f>Q152*H152</f>
        <v>0</v>
      </c>
      <c r="S152" s="235">
        <v>0</v>
      </c>
      <c r="T152" s="236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37" t="s">
        <v>2490</v>
      </c>
      <c r="AT152" s="237" t="s">
        <v>170</v>
      </c>
      <c r="AU152" s="237" t="s">
        <v>80</v>
      </c>
      <c r="AY152" s="14" t="s">
        <v>168</v>
      </c>
      <c r="BE152" s="238">
        <f>IF(N152="základná",J152,0)</f>
        <v>0</v>
      </c>
      <c r="BF152" s="238">
        <f>IF(N152="znížená",J152,0)</f>
        <v>0</v>
      </c>
      <c r="BG152" s="238">
        <f>IF(N152="zákl. prenesená",J152,0)</f>
        <v>0</v>
      </c>
      <c r="BH152" s="238">
        <f>IF(N152="zníž. prenesená",J152,0)</f>
        <v>0</v>
      </c>
      <c r="BI152" s="238">
        <f>IF(N152="nulová",J152,0)</f>
        <v>0</v>
      </c>
      <c r="BJ152" s="14" t="s">
        <v>82</v>
      </c>
      <c r="BK152" s="239">
        <f>ROUND(I152*H152,3)</f>
        <v>0</v>
      </c>
      <c r="BL152" s="14" t="s">
        <v>2490</v>
      </c>
      <c r="BM152" s="237" t="s">
        <v>394</v>
      </c>
    </row>
    <row r="153" s="2" customFormat="1" ht="16.5" customHeight="1">
      <c r="A153" s="35"/>
      <c r="B153" s="36"/>
      <c r="C153" s="226" t="s">
        <v>284</v>
      </c>
      <c r="D153" s="226" t="s">
        <v>170</v>
      </c>
      <c r="E153" s="227" t="s">
        <v>2497</v>
      </c>
      <c r="F153" s="228" t="s">
        <v>2498</v>
      </c>
      <c r="G153" s="229" t="s">
        <v>1470</v>
      </c>
      <c r="H153" s="230">
        <v>6</v>
      </c>
      <c r="I153" s="231"/>
      <c r="J153" s="230">
        <f>ROUND(I153*H153,3)</f>
        <v>0</v>
      </c>
      <c r="K153" s="232"/>
      <c r="L153" s="41"/>
      <c r="M153" s="255" t="s">
        <v>1</v>
      </c>
      <c r="N153" s="256" t="s">
        <v>38</v>
      </c>
      <c r="O153" s="252"/>
      <c r="P153" s="253">
        <f>O153*H153</f>
        <v>0</v>
      </c>
      <c r="Q153" s="253">
        <v>0</v>
      </c>
      <c r="R153" s="253">
        <f>Q153*H153</f>
        <v>0</v>
      </c>
      <c r="S153" s="253">
        <v>0</v>
      </c>
      <c r="T153" s="254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37" t="s">
        <v>2490</v>
      </c>
      <c r="AT153" s="237" t="s">
        <v>170</v>
      </c>
      <c r="AU153" s="237" t="s">
        <v>80</v>
      </c>
      <c r="AY153" s="14" t="s">
        <v>168</v>
      </c>
      <c r="BE153" s="238">
        <f>IF(N153="základná",J153,0)</f>
        <v>0</v>
      </c>
      <c r="BF153" s="238">
        <f>IF(N153="znížená",J153,0)</f>
        <v>0</v>
      </c>
      <c r="BG153" s="238">
        <f>IF(N153="zákl. prenesená",J153,0)</f>
        <v>0</v>
      </c>
      <c r="BH153" s="238">
        <f>IF(N153="zníž. prenesená",J153,0)</f>
        <v>0</v>
      </c>
      <c r="BI153" s="238">
        <f>IF(N153="nulová",J153,0)</f>
        <v>0</v>
      </c>
      <c r="BJ153" s="14" t="s">
        <v>82</v>
      </c>
      <c r="BK153" s="239">
        <f>ROUND(I153*H153,3)</f>
        <v>0</v>
      </c>
      <c r="BL153" s="14" t="s">
        <v>2490</v>
      </c>
      <c r="BM153" s="237" t="s">
        <v>402</v>
      </c>
    </row>
    <row r="154" s="2" customFormat="1" ht="6.96" customHeight="1">
      <c r="A154" s="35"/>
      <c r="B154" s="69"/>
      <c r="C154" s="70"/>
      <c r="D154" s="70"/>
      <c r="E154" s="70"/>
      <c r="F154" s="70"/>
      <c r="G154" s="70"/>
      <c r="H154" s="70"/>
      <c r="I154" s="70"/>
      <c r="J154" s="70"/>
      <c r="K154" s="70"/>
      <c r="L154" s="41"/>
      <c r="M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</row>
  </sheetData>
  <sheetProtection sheet="1" autoFilter="0" formatColumns="0" formatRows="0" objects="1" scenarios="1" spinCount="100000" saltValue="8aNMukkGmXG9PK7+gUckfOuC7alMi3RfyqFwawwtNWahQeApO+/K25w1T48WUxfIMySp9p2MzeQpHYOYeyvaWA==" hashValue="mcx6f2gsdW/hQ91kU3UBaSSDxDG6WXKDolPv5aSb2DGZ0EQHWSBDWrqoLG+nR8IEw3z3RnxiesfBxykxJMnrrA==" algorithmName="SHA-512" password="CC35"/>
  <autoFilter ref="C119:K153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108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72</v>
      </c>
    </row>
    <row r="4" s="1" customFormat="1" ht="24.96" customHeight="1">
      <c r="B4" s="17"/>
      <c r="D4" s="141" t="s">
        <v>115</v>
      </c>
      <c r="L4" s="17"/>
      <c r="M4" s="14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3" t="s">
        <v>14</v>
      </c>
      <c r="L6" s="17"/>
    </row>
    <row r="7" s="1" customFormat="1" ht="26.25" customHeight="1">
      <c r="B7" s="17"/>
      <c r="E7" s="144" t="str">
        <f>'Rekapitulácia stavby'!K6</f>
        <v>Centrum integrovanej zdravotnej starostlivosti, denné centrum pre seniorov, denný stacionár v meste Bánovce nad Bebravou</v>
      </c>
      <c r="F7" s="143"/>
      <c r="G7" s="143"/>
      <c r="H7" s="143"/>
      <c r="L7" s="17"/>
    </row>
    <row r="8" s="2" customFormat="1" ht="12" customHeight="1">
      <c r="A8" s="35"/>
      <c r="B8" s="41"/>
      <c r="C8" s="35"/>
      <c r="D8" s="143" t="s">
        <v>116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5" t="s">
        <v>2499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3" t="s">
        <v>16</v>
      </c>
      <c r="E11" s="35"/>
      <c r="F11" s="146" t="s">
        <v>1</v>
      </c>
      <c r="G11" s="35"/>
      <c r="H11" s="35"/>
      <c r="I11" s="143" t="s">
        <v>17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3" t="s">
        <v>18</v>
      </c>
      <c r="E12" s="35"/>
      <c r="F12" s="146" t="s">
        <v>19</v>
      </c>
      <c r="G12" s="35"/>
      <c r="H12" s="35"/>
      <c r="I12" s="143" t="s">
        <v>20</v>
      </c>
      <c r="J12" s="147" t="str">
        <f>'Rekapitulácia stavby'!AN8</f>
        <v>9. 11. 2022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3" t="s">
        <v>22</v>
      </c>
      <c r="E14" s="35"/>
      <c r="F14" s="35"/>
      <c r="G14" s="35"/>
      <c r="H14" s="35"/>
      <c r="I14" s="143" t="s">
        <v>23</v>
      </c>
      <c r="J14" s="146" t="str">
        <f>IF('Rekapitulácia stavby'!AN10="","",'Rekapitulácia stavby'!AN10)</f>
        <v/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6" t="str">
        <f>IF('Rekapitulácia stavby'!E11="","",'Rekapitulácia stavby'!E11)</f>
        <v xml:space="preserve"> </v>
      </c>
      <c r="F15" s="35"/>
      <c r="G15" s="35"/>
      <c r="H15" s="35"/>
      <c r="I15" s="143" t="s">
        <v>24</v>
      </c>
      <c r="J15" s="146" t="str">
        <f>IF('Rekapitulácia stavby'!AN11="","",'Rekapitulácia stavby'!AN11)</f>
        <v/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3" t="s">
        <v>25</v>
      </c>
      <c r="E17" s="35"/>
      <c r="F17" s="35"/>
      <c r="G17" s="35"/>
      <c r="H17" s="35"/>
      <c r="I17" s="143" t="s">
        <v>23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24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3" t="s">
        <v>27</v>
      </c>
      <c r="E20" s="35"/>
      <c r="F20" s="35"/>
      <c r="G20" s="35"/>
      <c r="H20" s="35"/>
      <c r="I20" s="143" t="s">
        <v>23</v>
      </c>
      <c r="J20" s="146" t="str">
        <f>IF('Rekapitulácia stavby'!AN16="","",'Rekapitulácia stavby'!AN16)</f>
        <v/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6" t="str">
        <f>IF('Rekapitulácia stavby'!E17="","",'Rekapitulácia stavby'!E17)</f>
        <v xml:space="preserve"> </v>
      </c>
      <c r="F21" s="35"/>
      <c r="G21" s="35"/>
      <c r="H21" s="35"/>
      <c r="I21" s="143" t="s">
        <v>24</v>
      </c>
      <c r="J21" s="146" t="str">
        <f>IF('Rekapitulácia stavby'!AN17="","",'Rekapitulácia stavby'!AN17)</f>
        <v/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3" t="s">
        <v>30</v>
      </c>
      <c r="E23" s="35"/>
      <c r="F23" s="35"/>
      <c r="G23" s="35"/>
      <c r="H23" s="35"/>
      <c r="I23" s="143" t="s">
        <v>23</v>
      </c>
      <c r="J23" s="146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6" t="str">
        <f>IF('Rekapitulácia stavby'!E20="","",'Rekapitulácia stavby'!E20)</f>
        <v xml:space="preserve"> </v>
      </c>
      <c r="F24" s="35"/>
      <c r="G24" s="35"/>
      <c r="H24" s="35"/>
      <c r="I24" s="143" t="s">
        <v>24</v>
      </c>
      <c r="J24" s="146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3" t="s">
        <v>31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3" t="s">
        <v>32</v>
      </c>
      <c r="E30" s="35"/>
      <c r="F30" s="35"/>
      <c r="G30" s="35"/>
      <c r="H30" s="35"/>
      <c r="I30" s="35"/>
      <c r="J30" s="154">
        <f>ROUND(J122,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5" t="s">
        <v>34</v>
      </c>
      <c r="G32" s="35"/>
      <c r="H32" s="35"/>
      <c r="I32" s="155" t="s">
        <v>33</v>
      </c>
      <c r="J32" s="155" t="s">
        <v>35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6" t="s">
        <v>36</v>
      </c>
      <c r="E33" s="157" t="s">
        <v>37</v>
      </c>
      <c r="F33" s="158">
        <f>ROUND((SUM(BE122:BE171)),  2)</f>
        <v>0</v>
      </c>
      <c r="G33" s="159"/>
      <c r="H33" s="159"/>
      <c r="I33" s="160">
        <v>0.20000000000000001</v>
      </c>
      <c r="J33" s="158">
        <f>ROUND(((SUM(BE122:BE171))*I33),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7" t="s">
        <v>38</v>
      </c>
      <c r="F34" s="158">
        <f>ROUND((SUM(BF122:BF171)),  2)</f>
        <v>0</v>
      </c>
      <c r="G34" s="159"/>
      <c r="H34" s="159"/>
      <c r="I34" s="160">
        <v>0.20000000000000001</v>
      </c>
      <c r="J34" s="158">
        <f>ROUND(((SUM(BF122:BF171))*I34),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39</v>
      </c>
      <c r="F35" s="161">
        <f>ROUND((SUM(BG122:BG171)),  2)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40</v>
      </c>
      <c r="F36" s="161">
        <f>ROUND((SUM(BH122:BH171)),  2)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41</v>
      </c>
      <c r="F37" s="158">
        <f>ROUND((SUM(BI122:BI171)),  2)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3"/>
      <c r="D39" s="164" t="s">
        <v>42</v>
      </c>
      <c r="E39" s="165"/>
      <c r="F39" s="165"/>
      <c r="G39" s="166" t="s">
        <v>43</v>
      </c>
      <c r="H39" s="167" t="s">
        <v>44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0" t="s">
        <v>45</v>
      </c>
      <c r="E50" s="171"/>
      <c r="F50" s="171"/>
      <c r="G50" s="170" t="s">
        <v>46</v>
      </c>
      <c r="H50" s="171"/>
      <c r="I50" s="171"/>
      <c r="J50" s="171"/>
      <c r="K50" s="171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2" t="s">
        <v>47</v>
      </c>
      <c r="E61" s="173"/>
      <c r="F61" s="174" t="s">
        <v>48</v>
      </c>
      <c r="G61" s="172" t="s">
        <v>47</v>
      </c>
      <c r="H61" s="173"/>
      <c r="I61" s="173"/>
      <c r="J61" s="175" t="s">
        <v>48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0" t="s">
        <v>49</v>
      </c>
      <c r="E65" s="176"/>
      <c r="F65" s="176"/>
      <c r="G65" s="170" t="s">
        <v>50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2" t="s">
        <v>47</v>
      </c>
      <c r="E76" s="173"/>
      <c r="F76" s="174" t="s">
        <v>48</v>
      </c>
      <c r="G76" s="172" t="s">
        <v>47</v>
      </c>
      <c r="H76" s="173"/>
      <c r="I76" s="173"/>
      <c r="J76" s="175" t="s">
        <v>48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118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14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26.25" customHeight="1">
      <c r="A85" s="35"/>
      <c r="B85" s="36"/>
      <c r="C85" s="37"/>
      <c r="D85" s="37"/>
      <c r="E85" s="181" t="str">
        <f>E7</f>
        <v>Centrum integrovanej zdravotnej starostlivosti, denné centrum pre seniorov, denný stacionár v meste Bánovce nad Bebravou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116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9" t="str">
        <f>E9</f>
        <v>SO 03 - Vodovodná prípojka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18</v>
      </c>
      <c r="D89" s="37"/>
      <c r="E89" s="37"/>
      <c r="F89" s="24" t="str">
        <f>F12</f>
        <v xml:space="preserve"> </v>
      </c>
      <c r="G89" s="37"/>
      <c r="H89" s="37"/>
      <c r="I89" s="29" t="s">
        <v>20</v>
      </c>
      <c r="J89" s="82" t="str">
        <f>IF(J12="","",J12)</f>
        <v>9. 11. 2022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22</v>
      </c>
      <c r="D91" s="37"/>
      <c r="E91" s="37"/>
      <c r="F91" s="24" t="str">
        <f>E15</f>
        <v xml:space="preserve"> </v>
      </c>
      <c r="G91" s="37"/>
      <c r="H91" s="37"/>
      <c r="I91" s="29" t="s">
        <v>27</v>
      </c>
      <c r="J91" s="33" t="str">
        <f>E21</f>
        <v xml:space="preserve"> 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25</v>
      </c>
      <c r="D92" s="37"/>
      <c r="E92" s="37"/>
      <c r="F92" s="24" t="str">
        <f>IF(E18="","",E18)</f>
        <v>Vyplň údaj</v>
      </c>
      <c r="G92" s="37"/>
      <c r="H92" s="37"/>
      <c r="I92" s="29" t="s">
        <v>30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82" t="s">
        <v>119</v>
      </c>
      <c r="D94" s="183"/>
      <c r="E94" s="183"/>
      <c r="F94" s="183"/>
      <c r="G94" s="183"/>
      <c r="H94" s="183"/>
      <c r="I94" s="183"/>
      <c r="J94" s="184" t="s">
        <v>120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85" t="s">
        <v>121</v>
      </c>
      <c r="D96" s="37"/>
      <c r="E96" s="37"/>
      <c r="F96" s="37"/>
      <c r="G96" s="37"/>
      <c r="H96" s="37"/>
      <c r="I96" s="37"/>
      <c r="J96" s="113">
        <f>J122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122</v>
      </c>
    </row>
    <row r="97" s="9" customFormat="1" ht="24.96" customHeight="1">
      <c r="A97" s="9"/>
      <c r="B97" s="186"/>
      <c r="C97" s="187"/>
      <c r="D97" s="188" t="s">
        <v>123</v>
      </c>
      <c r="E97" s="189"/>
      <c r="F97" s="189"/>
      <c r="G97" s="189"/>
      <c r="H97" s="189"/>
      <c r="I97" s="189"/>
      <c r="J97" s="190">
        <f>J123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2"/>
      <c r="C98" s="193"/>
      <c r="D98" s="194" t="s">
        <v>2500</v>
      </c>
      <c r="E98" s="195"/>
      <c r="F98" s="195"/>
      <c r="G98" s="195"/>
      <c r="H98" s="195"/>
      <c r="I98" s="195"/>
      <c r="J98" s="196">
        <f>J124</f>
        <v>0</v>
      </c>
      <c r="K98" s="193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2"/>
      <c r="C99" s="193"/>
      <c r="D99" s="194" t="s">
        <v>126</v>
      </c>
      <c r="E99" s="195"/>
      <c r="F99" s="195"/>
      <c r="G99" s="195"/>
      <c r="H99" s="195"/>
      <c r="I99" s="195"/>
      <c r="J99" s="196">
        <f>J139</f>
        <v>0</v>
      </c>
      <c r="K99" s="193"/>
      <c r="L99" s="19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2"/>
      <c r="C100" s="193"/>
      <c r="D100" s="194" t="s">
        <v>2501</v>
      </c>
      <c r="E100" s="195"/>
      <c r="F100" s="195"/>
      <c r="G100" s="195"/>
      <c r="H100" s="195"/>
      <c r="I100" s="195"/>
      <c r="J100" s="196">
        <f>J142</f>
        <v>0</v>
      </c>
      <c r="K100" s="193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2"/>
      <c r="C101" s="193"/>
      <c r="D101" s="194" t="s">
        <v>2502</v>
      </c>
      <c r="E101" s="195"/>
      <c r="F101" s="195"/>
      <c r="G101" s="195"/>
      <c r="H101" s="195"/>
      <c r="I101" s="195"/>
      <c r="J101" s="196">
        <f>J148</f>
        <v>0</v>
      </c>
      <c r="K101" s="193"/>
      <c r="L101" s="19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2"/>
      <c r="C102" s="193"/>
      <c r="D102" s="194" t="s">
        <v>131</v>
      </c>
      <c r="E102" s="195"/>
      <c r="F102" s="195"/>
      <c r="G102" s="195"/>
      <c r="H102" s="195"/>
      <c r="I102" s="195"/>
      <c r="J102" s="196">
        <f>J170</f>
        <v>0</v>
      </c>
      <c r="K102" s="193"/>
      <c r="L102" s="19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5"/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66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="2" customFormat="1" ht="6.96" customHeight="1">
      <c r="A104" s="35"/>
      <c r="B104" s="69"/>
      <c r="C104" s="70"/>
      <c r="D104" s="70"/>
      <c r="E104" s="70"/>
      <c r="F104" s="70"/>
      <c r="G104" s="70"/>
      <c r="H104" s="70"/>
      <c r="I104" s="70"/>
      <c r="J104" s="70"/>
      <c r="K104" s="70"/>
      <c r="L104" s="66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8" s="2" customFormat="1" ht="6.96" customHeight="1">
      <c r="A108" s="35"/>
      <c r="B108" s="71"/>
      <c r="C108" s="72"/>
      <c r="D108" s="72"/>
      <c r="E108" s="72"/>
      <c r="F108" s="72"/>
      <c r="G108" s="72"/>
      <c r="H108" s="72"/>
      <c r="I108" s="72"/>
      <c r="J108" s="72"/>
      <c r="K108" s="72"/>
      <c r="L108" s="6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24.96" customHeight="1">
      <c r="A109" s="35"/>
      <c r="B109" s="36"/>
      <c r="C109" s="20" t="s">
        <v>154</v>
      </c>
      <c r="D109" s="37"/>
      <c r="E109" s="37"/>
      <c r="F109" s="37"/>
      <c r="G109" s="37"/>
      <c r="H109" s="37"/>
      <c r="I109" s="37"/>
      <c r="J109" s="37"/>
      <c r="K109" s="37"/>
      <c r="L109" s="6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6.96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6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2" customHeight="1">
      <c r="A111" s="35"/>
      <c r="B111" s="36"/>
      <c r="C111" s="29" t="s">
        <v>14</v>
      </c>
      <c r="D111" s="37"/>
      <c r="E111" s="37"/>
      <c r="F111" s="37"/>
      <c r="G111" s="37"/>
      <c r="H111" s="37"/>
      <c r="I111" s="37"/>
      <c r="J111" s="37"/>
      <c r="K111" s="37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26.25" customHeight="1">
      <c r="A112" s="35"/>
      <c r="B112" s="36"/>
      <c r="C112" s="37"/>
      <c r="D112" s="37"/>
      <c r="E112" s="181" t="str">
        <f>E7</f>
        <v>Centrum integrovanej zdravotnej starostlivosti, denné centrum pre seniorov, denný stacionár v meste Bánovce nad Bebravou</v>
      </c>
      <c r="F112" s="29"/>
      <c r="G112" s="29"/>
      <c r="H112" s="29"/>
      <c r="I112" s="37"/>
      <c r="J112" s="37"/>
      <c r="K112" s="37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2" customHeight="1">
      <c r="A113" s="35"/>
      <c r="B113" s="36"/>
      <c r="C113" s="29" t="s">
        <v>116</v>
      </c>
      <c r="D113" s="37"/>
      <c r="E113" s="37"/>
      <c r="F113" s="37"/>
      <c r="G113" s="37"/>
      <c r="H113" s="37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6.5" customHeight="1">
      <c r="A114" s="35"/>
      <c r="B114" s="36"/>
      <c r="C114" s="37"/>
      <c r="D114" s="37"/>
      <c r="E114" s="79" t="str">
        <f>E9</f>
        <v>SO 03 - Vodovodná prípojka</v>
      </c>
      <c r="F114" s="37"/>
      <c r="G114" s="37"/>
      <c r="H114" s="37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18</v>
      </c>
      <c r="D116" s="37"/>
      <c r="E116" s="37"/>
      <c r="F116" s="24" t="str">
        <f>F12</f>
        <v xml:space="preserve"> </v>
      </c>
      <c r="G116" s="37"/>
      <c r="H116" s="37"/>
      <c r="I116" s="29" t="s">
        <v>20</v>
      </c>
      <c r="J116" s="82" t="str">
        <f>IF(J12="","",J12)</f>
        <v>9. 11. 2022</v>
      </c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5.15" customHeight="1">
      <c r="A118" s="35"/>
      <c r="B118" s="36"/>
      <c r="C118" s="29" t="s">
        <v>22</v>
      </c>
      <c r="D118" s="37"/>
      <c r="E118" s="37"/>
      <c r="F118" s="24" t="str">
        <f>E15</f>
        <v xml:space="preserve"> </v>
      </c>
      <c r="G118" s="37"/>
      <c r="H118" s="37"/>
      <c r="I118" s="29" t="s">
        <v>27</v>
      </c>
      <c r="J118" s="33" t="str">
        <f>E21</f>
        <v xml:space="preserve"> </v>
      </c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5.15" customHeight="1">
      <c r="A119" s="35"/>
      <c r="B119" s="36"/>
      <c r="C119" s="29" t="s">
        <v>25</v>
      </c>
      <c r="D119" s="37"/>
      <c r="E119" s="37"/>
      <c r="F119" s="24" t="str">
        <f>IF(E18="","",E18)</f>
        <v>Vyplň údaj</v>
      </c>
      <c r="G119" s="37"/>
      <c r="H119" s="37"/>
      <c r="I119" s="29" t="s">
        <v>30</v>
      </c>
      <c r="J119" s="33" t="str">
        <f>E24</f>
        <v xml:space="preserve"> </v>
      </c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0.32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11" customFormat="1" ht="29.28" customHeight="1">
      <c r="A121" s="198"/>
      <c r="B121" s="199"/>
      <c r="C121" s="200" t="s">
        <v>155</v>
      </c>
      <c r="D121" s="201" t="s">
        <v>57</v>
      </c>
      <c r="E121" s="201" t="s">
        <v>53</v>
      </c>
      <c r="F121" s="201" t="s">
        <v>54</v>
      </c>
      <c r="G121" s="201" t="s">
        <v>156</v>
      </c>
      <c r="H121" s="201" t="s">
        <v>157</v>
      </c>
      <c r="I121" s="201" t="s">
        <v>158</v>
      </c>
      <c r="J121" s="202" t="s">
        <v>120</v>
      </c>
      <c r="K121" s="203" t="s">
        <v>159</v>
      </c>
      <c r="L121" s="204"/>
      <c r="M121" s="103" t="s">
        <v>1</v>
      </c>
      <c r="N121" s="104" t="s">
        <v>36</v>
      </c>
      <c r="O121" s="104" t="s">
        <v>160</v>
      </c>
      <c r="P121" s="104" t="s">
        <v>161</v>
      </c>
      <c r="Q121" s="104" t="s">
        <v>162</v>
      </c>
      <c r="R121" s="104" t="s">
        <v>163</v>
      </c>
      <c r="S121" s="104" t="s">
        <v>164</v>
      </c>
      <c r="T121" s="105" t="s">
        <v>165</v>
      </c>
      <c r="U121" s="198"/>
      <c r="V121" s="198"/>
      <c r="W121" s="198"/>
      <c r="X121" s="198"/>
      <c r="Y121" s="198"/>
      <c r="Z121" s="198"/>
      <c r="AA121" s="198"/>
      <c r="AB121" s="198"/>
      <c r="AC121" s="198"/>
      <c r="AD121" s="198"/>
      <c r="AE121" s="198"/>
    </row>
    <row r="122" s="2" customFormat="1" ht="22.8" customHeight="1">
      <c r="A122" s="35"/>
      <c r="B122" s="36"/>
      <c r="C122" s="110" t="s">
        <v>121</v>
      </c>
      <c r="D122" s="37"/>
      <c r="E122" s="37"/>
      <c r="F122" s="37"/>
      <c r="G122" s="37"/>
      <c r="H122" s="37"/>
      <c r="I122" s="37"/>
      <c r="J122" s="205">
        <f>BK122</f>
        <v>0</v>
      </c>
      <c r="K122" s="37"/>
      <c r="L122" s="41"/>
      <c r="M122" s="106"/>
      <c r="N122" s="206"/>
      <c r="O122" s="107"/>
      <c r="P122" s="207">
        <f>P123</f>
        <v>0</v>
      </c>
      <c r="Q122" s="107"/>
      <c r="R122" s="207">
        <f>R123</f>
        <v>9.2015380046310007</v>
      </c>
      <c r="S122" s="107"/>
      <c r="T122" s="208">
        <f>T123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4" t="s">
        <v>71</v>
      </c>
      <c r="AU122" s="14" t="s">
        <v>122</v>
      </c>
      <c r="BK122" s="209">
        <f>BK123</f>
        <v>0</v>
      </c>
    </row>
    <row r="123" s="12" customFormat="1" ht="25.92" customHeight="1">
      <c r="A123" s="12"/>
      <c r="B123" s="210"/>
      <c r="C123" s="211"/>
      <c r="D123" s="212" t="s">
        <v>71</v>
      </c>
      <c r="E123" s="213" t="s">
        <v>166</v>
      </c>
      <c r="F123" s="213" t="s">
        <v>167</v>
      </c>
      <c r="G123" s="211"/>
      <c r="H123" s="211"/>
      <c r="I123" s="214"/>
      <c r="J123" s="215">
        <f>BK123</f>
        <v>0</v>
      </c>
      <c r="K123" s="211"/>
      <c r="L123" s="216"/>
      <c r="M123" s="217"/>
      <c r="N123" s="218"/>
      <c r="O123" s="218"/>
      <c r="P123" s="219">
        <f>P124+P139+P142+P148+P170</f>
        <v>0</v>
      </c>
      <c r="Q123" s="218"/>
      <c r="R123" s="219">
        <f>R124+R139+R142+R148+R170</f>
        <v>9.2015380046310007</v>
      </c>
      <c r="S123" s="218"/>
      <c r="T123" s="220">
        <f>T124+T139+T142+T148+T170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1" t="s">
        <v>80</v>
      </c>
      <c r="AT123" s="222" t="s">
        <v>71</v>
      </c>
      <c r="AU123" s="222" t="s">
        <v>72</v>
      </c>
      <c r="AY123" s="221" t="s">
        <v>168</v>
      </c>
      <c r="BK123" s="223">
        <f>BK124+BK139+BK142+BK148+BK170</f>
        <v>0</v>
      </c>
    </row>
    <row r="124" s="12" customFormat="1" ht="22.8" customHeight="1">
      <c r="A124" s="12"/>
      <c r="B124" s="210"/>
      <c r="C124" s="211"/>
      <c r="D124" s="212" t="s">
        <v>71</v>
      </c>
      <c r="E124" s="224" t="s">
        <v>80</v>
      </c>
      <c r="F124" s="224" t="s">
        <v>2503</v>
      </c>
      <c r="G124" s="211"/>
      <c r="H124" s="211"/>
      <c r="I124" s="214"/>
      <c r="J124" s="225">
        <f>BK124</f>
        <v>0</v>
      </c>
      <c r="K124" s="211"/>
      <c r="L124" s="216"/>
      <c r="M124" s="217"/>
      <c r="N124" s="218"/>
      <c r="O124" s="218"/>
      <c r="P124" s="219">
        <f>SUM(P125:P138)</f>
        <v>0</v>
      </c>
      <c r="Q124" s="218"/>
      <c r="R124" s="219">
        <f>SUM(R125:R138)</f>
        <v>2.6054028000000002</v>
      </c>
      <c r="S124" s="218"/>
      <c r="T124" s="220">
        <f>SUM(T125:T138)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1" t="s">
        <v>80</v>
      </c>
      <c r="AT124" s="222" t="s">
        <v>71</v>
      </c>
      <c r="AU124" s="222" t="s">
        <v>80</v>
      </c>
      <c r="AY124" s="221" t="s">
        <v>168</v>
      </c>
      <c r="BK124" s="223">
        <f>SUM(BK125:BK138)</f>
        <v>0</v>
      </c>
    </row>
    <row r="125" s="2" customFormat="1" ht="16.5" customHeight="1">
      <c r="A125" s="35"/>
      <c r="B125" s="36"/>
      <c r="C125" s="226" t="s">
        <v>80</v>
      </c>
      <c r="D125" s="226" t="s">
        <v>170</v>
      </c>
      <c r="E125" s="227" t="s">
        <v>2504</v>
      </c>
      <c r="F125" s="228" t="s">
        <v>2505</v>
      </c>
      <c r="G125" s="229" t="s">
        <v>173</v>
      </c>
      <c r="H125" s="230">
        <v>36.960000000000001</v>
      </c>
      <c r="I125" s="231"/>
      <c r="J125" s="230">
        <f>ROUND(I125*H125,3)</f>
        <v>0</v>
      </c>
      <c r="K125" s="232"/>
      <c r="L125" s="41"/>
      <c r="M125" s="233" t="s">
        <v>1</v>
      </c>
      <c r="N125" s="234" t="s">
        <v>38</v>
      </c>
      <c r="O125" s="94"/>
      <c r="P125" s="235">
        <f>O125*H125</f>
        <v>0</v>
      </c>
      <c r="Q125" s="235">
        <v>0</v>
      </c>
      <c r="R125" s="235">
        <f>Q125*H125</f>
        <v>0</v>
      </c>
      <c r="S125" s="235">
        <v>0</v>
      </c>
      <c r="T125" s="236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37" t="s">
        <v>174</v>
      </c>
      <c r="AT125" s="237" t="s">
        <v>170</v>
      </c>
      <c r="AU125" s="237" t="s">
        <v>82</v>
      </c>
      <c r="AY125" s="14" t="s">
        <v>168</v>
      </c>
      <c r="BE125" s="238">
        <f>IF(N125="základná",J125,0)</f>
        <v>0</v>
      </c>
      <c r="BF125" s="238">
        <f>IF(N125="znížená",J125,0)</f>
        <v>0</v>
      </c>
      <c r="BG125" s="238">
        <f>IF(N125="zákl. prenesená",J125,0)</f>
        <v>0</v>
      </c>
      <c r="BH125" s="238">
        <f>IF(N125="zníž. prenesená",J125,0)</f>
        <v>0</v>
      </c>
      <c r="BI125" s="238">
        <f>IF(N125="nulová",J125,0)</f>
        <v>0</v>
      </c>
      <c r="BJ125" s="14" t="s">
        <v>82</v>
      </c>
      <c r="BK125" s="239">
        <f>ROUND(I125*H125,3)</f>
        <v>0</v>
      </c>
      <c r="BL125" s="14" t="s">
        <v>174</v>
      </c>
      <c r="BM125" s="237" t="s">
        <v>82</v>
      </c>
    </row>
    <row r="126" s="2" customFormat="1" ht="37.8" customHeight="1">
      <c r="A126" s="35"/>
      <c r="B126" s="36"/>
      <c r="C126" s="226" t="s">
        <v>82</v>
      </c>
      <c r="D126" s="226" t="s">
        <v>170</v>
      </c>
      <c r="E126" s="227" t="s">
        <v>2506</v>
      </c>
      <c r="F126" s="228" t="s">
        <v>188</v>
      </c>
      <c r="G126" s="229" t="s">
        <v>173</v>
      </c>
      <c r="H126" s="230">
        <v>36.960000000000001</v>
      </c>
      <c r="I126" s="231"/>
      <c r="J126" s="230">
        <f>ROUND(I126*H126,3)</f>
        <v>0</v>
      </c>
      <c r="K126" s="232"/>
      <c r="L126" s="41"/>
      <c r="M126" s="233" t="s">
        <v>1</v>
      </c>
      <c r="N126" s="234" t="s">
        <v>38</v>
      </c>
      <c r="O126" s="94"/>
      <c r="P126" s="235">
        <f>O126*H126</f>
        <v>0</v>
      </c>
      <c r="Q126" s="235">
        <v>0</v>
      </c>
      <c r="R126" s="235">
        <f>Q126*H126</f>
        <v>0</v>
      </c>
      <c r="S126" s="235">
        <v>0</v>
      </c>
      <c r="T126" s="236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37" t="s">
        <v>174</v>
      </c>
      <c r="AT126" s="237" t="s">
        <v>170</v>
      </c>
      <c r="AU126" s="237" t="s">
        <v>82</v>
      </c>
      <c r="AY126" s="14" t="s">
        <v>168</v>
      </c>
      <c r="BE126" s="238">
        <f>IF(N126="základná",J126,0)</f>
        <v>0</v>
      </c>
      <c r="BF126" s="238">
        <f>IF(N126="znížená",J126,0)</f>
        <v>0</v>
      </c>
      <c r="BG126" s="238">
        <f>IF(N126="zákl. prenesená",J126,0)</f>
        <v>0</v>
      </c>
      <c r="BH126" s="238">
        <f>IF(N126="zníž. prenesená",J126,0)</f>
        <v>0</v>
      </c>
      <c r="BI126" s="238">
        <f>IF(N126="nulová",J126,0)</f>
        <v>0</v>
      </c>
      <c r="BJ126" s="14" t="s">
        <v>82</v>
      </c>
      <c r="BK126" s="239">
        <f>ROUND(I126*H126,3)</f>
        <v>0</v>
      </c>
      <c r="BL126" s="14" t="s">
        <v>174</v>
      </c>
      <c r="BM126" s="237" t="s">
        <v>174</v>
      </c>
    </row>
    <row r="127" s="2" customFormat="1" ht="21.75" customHeight="1">
      <c r="A127" s="35"/>
      <c r="B127" s="36"/>
      <c r="C127" s="226" t="s">
        <v>179</v>
      </c>
      <c r="D127" s="226" t="s">
        <v>170</v>
      </c>
      <c r="E127" s="227" t="s">
        <v>2507</v>
      </c>
      <c r="F127" s="228" t="s">
        <v>2508</v>
      </c>
      <c r="G127" s="229" t="s">
        <v>173</v>
      </c>
      <c r="H127" s="230">
        <v>17.5</v>
      </c>
      <c r="I127" s="231"/>
      <c r="J127" s="230">
        <f>ROUND(I127*H127,3)</f>
        <v>0</v>
      </c>
      <c r="K127" s="232"/>
      <c r="L127" s="41"/>
      <c r="M127" s="233" t="s">
        <v>1</v>
      </c>
      <c r="N127" s="234" t="s">
        <v>38</v>
      </c>
      <c r="O127" s="94"/>
      <c r="P127" s="235">
        <f>O127*H127</f>
        <v>0</v>
      </c>
      <c r="Q127" s="235">
        <v>0</v>
      </c>
      <c r="R127" s="235">
        <f>Q127*H127</f>
        <v>0</v>
      </c>
      <c r="S127" s="235">
        <v>0</v>
      </c>
      <c r="T127" s="236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37" t="s">
        <v>174</v>
      </c>
      <c r="AT127" s="237" t="s">
        <v>170</v>
      </c>
      <c r="AU127" s="237" t="s">
        <v>82</v>
      </c>
      <c r="AY127" s="14" t="s">
        <v>168</v>
      </c>
      <c r="BE127" s="238">
        <f>IF(N127="základná",J127,0)</f>
        <v>0</v>
      </c>
      <c r="BF127" s="238">
        <f>IF(N127="znížená",J127,0)</f>
        <v>0</v>
      </c>
      <c r="BG127" s="238">
        <f>IF(N127="zákl. prenesená",J127,0)</f>
        <v>0</v>
      </c>
      <c r="BH127" s="238">
        <f>IF(N127="zníž. prenesená",J127,0)</f>
        <v>0</v>
      </c>
      <c r="BI127" s="238">
        <f>IF(N127="nulová",J127,0)</f>
        <v>0</v>
      </c>
      <c r="BJ127" s="14" t="s">
        <v>82</v>
      </c>
      <c r="BK127" s="239">
        <f>ROUND(I127*H127,3)</f>
        <v>0</v>
      </c>
      <c r="BL127" s="14" t="s">
        <v>174</v>
      </c>
      <c r="BM127" s="237" t="s">
        <v>190</v>
      </c>
    </row>
    <row r="128" s="2" customFormat="1" ht="16.5" customHeight="1">
      <c r="A128" s="35"/>
      <c r="B128" s="36"/>
      <c r="C128" s="226" t="s">
        <v>174</v>
      </c>
      <c r="D128" s="226" t="s">
        <v>170</v>
      </c>
      <c r="E128" s="227" t="s">
        <v>2509</v>
      </c>
      <c r="F128" s="228" t="s">
        <v>2510</v>
      </c>
      <c r="G128" s="229" t="s">
        <v>173</v>
      </c>
      <c r="H128" s="230">
        <v>17.5</v>
      </c>
      <c r="I128" s="231"/>
      <c r="J128" s="230">
        <f>ROUND(I128*H128,3)</f>
        <v>0</v>
      </c>
      <c r="K128" s="232"/>
      <c r="L128" s="41"/>
      <c r="M128" s="233" t="s">
        <v>1</v>
      </c>
      <c r="N128" s="234" t="s">
        <v>38</v>
      </c>
      <c r="O128" s="94"/>
      <c r="P128" s="235">
        <f>O128*H128</f>
        <v>0</v>
      </c>
      <c r="Q128" s="235">
        <v>0</v>
      </c>
      <c r="R128" s="235">
        <f>Q128*H128</f>
        <v>0</v>
      </c>
      <c r="S128" s="235">
        <v>0</v>
      </c>
      <c r="T128" s="236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37" t="s">
        <v>174</v>
      </c>
      <c r="AT128" s="237" t="s">
        <v>170</v>
      </c>
      <c r="AU128" s="237" t="s">
        <v>82</v>
      </c>
      <c r="AY128" s="14" t="s">
        <v>168</v>
      </c>
      <c r="BE128" s="238">
        <f>IF(N128="základná",J128,0)</f>
        <v>0</v>
      </c>
      <c r="BF128" s="238">
        <f>IF(N128="znížená",J128,0)</f>
        <v>0</v>
      </c>
      <c r="BG128" s="238">
        <f>IF(N128="zákl. prenesená",J128,0)</f>
        <v>0</v>
      </c>
      <c r="BH128" s="238">
        <f>IF(N128="zníž. prenesená",J128,0)</f>
        <v>0</v>
      </c>
      <c r="BI128" s="238">
        <f>IF(N128="nulová",J128,0)</f>
        <v>0</v>
      </c>
      <c r="BJ128" s="14" t="s">
        <v>82</v>
      </c>
      <c r="BK128" s="239">
        <f>ROUND(I128*H128,3)</f>
        <v>0</v>
      </c>
      <c r="BL128" s="14" t="s">
        <v>174</v>
      </c>
      <c r="BM128" s="237" t="s">
        <v>198</v>
      </c>
    </row>
    <row r="129" s="2" customFormat="1" ht="24.15" customHeight="1">
      <c r="A129" s="35"/>
      <c r="B129" s="36"/>
      <c r="C129" s="226" t="s">
        <v>186</v>
      </c>
      <c r="D129" s="226" t="s">
        <v>170</v>
      </c>
      <c r="E129" s="227" t="s">
        <v>2511</v>
      </c>
      <c r="F129" s="228" t="s">
        <v>2512</v>
      </c>
      <c r="G129" s="229" t="s">
        <v>221</v>
      </c>
      <c r="H129" s="230">
        <v>92.400000000000006</v>
      </c>
      <c r="I129" s="231"/>
      <c r="J129" s="230">
        <f>ROUND(I129*H129,3)</f>
        <v>0</v>
      </c>
      <c r="K129" s="232"/>
      <c r="L129" s="41"/>
      <c r="M129" s="233" t="s">
        <v>1</v>
      </c>
      <c r="N129" s="234" t="s">
        <v>38</v>
      </c>
      <c r="O129" s="94"/>
      <c r="P129" s="235">
        <f>O129*H129</f>
        <v>0</v>
      </c>
      <c r="Q129" s="235">
        <v>0.028197</v>
      </c>
      <c r="R129" s="235">
        <f>Q129*H129</f>
        <v>2.6054028000000002</v>
      </c>
      <c r="S129" s="235">
        <v>0</v>
      </c>
      <c r="T129" s="236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37" t="s">
        <v>174</v>
      </c>
      <c r="AT129" s="237" t="s">
        <v>170</v>
      </c>
      <c r="AU129" s="237" t="s">
        <v>82</v>
      </c>
      <c r="AY129" s="14" t="s">
        <v>168</v>
      </c>
      <c r="BE129" s="238">
        <f>IF(N129="základná",J129,0)</f>
        <v>0</v>
      </c>
      <c r="BF129" s="238">
        <f>IF(N129="znížená",J129,0)</f>
        <v>0</v>
      </c>
      <c r="BG129" s="238">
        <f>IF(N129="zákl. prenesená",J129,0)</f>
        <v>0</v>
      </c>
      <c r="BH129" s="238">
        <f>IF(N129="zníž. prenesená",J129,0)</f>
        <v>0</v>
      </c>
      <c r="BI129" s="238">
        <f>IF(N129="nulová",J129,0)</f>
        <v>0</v>
      </c>
      <c r="BJ129" s="14" t="s">
        <v>82</v>
      </c>
      <c r="BK129" s="239">
        <f>ROUND(I129*H129,3)</f>
        <v>0</v>
      </c>
      <c r="BL129" s="14" t="s">
        <v>174</v>
      </c>
      <c r="BM129" s="237" t="s">
        <v>205</v>
      </c>
    </row>
    <row r="130" s="2" customFormat="1" ht="24.15" customHeight="1">
      <c r="A130" s="35"/>
      <c r="B130" s="36"/>
      <c r="C130" s="226" t="s">
        <v>190</v>
      </c>
      <c r="D130" s="226" t="s">
        <v>170</v>
      </c>
      <c r="E130" s="227" t="s">
        <v>2513</v>
      </c>
      <c r="F130" s="228" t="s">
        <v>2514</v>
      </c>
      <c r="G130" s="229" t="s">
        <v>221</v>
      </c>
      <c r="H130" s="230">
        <v>92.400000000000006</v>
      </c>
      <c r="I130" s="231"/>
      <c r="J130" s="230">
        <f>ROUND(I130*H130,3)</f>
        <v>0</v>
      </c>
      <c r="K130" s="232"/>
      <c r="L130" s="41"/>
      <c r="M130" s="233" t="s">
        <v>1</v>
      </c>
      <c r="N130" s="234" t="s">
        <v>38</v>
      </c>
      <c r="O130" s="94"/>
      <c r="P130" s="235">
        <f>O130*H130</f>
        <v>0</v>
      </c>
      <c r="Q130" s="235">
        <v>0</v>
      </c>
      <c r="R130" s="235">
        <f>Q130*H130</f>
        <v>0</v>
      </c>
      <c r="S130" s="235">
        <v>0</v>
      </c>
      <c r="T130" s="236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37" t="s">
        <v>174</v>
      </c>
      <c r="AT130" s="237" t="s">
        <v>170</v>
      </c>
      <c r="AU130" s="237" t="s">
        <v>82</v>
      </c>
      <c r="AY130" s="14" t="s">
        <v>168</v>
      </c>
      <c r="BE130" s="238">
        <f>IF(N130="základná",J130,0)</f>
        <v>0</v>
      </c>
      <c r="BF130" s="238">
        <f>IF(N130="znížená",J130,0)</f>
        <v>0</v>
      </c>
      <c r="BG130" s="238">
        <f>IF(N130="zákl. prenesená",J130,0)</f>
        <v>0</v>
      </c>
      <c r="BH130" s="238">
        <f>IF(N130="zníž. prenesená",J130,0)</f>
        <v>0</v>
      </c>
      <c r="BI130" s="238">
        <f>IF(N130="nulová",J130,0)</f>
        <v>0</v>
      </c>
      <c r="BJ130" s="14" t="s">
        <v>82</v>
      </c>
      <c r="BK130" s="239">
        <f>ROUND(I130*H130,3)</f>
        <v>0</v>
      </c>
      <c r="BL130" s="14" t="s">
        <v>174</v>
      </c>
      <c r="BM130" s="237" t="s">
        <v>214</v>
      </c>
    </row>
    <row r="131" s="2" customFormat="1" ht="33" customHeight="1">
      <c r="A131" s="35"/>
      <c r="B131" s="36"/>
      <c r="C131" s="226" t="s">
        <v>194</v>
      </c>
      <c r="D131" s="226" t="s">
        <v>170</v>
      </c>
      <c r="E131" s="227" t="s">
        <v>1517</v>
      </c>
      <c r="F131" s="228" t="s">
        <v>2515</v>
      </c>
      <c r="G131" s="229" t="s">
        <v>173</v>
      </c>
      <c r="H131" s="230">
        <v>15.426</v>
      </c>
      <c r="I131" s="231"/>
      <c r="J131" s="230">
        <f>ROUND(I131*H131,3)</f>
        <v>0</v>
      </c>
      <c r="K131" s="232"/>
      <c r="L131" s="41"/>
      <c r="M131" s="233" t="s">
        <v>1</v>
      </c>
      <c r="N131" s="234" t="s">
        <v>38</v>
      </c>
      <c r="O131" s="94"/>
      <c r="P131" s="235">
        <f>O131*H131</f>
        <v>0</v>
      </c>
      <c r="Q131" s="235">
        <v>0</v>
      </c>
      <c r="R131" s="235">
        <f>Q131*H131</f>
        <v>0</v>
      </c>
      <c r="S131" s="235">
        <v>0</v>
      </c>
      <c r="T131" s="236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37" t="s">
        <v>174</v>
      </c>
      <c r="AT131" s="237" t="s">
        <v>170</v>
      </c>
      <c r="AU131" s="237" t="s">
        <v>82</v>
      </c>
      <c r="AY131" s="14" t="s">
        <v>168</v>
      </c>
      <c r="BE131" s="238">
        <f>IF(N131="základná",J131,0)</f>
        <v>0</v>
      </c>
      <c r="BF131" s="238">
        <f>IF(N131="znížená",J131,0)</f>
        <v>0</v>
      </c>
      <c r="BG131" s="238">
        <f>IF(N131="zákl. prenesená",J131,0)</f>
        <v>0</v>
      </c>
      <c r="BH131" s="238">
        <f>IF(N131="zníž. prenesená",J131,0)</f>
        <v>0</v>
      </c>
      <c r="BI131" s="238">
        <f>IF(N131="nulová",J131,0)</f>
        <v>0</v>
      </c>
      <c r="BJ131" s="14" t="s">
        <v>82</v>
      </c>
      <c r="BK131" s="239">
        <f>ROUND(I131*H131,3)</f>
        <v>0</v>
      </c>
      <c r="BL131" s="14" t="s">
        <v>174</v>
      </c>
      <c r="BM131" s="237" t="s">
        <v>224</v>
      </c>
    </row>
    <row r="132" s="2" customFormat="1" ht="37.8" customHeight="1">
      <c r="A132" s="35"/>
      <c r="B132" s="36"/>
      <c r="C132" s="226" t="s">
        <v>198</v>
      </c>
      <c r="D132" s="226" t="s">
        <v>170</v>
      </c>
      <c r="E132" s="227" t="s">
        <v>1519</v>
      </c>
      <c r="F132" s="228" t="s">
        <v>2516</v>
      </c>
      <c r="G132" s="229" t="s">
        <v>173</v>
      </c>
      <c r="H132" s="230">
        <v>107.982</v>
      </c>
      <c r="I132" s="231"/>
      <c r="J132" s="230">
        <f>ROUND(I132*H132,3)</f>
        <v>0</v>
      </c>
      <c r="K132" s="232"/>
      <c r="L132" s="41"/>
      <c r="M132" s="233" t="s">
        <v>1</v>
      </c>
      <c r="N132" s="234" t="s">
        <v>38</v>
      </c>
      <c r="O132" s="94"/>
      <c r="P132" s="235">
        <f>O132*H132</f>
        <v>0</v>
      </c>
      <c r="Q132" s="235">
        <v>0</v>
      </c>
      <c r="R132" s="235">
        <f>Q132*H132</f>
        <v>0</v>
      </c>
      <c r="S132" s="235">
        <v>0</v>
      </c>
      <c r="T132" s="236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37" t="s">
        <v>174</v>
      </c>
      <c r="AT132" s="237" t="s">
        <v>170</v>
      </c>
      <c r="AU132" s="237" t="s">
        <v>82</v>
      </c>
      <c r="AY132" s="14" t="s">
        <v>168</v>
      </c>
      <c r="BE132" s="238">
        <f>IF(N132="základná",J132,0)</f>
        <v>0</v>
      </c>
      <c r="BF132" s="238">
        <f>IF(N132="znížená",J132,0)</f>
        <v>0</v>
      </c>
      <c r="BG132" s="238">
        <f>IF(N132="zákl. prenesená",J132,0)</f>
        <v>0</v>
      </c>
      <c r="BH132" s="238">
        <f>IF(N132="zníž. prenesená",J132,0)</f>
        <v>0</v>
      </c>
      <c r="BI132" s="238">
        <f>IF(N132="nulová",J132,0)</f>
        <v>0</v>
      </c>
      <c r="BJ132" s="14" t="s">
        <v>82</v>
      </c>
      <c r="BK132" s="239">
        <f>ROUND(I132*H132,3)</f>
        <v>0</v>
      </c>
      <c r="BL132" s="14" t="s">
        <v>174</v>
      </c>
      <c r="BM132" s="237" t="s">
        <v>232</v>
      </c>
    </row>
    <row r="133" s="2" customFormat="1" ht="24.15" customHeight="1">
      <c r="A133" s="35"/>
      <c r="B133" s="36"/>
      <c r="C133" s="226" t="s">
        <v>12</v>
      </c>
      <c r="D133" s="226" t="s">
        <v>170</v>
      </c>
      <c r="E133" s="227" t="s">
        <v>2517</v>
      </c>
      <c r="F133" s="228" t="s">
        <v>203</v>
      </c>
      <c r="G133" s="229" t="s">
        <v>173</v>
      </c>
      <c r="H133" s="230">
        <v>15.426</v>
      </c>
      <c r="I133" s="231"/>
      <c r="J133" s="230">
        <f>ROUND(I133*H133,3)</f>
        <v>0</v>
      </c>
      <c r="K133" s="232"/>
      <c r="L133" s="41"/>
      <c r="M133" s="233" t="s">
        <v>1</v>
      </c>
      <c r="N133" s="234" t="s">
        <v>38</v>
      </c>
      <c r="O133" s="94"/>
      <c r="P133" s="235">
        <f>O133*H133</f>
        <v>0</v>
      </c>
      <c r="Q133" s="235">
        <v>0</v>
      </c>
      <c r="R133" s="235">
        <f>Q133*H133</f>
        <v>0</v>
      </c>
      <c r="S133" s="235">
        <v>0</v>
      </c>
      <c r="T133" s="236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37" t="s">
        <v>174</v>
      </c>
      <c r="AT133" s="237" t="s">
        <v>170</v>
      </c>
      <c r="AU133" s="237" t="s">
        <v>82</v>
      </c>
      <c r="AY133" s="14" t="s">
        <v>168</v>
      </c>
      <c r="BE133" s="238">
        <f>IF(N133="základná",J133,0)</f>
        <v>0</v>
      </c>
      <c r="BF133" s="238">
        <f>IF(N133="znížená",J133,0)</f>
        <v>0</v>
      </c>
      <c r="BG133" s="238">
        <f>IF(N133="zákl. prenesená",J133,0)</f>
        <v>0</v>
      </c>
      <c r="BH133" s="238">
        <f>IF(N133="zníž. prenesená",J133,0)</f>
        <v>0</v>
      </c>
      <c r="BI133" s="238">
        <f>IF(N133="nulová",J133,0)</f>
        <v>0</v>
      </c>
      <c r="BJ133" s="14" t="s">
        <v>82</v>
      </c>
      <c r="BK133" s="239">
        <f>ROUND(I133*H133,3)</f>
        <v>0</v>
      </c>
      <c r="BL133" s="14" t="s">
        <v>174</v>
      </c>
      <c r="BM133" s="237" t="s">
        <v>240</v>
      </c>
    </row>
    <row r="134" s="2" customFormat="1" ht="16.5" customHeight="1">
      <c r="A134" s="35"/>
      <c r="B134" s="36"/>
      <c r="C134" s="226" t="s">
        <v>205</v>
      </c>
      <c r="D134" s="226" t="s">
        <v>170</v>
      </c>
      <c r="E134" s="227" t="s">
        <v>1521</v>
      </c>
      <c r="F134" s="228" t="s">
        <v>207</v>
      </c>
      <c r="G134" s="229" t="s">
        <v>173</v>
      </c>
      <c r="H134" s="230">
        <v>15.426</v>
      </c>
      <c r="I134" s="231"/>
      <c r="J134" s="230">
        <f>ROUND(I134*H134,3)</f>
        <v>0</v>
      </c>
      <c r="K134" s="232"/>
      <c r="L134" s="41"/>
      <c r="M134" s="233" t="s">
        <v>1</v>
      </c>
      <c r="N134" s="234" t="s">
        <v>38</v>
      </c>
      <c r="O134" s="94"/>
      <c r="P134" s="235">
        <f>O134*H134</f>
        <v>0</v>
      </c>
      <c r="Q134" s="235">
        <v>0</v>
      </c>
      <c r="R134" s="235">
        <f>Q134*H134</f>
        <v>0</v>
      </c>
      <c r="S134" s="235">
        <v>0</v>
      </c>
      <c r="T134" s="236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37" t="s">
        <v>174</v>
      </c>
      <c r="AT134" s="237" t="s">
        <v>170</v>
      </c>
      <c r="AU134" s="237" t="s">
        <v>82</v>
      </c>
      <c r="AY134" s="14" t="s">
        <v>168</v>
      </c>
      <c r="BE134" s="238">
        <f>IF(N134="základná",J134,0)</f>
        <v>0</v>
      </c>
      <c r="BF134" s="238">
        <f>IF(N134="znížená",J134,0)</f>
        <v>0</v>
      </c>
      <c r="BG134" s="238">
        <f>IF(N134="zákl. prenesená",J134,0)</f>
        <v>0</v>
      </c>
      <c r="BH134" s="238">
        <f>IF(N134="zníž. prenesená",J134,0)</f>
        <v>0</v>
      </c>
      <c r="BI134" s="238">
        <f>IF(N134="nulová",J134,0)</f>
        <v>0</v>
      </c>
      <c r="BJ134" s="14" t="s">
        <v>82</v>
      </c>
      <c r="BK134" s="239">
        <f>ROUND(I134*H134,3)</f>
        <v>0</v>
      </c>
      <c r="BL134" s="14" t="s">
        <v>174</v>
      </c>
      <c r="BM134" s="237" t="s">
        <v>7</v>
      </c>
    </row>
    <row r="135" s="2" customFormat="1" ht="24.15" customHeight="1">
      <c r="A135" s="35"/>
      <c r="B135" s="36"/>
      <c r="C135" s="226" t="s">
        <v>209</v>
      </c>
      <c r="D135" s="226" t="s">
        <v>170</v>
      </c>
      <c r="E135" s="227" t="s">
        <v>1522</v>
      </c>
      <c r="F135" s="228" t="s">
        <v>211</v>
      </c>
      <c r="G135" s="229" t="s">
        <v>212</v>
      </c>
      <c r="H135" s="230">
        <v>27.766999999999999</v>
      </c>
      <c r="I135" s="231"/>
      <c r="J135" s="230">
        <f>ROUND(I135*H135,3)</f>
        <v>0</v>
      </c>
      <c r="K135" s="232"/>
      <c r="L135" s="41"/>
      <c r="M135" s="233" t="s">
        <v>1</v>
      </c>
      <c r="N135" s="234" t="s">
        <v>38</v>
      </c>
      <c r="O135" s="94"/>
      <c r="P135" s="235">
        <f>O135*H135</f>
        <v>0</v>
      </c>
      <c r="Q135" s="235">
        <v>0</v>
      </c>
      <c r="R135" s="235">
        <f>Q135*H135</f>
        <v>0</v>
      </c>
      <c r="S135" s="235">
        <v>0</v>
      </c>
      <c r="T135" s="236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37" t="s">
        <v>174</v>
      </c>
      <c r="AT135" s="237" t="s">
        <v>170</v>
      </c>
      <c r="AU135" s="237" t="s">
        <v>82</v>
      </c>
      <c r="AY135" s="14" t="s">
        <v>168</v>
      </c>
      <c r="BE135" s="238">
        <f>IF(N135="základná",J135,0)</f>
        <v>0</v>
      </c>
      <c r="BF135" s="238">
        <f>IF(N135="znížená",J135,0)</f>
        <v>0</v>
      </c>
      <c r="BG135" s="238">
        <f>IF(N135="zákl. prenesená",J135,0)</f>
        <v>0</v>
      </c>
      <c r="BH135" s="238">
        <f>IF(N135="zníž. prenesená",J135,0)</f>
        <v>0</v>
      </c>
      <c r="BI135" s="238">
        <f>IF(N135="nulová",J135,0)</f>
        <v>0</v>
      </c>
      <c r="BJ135" s="14" t="s">
        <v>82</v>
      </c>
      <c r="BK135" s="239">
        <f>ROUND(I135*H135,3)</f>
        <v>0</v>
      </c>
      <c r="BL135" s="14" t="s">
        <v>174</v>
      </c>
      <c r="BM135" s="237" t="s">
        <v>255</v>
      </c>
    </row>
    <row r="136" s="2" customFormat="1" ht="24.15" customHeight="1">
      <c r="A136" s="35"/>
      <c r="B136" s="36"/>
      <c r="C136" s="226" t="s">
        <v>214</v>
      </c>
      <c r="D136" s="226" t="s">
        <v>170</v>
      </c>
      <c r="E136" s="227" t="s">
        <v>2518</v>
      </c>
      <c r="F136" s="228" t="s">
        <v>216</v>
      </c>
      <c r="G136" s="229" t="s">
        <v>173</v>
      </c>
      <c r="H136" s="230">
        <v>39.033999999999999</v>
      </c>
      <c r="I136" s="231"/>
      <c r="J136" s="230">
        <f>ROUND(I136*H136,3)</f>
        <v>0</v>
      </c>
      <c r="K136" s="232"/>
      <c r="L136" s="41"/>
      <c r="M136" s="233" t="s">
        <v>1</v>
      </c>
      <c r="N136" s="234" t="s">
        <v>38</v>
      </c>
      <c r="O136" s="94"/>
      <c r="P136" s="235">
        <f>O136*H136</f>
        <v>0</v>
      </c>
      <c r="Q136" s="235">
        <v>0</v>
      </c>
      <c r="R136" s="235">
        <f>Q136*H136</f>
        <v>0</v>
      </c>
      <c r="S136" s="235">
        <v>0</v>
      </c>
      <c r="T136" s="236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37" t="s">
        <v>174</v>
      </c>
      <c r="AT136" s="237" t="s">
        <v>170</v>
      </c>
      <c r="AU136" s="237" t="s">
        <v>82</v>
      </c>
      <c r="AY136" s="14" t="s">
        <v>168</v>
      </c>
      <c r="BE136" s="238">
        <f>IF(N136="základná",J136,0)</f>
        <v>0</v>
      </c>
      <c r="BF136" s="238">
        <f>IF(N136="znížená",J136,0)</f>
        <v>0</v>
      </c>
      <c r="BG136" s="238">
        <f>IF(N136="zákl. prenesená",J136,0)</f>
        <v>0</v>
      </c>
      <c r="BH136" s="238">
        <f>IF(N136="zníž. prenesená",J136,0)</f>
        <v>0</v>
      </c>
      <c r="BI136" s="238">
        <f>IF(N136="nulová",J136,0)</f>
        <v>0</v>
      </c>
      <c r="BJ136" s="14" t="s">
        <v>82</v>
      </c>
      <c r="BK136" s="239">
        <f>ROUND(I136*H136,3)</f>
        <v>0</v>
      </c>
      <c r="BL136" s="14" t="s">
        <v>174</v>
      </c>
      <c r="BM136" s="237" t="s">
        <v>264</v>
      </c>
    </row>
    <row r="137" s="2" customFormat="1" ht="24.15" customHeight="1">
      <c r="A137" s="35"/>
      <c r="B137" s="36"/>
      <c r="C137" s="226" t="s">
        <v>218</v>
      </c>
      <c r="D137" s="226" t="s">
        <v>170</v>
      </c>
      <c r="E137" s="227" t="s">
        <v>2519</v>
      </c>
      <c r="F137" s="228" t="s">
        <v>2520</v>
      </c>
      <c r="G137" s="229" t="s">
        <v>173</v>
      </c>
      <c r="H137" s="230">
        <v>9.2400000000000002</v>
      </c>
      <c r="I137" s="231"/>
      <c r="J137" s="230">
        <f>ROUND(I137*H137,3)</f>
        <v>0</v>
      </c>
      <c r="K137" s="232"/>
      <c r="L137" s="41"/>
      <c r="M137" s="233" t="s">
        <v>1</v>
      </c>
      <c r="N137" s="234" t="s">
        <v>38</v>
      </c>
      <c r="O137" s="94"/>
      <c r="P137" s="235">
        <f>O137*H137</f>
        <v>0</v>
      </c>
      <c r="Q137" s="235">
        <v>0</v>
      </c>
      <c r="R137" s="235">
        <f>Q137*H137</f>
        <v>0</v>
      </c>
      <c r="S137" s="235">
        <v>0</v>
      </c>
      <c r="T137" s="236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37" t="s">
        <v>174</v>
      </c>
      <c r="AT137" s="237" t="s">
        <v>170</v>
      </c>
      <c r="AU137" s="237" t="s">
        <v>82</v>
      </c>
      <c r="AY137" s="14" t="s">
        <v>168</v>
      </c>
      <c r="BE137" s="238">
        <f>IF(N137="základná",J137,0)</f>
        <v>0</v>
      </c>
      <c r="BF137" s="238">
        <f>IF(N137="znížená",J137,0)</f>
        <v>0</v>
      </c>
      <c r="BG137" s="238">
        <f>IF(N137="zákl. prenesená",J137,0)</f>
        <v>0</v>
      </c>
      <c r="BH137" s="238">
        <f>IF(N137="zníž. prenesená",J137,0)</f>
        <v>0</v>
      </c>
      <c r="BI137" s="238">
        <f>IF(N137="nulová",J137,0)</f>
        <v>0</v>
      </c>
      <c r="BJ137" s="14" t="s">
        <v>82</v>
      </c>
      <c r="BK137" s="239">
        <f>ROUND(I137*H137,3)</f>
        <v>0</v>
      </c>
      <c r="BL137" s="14" t="s">
        <v>174</v>
      </c>
      <c r="BM137" s="237" t="s">
        <v>272</v>
      </c>
    </row>
    <row r="138" s="2" customFormat="1" ht="33" customHeight="1">
      <c r="A138" s="35"/>
      <c r="B138" s="36"/>
      <c r="C138" s="240" t="s">
        <v>224</v>
      </c>
      <c r="D138" s="240" t="s">
        <v>439</v>
      </c>
      <c r="E138" s="241" t="s">
        <v>2521</v>
      </c>
      <c r="F138" s="242" t="s">
        <v>2522</v>
      </c>
      <c r="G138" s="243" t="s">
        <v>212</v>
      </c>
      <c r="H138" s="244">
        <v>16.632000000000001</v>
      </c>
      <c r="I138" s="245"/>
      <c r="J138" s="244">
        <f>ROUND(I138*H138,3)</f>
        <v>0</v>
      </c>
      <c r="K138" s="246"/>
      <c r="L138" s="247"/>
      <c r="M138" s="248" t="s">
        <v>1</v>
      </c>
      <c r="N138" s="249" t="s">
        <v>38</v>
      </c>
      <c r="O138" s="94"/>
      <c r="P138" s="235">
        <f>O138*H138</f>
        <v>0</v>
      </c>
      <c r="Q138" s="235">
        <v>0</v>
      </c>
      <c r="R138" s="235">
        <f>Q138*H138</f>
        <v>0</v>
      </c>
      <c r="S138" s="235">
        <v>0</v>
      </c>
      <c r="T138" s="236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37" t="s">
        <v>198</v>
      </c>
      <c r="AT138" s="237" t="s">
        <v>439</v>
      </c>
      <c r="AU138" s="237" t="s">
        <v>82</v>
      </c>
      <c r="AY138" s="14" t="s">
        <v>168</v>
      </c>
      <c r="BE138" s="238">
        <f>IF(N138="základná",J138,0)</f>
        <v>0</v>
      </c>
      <c r="BF138" s="238">
        <f>IF(N138="znížená",J138,0)</f>
        <v>0</v>
      </c>
      <c r="BG138" s="238">
        <f>IF(N138="zákl. prenesená",J138,0)</f>
        <v>0</v>
      </c>
      <c r="BH138" s="238">
        <f>IF(N138="zníž. prenesená",J138,0)</f>
        <v>0</v>
      </c>
      <c r="BI138" s="238">
        <f>IF(N138="nulová",J138,0)</f>
        <v>0</v>
      </c>
      <c r="BJ138" s="14" t="s">
        <v>82</v>
      </c>
      <c r="BK138" s="239">
        <f>ROUND(I138*H138,3)</f>
        <v>0</v>
      </c>
      <c r="BL138" s="14" t="s">
        <v>174</v>
      </c>
      <c r="BM138" s="237" t="s">
        <v>280</v>
      </c>
    </row>
    <row r="139" s="12" customFormat="1" ht="22.8" customHeight="1">
      <c r="A139" s="12"/>
      <c r="B139" s="210"/>
      <c r="C139" s="211"/>
      <c r="D139" s="212" t="s">
        <v>71</v>
      </c>
      <c r="E139" s="224" t="s">
        <v>179</v>
      </c>
      <c r="F139" s="224" t="s">
        <v>263</v>
      </c>
      <c r="G139" s="211"/>
      <c r="H139" s="211"/>
      <c r="I139" s="214"/>
      <c r="J139" s="225">
        <f>BK139</f>
        <v>0</v>
      </c>
      <c r="K139" s="211"/>
      <c r="L139" s="216"/>
      <c r="M139" s="217"/>
      <c r="N139" s="218"/>
      <c r="O139" s="218"/>
      <c r="P139" s="219">
        <f>SUM(P140:P141)</f>
        <v>0</v>
      </c>
      <c r="Q139" s="218"/>
      <c r="R139" s="219">
        <f>SUM(R140:R141)</f>
        <v>0.0043480000000000003</v>
      </c>
      <c r="S139" s="218"/>
      <c r="T139" s="220">
        <f>SUM(T140:T141)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21" t="s">
        <v>80</v>
      </c>
      <c r="AT139" s="222" t="s">
        <v>71</v>
      </c>
      <c r="AU139" s="222" t="s">
        <v>80</v>
      </c>
      <c r="AY139" s="221" t="s">
        <v>168</v>
      </c>
      <c r="BK139" s="223">
        <f>SUM(BK140:BK141)</f>
        <v>0</v>
      </c>
    </row>
    <row r="140" s="2" customFormat="1" ht="24.15" customHeight="1">
      <c r="A140" s="35"/>
      <c r="B140" s="36"/>
      <c r="C140" s="226" t="s">
        <v>228</v>
      </c>
      <c r="D140" s="226" t="s">
        <v>170</v>
      </c>
      <c r="E140" s="227" t="s">
        <v>2523</v>
      </c>
      <c r="F140" s="228" t="s">
        <v>2524</v>
      </c>
      <c r="G140" s="229" t="s">
        <v>291</v>
      </c>
      <c r="H140" s="230">
        <v>1</v>
      </c>
      <c r="I140" s="231"/>
      <c r="J140" s="230">
        <f>ROUND(I140*H140,3)</f>
        <v>0</v>
      </c>
      <c r="K140" s="232"/>
      <c r="L140" s="41"/>
      <c r="M140" s="233" t="s">
        <v>1</v>
      </c>
      <c r="N140" s="234" t="s">
        <v>38</v>
      </c>
      <c r="O140" s="94"/>
      <c r="P140" s="235">
        <f>O140*H140</f>
        <v>0</v>
      </c>
      <c r="Q140" s="235">
        <v>0.002748</v>
      </c>
      <c r="R140" s="235">
        <f>Q140*H140</f>
        <v>0.002748</v>
      </c>
      <c r="S140" s="235">
        <v>0</v>
      </c>
      <c r="T140" s="236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37" t="s">
        <v>174</v>
      </c>
      <c r="AT140" s="237" t="s">
        <v>170</v>
      </c>
      <c r="AU140" s="237" t="s">
        <v>82</v>
      </c>
      <c r="AY140" s="14" t="s">
        <v>168</v>
      </c>
      <c r="BE140" s="238">
        <f>IF(N140="základná",J140,0)</f>
        <v>0</v>
      </c>
      <c r="BF140" s="238">
        <f>IF(N140="znížená",J140,0)</f>
        <v>0</v>
      </c>
      <c r="BG140" s="238">
        <f>IF(N140="zákl. prenesená",J140,0)</f>
        <v>0</v>
      </c>
      <c r="BH140" s="238">
        <f>IF(N140="zníž. prenesená",J140,0)</f>
        <v>0</v>
      </c>
      <c r="BI140" s="238">
        <f>IF(N140="nulová",J140,0)</f>
        <v>0</v>
      </c>
      <c r="BJ140" s="14" t="s">
        <v>82</v>
      </c>
      <c r="BK140" s="239">
        <f>ROUND(I140*H140,3)</f>
        <v>0</v>
      </c>
      <c r="BL140" s="14" t="s">
        <v>174</v>
      </c>
      <c r="BM140" s="237" t="s">
        <v>288</v>
      </c>
    </row>
    <row r="141" s="2" customFormat="1" ht="24.15" customHeight="1">
      <c r="A141" s="35"/>
      <c r="B141" s="36"/>
      <c r="C141" s="240" t="s">
        <v>232</v>
      </c>
      <c r="D141" s="240" t="s">
        <v>439</v>
      </c>
      <c r="E141" s="241" t="s">
        <v>2525</v>
      </c>
      <c r="F141" s="242" t="s">
        <v>2526</v>
      </c>
      <c r="G141" s="243" t="s">
        <v>291</v>
      </c>
      <c r="H141" s="244">
        <v>1</v>
      </c>
      <c r="I141" s="245"/>
      <c r="J141" s="244">
        <f>ROUND(I141*H141,3)</f>
        <v>0</v>
      </c>
      <c r="K141" s="246"/>
      <c r="L141" s="247"/>
      <c r="M141" s="248" t="s">
        <v>1</v>
      </c>
      <c r="N141" s="249" t="s">
        <v>38</v>
      </c>
      <c r="O141" s="94"/>
      <c r="P141" s="235">
        <f>O141*H141</f>
        <v>0</v>
      </c>
      <c r="Q141" s="235">
        <v>0.0016000000000000001</v>
      </c>
      <c r="R141" s="235">
        <f>Q141*H141</f>
        <v>0.0016000000000000001</v>
      </c>
      <c r="S141" s="235">
        <v>0</v>
      </c>
      <c r="T141" s="236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7" t="s">
        <v>198</v>
      </c>
      <c r="AT141" s="237" t="s">
        <v>439</v>
      </c>
      <c r="AU141" s="237" t="s">
        <v>82</v>
      </c>
      <c r="AY141" s="14" t="s">
        <v>168</v>
      </c>
      <c r="BE141" s="238">
        <f>IF(N141="základná",J141,0)</f>
        <v>0</v>
      </c>
      <c r="BF141" s="238">
        <f>IF(N141="znížená",J141,0)</f>
        <v>0</v>
      </c>
      <c r="BG141" s="238">
        <f>IF(N141="zákl. prenesená",J141,0)</f>
        <v>0</v>
      </c>
      <c r="BH141" s="238">
        <f>IF(N141="zníž. prenesená",J141,0)</f>
        <v>0</v>
      </c>
      <c r="BI141" s="238">
        <f>IF(N141="nulová",J141,0)</f>
        <v>0</v>
      </c>
      <c r="BJ141" s="14" t="s">
        <v>82</v>
      </c>
      <c r="BK141" s="239">
        <f>ROUND(I141*H141,3)</f>
        <v>0</v>
      </c>
      <c r="BL141" s="14" t="s">
        <v>174</v>
      </c>
      <c r="BM141" s="237" t="s">
        <v>297</v>
      </c>
    </row>
    <row r="142" s="12" customFormat="1" ht="22.8" customHeight="1">
      <c r="A142" s="12"/>
      <c r="B142" s="210"/>
      <c r="C142" s="211"/>
      <c r="D142" s="212" t="s">
        <v>71</v>
      </c>
      <c r="E142" s="224" t="s">
        <v>174</v>
      </c>
      <c r="F142" s="224" t="s">
        <v>2527</v>
      </c>
      <c r="G142" s="211"/>
      <c r="H142" s="211"/>
      <c r="I142" s="214"/>
      <c r="J142" s="225">
        <f>BK142</f>
        <v>0</v>
      </c>
      <c r="K142" s="211"/>
      <c r="L142" s="216"/>
      <c r="M142" s="217"/>
      <c r="N142" s="218"/>
      <c r="O142" s="218"/>
      <c r="P142" s="219">
        <f>SUM(P143:P147)</f>
        <v>0</v>
      </c>
      <c r="Q142" s="218"/>
      <c r="R142" s="219">
        <f>SUM(R143:R147)</f>
        <v>6.3791298246310006</v>
      </c>
      <c r="S142" s="218"/>
      <c r="T142" s="220">
        <f>SUM(T143:T147)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21" t="s">
        <v>80</v>
      </c>
      <c r="AT142" s="222" t="s">
        <v>71</v>
      </c>
      <c r="AU142" s="222" t="s">
        <v>80</v>
      </c>
      <c r="AY142" s="221" t="s">
        <v>168</v>
      </c>
      <c r="BK142" s="223">
        <f>SUM(BK143:BK147)</f>
        <v>0</v>
      </c>
    </row>
    <row r="143" s="2" customFormat="1" ht="37.8" customHeight="1">
      <c r="A143" s="35"/>
      <c r="B143" s="36"/>
      <c r="C143" s="226" t="s">
        <v>236</v>
      </c>
      <c r="D143" s="226" t="s">
        <v>170</v>
      </c>
      <c r="E143" s="227" t="s">
        <v>2528</v>
      </c>
      <c r="F143" s="228" t="s">
        <v>2529</v>
      </c>
      <c r="G143" s="229" t="s">
        <v>173</v>
      </c>
      <c r="H143" s="230">
        <v>2.6400000000000001</v>
      </c>
      <c r="I143" s="231"/>
      <c r="J143" s="230">
        <f>ROUND(I143*H143,3)</f>
        <v>0</v>
      </c>
      <c r="K143" s="232"/>
      <c r="L143" s="41"/>
      <c r="M143" s="233" t="s">
        <v>1</v>
      </c>
      <c r="N143" s="234" t="s">
        <v>38</v>
      </c>
      <c r="O143" s="94"/>
      <c r="P143" s="235">
        <f>O143*H143</f>
        <v>0</v>
      </c>
      <c r="Q143" s="235">
        <v>1.8907700000000001</v>
      </c>
      <c r="R143" s="235">
        <f>Q143*H143</f>
        <v>4.9916328000000005</v>
      </c>
      <c r="S143" s="235">
        <v>0</v>
      </c>
      <c r="T143" s="236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7" t="s">
        <v>174</v>
      </c>
      <c r="AT143" s="237" t="s">
        <v>170</v>
      </c>
      <c r="AU143" s="237" t="s">
        <v>82</v>
      </c>
      <c r="AY143" s="14" t="s">
        <v>168</v>
      </c>
      <c r="BE143" s="238">
        <f>IF(N143="základná",J143,0)</f>
        <v>0</v>
      </c>
      <c r="BF143" s="238">
        <f>IF(N143="znížená",J143,0)</f>
        <v>0</v>
      </c>
      <c r="BG143" s="238">
        <f>IF(N143="zákl. prenesená",J143,0)</f>
        <v>0</v>
      </c>
      <c r="BH143" s="238">
        <f>IF(N143="zníž. prenesená",J143,0)</f>
        <v>0</v>
      </c>
      <c r="BI143" s="238">
        <f>IF(N143="nulová",J143,0)</f>
        <v>0</v>
      </c>
      <c r="BJ143" s="14" t="s">
        <v>82</v>
      </c>
      <c r="BK143" s="239">
        <f>ROUND(I143*H143,3)</f>
        <v>0</v>
      </c>
      <c r="BL143" s="14" t="s">
        <v>174</v>
      </c>
      <c r="BM143" s="237" t="s">
        <v>305</v>
      </c>
    </row>
    <row r="144" s="2" customFormat="1" ht="24.15" customHeight="1">
      <c r="A144" s="35"/>
      <c r="B144" s="36"/>
      <c r="C144" s="226" t="s">
        <v>240</v>
      </c>
      <c r="D144" s="226" t="s">
        <v>170</v>
      </c>
      <c r="E144" s="227" t="s">
        <v>2530</v>
      </c>
      <c r="F144" s="228" t="s">
        <v>2531</v>
      </c>
      <c r="G144" s="229" t="s">
        <v>173</v>
      </c>
      <c r="H144" s="230">
        <v>0.25</v>
      </c>
      <c r="I144" s="231"/>
      <c r="J144" s="230">
        <f>ROUND(I144*H144,3)</f>
        <v>0</v>
      </c>
      <c r="K144" s="232"/>
      <c r="L144" s="41"/>
      <c r="M144" s="233" t="s">
        <v>1</v>
      </c>
      <c r="N144" s="234" t="s">
        <v>38</v>
      </c>
      <c r="O144" s="94"/>
      <c r="P144" s="235">
        <f>O144*H144</f>
        <v>0</v>
      </c>
      <c r="Q144" s="235">
        <v>2.1922752000000001</v>
      </c>
      <c r="R144" s="235">
        <f>Q144*H144</f>
        <v>0.54806880000000002</v>
      </c>
      <c r="S144" s="235">
        <v>0</v>
      </c>
      <c r="T144" s="236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37" t="s">
        <v>174</v>
      </c>
      <c r="AT144" s="237" t="s">
        <v>170</v>
      </c>
      <c r="AU144" s="237" t="s">
        <v>82</v>
      </c>
      <c r="AY144" s="14" t="s">
        <v>168</v>
      </c>
      <c r="BE144" s="238">
        <f>IF(N144="základná",J144,0)</f>
        <v>0</v>
      </c>
      <c r="BF144" s="238">
        <f>IF(N144="znížená",J144,0)</f>
        <v>0</v>
      </c>
      <c r="BG144" s="238">
        <f>IF(N144="zákl. prenesená",J144,0)</f>
        <v>0</v>
      </c>
      <c r="BH144" s="238">
        <f>IF(N144="zníž. prenesená",J144,0)</f>
        <v>0</v>
      </c>
      <c r="BI144" s="238">
        <f>IF(N144="nulová",J144,0)</f>
        <v>0</v>
      </c>
      <c r="BJ144" s="14" t="s">
        <v>82</v>
      </c>
      <c r="BK144" s="239">
        <f>ROUND(I144*H144,3)</f>
        <v>0</v>
      </c>
      <c r="BL144" s="14" t="s">
        <v>174</v>
      </c>
      <c r="BM144" s="237" t="s">
        <v>313</v>
      </c>
    </row>
    <row r="145" s="2" customFormat="1" ht="24.15" customHeight="1">
      <c r="A145" s="35"/>
      <c r="B145" s="36"/>
      <c r="C145" s="226" t="s">
        <v>244</v>
      </c>
      <c r="D145" s="226" t="s">
        <v>170</v>
      </c>
      <c r="E145" s="227" t="s">
        <v>2532</v>
      </c>
      <c r="F145" s="228" t="s">
        <v>2533</v>
      </c>
      <c r="G145" s="229" t="s">
        <v>173</v>
      </c>
      <c r="H145" s="230">
        <v>0.312</v>
      </c>
      <c r="I145" s="231"/>
      <c r="J145" s="230">
        <f>ROUND(I145*H145,3)</f>
        <v>0</v>
      </c>
      <c r="K145" s="232"/>
      <c r="L145" s="41"/>
      <c r="M145" s="233" t="s">
        <v>1</v>
      </c>
      <c r="N145" s="234" t="s">
        <v>38</v>
      </c>
      <c r="O145" s="94"/>
      <c r="P145" s="235">
        <f>O145*H145</f>
        <v>0</v>
      </c>
      <c r="Q145" s="235">
        <v>2.4064526000000002</v>
      </c>
      <c r="R145" s="235">
        <f>Q145*H145</f>
        <v>0.7508132112</v>
      </c>
      <c r="S145" s="235">
        <v>0</v>
      </c>
      <c r="T145" s="236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37" t="s">
        <v>174</v>
      </c>
      <c r="AT145" s="237" t="s">
        <v>170</v>
      </c>
      <c r="AU145" s="237" t="s">
        <v>82</v>
      </c>
      <c r="AY145" s="14" t="s">
        <v>168</v>
      </c>
      <c r="BE145" s="238">
        <f>IF(N145="základná",J145,0)</f>
        <v>0</v>
      </c>
      <c r="BF145" s="238">
        <f>IF(N145="znížená",J145,0)</f>
        <v>0</v>
      </c>
      <c r="BG145" s="238">
        <f>IF(N145="zákl. prenesená",J145,0)</f>
        <v>0</v>
      </c>
      <c r="BH145" s="238">
        <f>IF(N145="zníž. prenesená",J145,0)</f>
        <v>0</v>
      </c>
      <c r="BI145" s="238">
        <f>IF(N145="nulová",J145,0)</f>
        <v>0</v>
      </c>
      <c r="BJ145" s="14" t="s">
        <v>82</v>
      </c>
      <c r="BK145" s="239">
        <f>ROUND(I145*H145,3)</f>
        <v>0</v>
      </c>
      <c r="BL145" s="14" t="s">
        <v>174</v>
      </c>
      <c r="BM145" s="237" t="s">
        <v>321</v>
      </c>
    </row>
    <row r="146" s="2" customFormat="1" ht="33" customHeight="1">
      <c r="A146" s="35"/>
      <c r="B146" s="36"/>
      <c r="C146" s="226" t="s">
        <v>7</v>
      </c>
      <c r="D146" s="226" t="s">
        <v>170</v>
      </c>
      <c r="E146" s="227" t="s">
        <v>2534</v>
      </c>
      <c r="F146" s="228" t="s">
        <v>2535</v>
      </c>
      <c r="G146" s="229" t="s">
        <v>221</v>
      </c>
      <c r="H146" s="230">
        <v>2.8700000000000001</v>
      </c>
      <c r="I146" s="231"/>
      <c r="J146" s="230">
        <f>ROUND(I146*H146,3)</f>
        <v>0</v>
      </c>
      <c r="K146" s="232"/>
      <c r="L146" s="41"/>
      <c r="M146" s="233" t="s">
        <v>1</v>
      </c>
      <c r="N146" s="234" t="s">
        <v>38</v>
      </c>
      <c r="O146" s="94"/>
      <c r="P146" s="235">
        <f>O146*H146</f>
        <v>0</v>
      </c>
      <c r="Q146" s="235">
        <v>0.030876311300000001</v>
      </c>
      <c r="R146" s="235">
        <f>Q146*H146</f>
        <v>0.088615013431000006</v>
      </c>
      <c r="S146" s="235">
        <v>0</v>
      </c>
      <c r="T146" s="236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7" t="s">
        <v>174</v>
      </c>
      <c r="AT146" s="237" t="s">
        <v>170</v>
      </c>
      <c r="AU146" s="237" t="s">
        <v>82</v>
      </c>
      <c r="AY146" s="14" t="s">
        <v>168</v>
      </c>
      <c r="BE146" s="238">
        <f>IF(N146="základná",J146,0)</f>
        <v>0</v>
      </c>
      <c r="BF146" s="238">
        <f>IF(N146="znížená",J146,0)</f>
        <v>0</v>
      </c>
      <c r="BG146" s="238">
        <f>IF(N146="zákl. prenesená",J146,0)</f>
        <v>0</v>
      </c>
      <c r="BH146" s="238">
        <f>IF(N146="zníž. prenesená",J146,0)</f>
        <v>0</v>
      </c>
      <c r="BI146" s="238">
        <f>IF(N146="nulová",J146,0)</f>
        <v>0</v>
      </c>
      <c r="BJ146" s="14" t="s">
        <v>82</v>
      </c>
      <c r="BK146" s="239">
        <f>ROUND(I146*H146,3)</f>
        <v>0</v>
      </c>
      <c r="BL146" s="14" t="s">
        <v>174</v>
      </c>
      <c r="BM146" s="237" t="s">
        <v>329</v>
      </c>
    </row>
    <row r="147" s="2" customFormat="1" ht="33" customHeight="1">
      <c r="A147" s="35"/>
      <c r="B147" s="36"/>
      <c r="C147" s="226" t="s">
        <v>251</v>
      </c>
      <c r="D147" s="226" t="s">
        <v>170</v>
      </c>
      <c r="E147" s="227" t="s">
        <v>2536</v>
      </c>
      <c r="F147" s="228" t="s">
        <v>2537</v>
      </c>
      <c r="G147" s="229" t="s">
        <v>212</v>
      </c>
      <c r="H147" s="230">
        <v>0.012999999999999999</v>
      </c>
      <c r="I147" s="231"/>
      <c r="J147" s="230">
        <f>ROUND(I147*H147,3)</f>
        <v>0</v>
      </c>
      <c r="K147" s="232"/>
      <c r="L147" s="41"/>
      <c r="M147" s="233" t="s">
        <v>1</v>
      </c>
      <c r="N147" s="234" t="s">
        <v>38</v>
      </c>
      <c r="O147" s="94"/>
      <c r="P147" s="235">
        <f>O147*H147</f>
        <v>0</v>
      </c>
      <c r="Q147" s="235">
        <v>0</v>
      </c>
      <c r="R147" s="235">
        <f>Q147*H147</f>
        <v>0</v>
      </c>
      <c r="S147" s="235">
        <v>0</v>
      </c>
      <c r="T147" s="236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37" t="s">
        <v>174</v>
      </c>
      <c r="AT147" s="237" t="s">
        <v>170</v>
      </c>
      <c r="AU147" s="237" t="s">
        <v>82</v>
      </c>
      <c r="AY147" s="14" t="s">
        <v>168</v>
      </c>
      <c r="BE147" s="238">
        <f>IF(N147="základná",J147,0)</f>
        <v>0</v>
      </c>
      <c r="BF147" s="238">
        <f>IF(N147="znížená",J147,0)</f>
        <v>0</v>
      </c>
      <c r="BG147" s="238">
        <f>IF(N147="zákl. prenesená",J147,0)</f>
        <v>0</v>
      </c>
      <c r="BH147" s="238">
        <f>IF(N147="zníž. prenesená",J147,0)</f>
        <v>0</v>
      </c>
      <c r="BI147" s="238">
        <f>IF(N147="nulová",J147,0)</f>
        <v>0</v>
      </c>
      <c r="BJ147" s="14" t="s">
        <v>82</v>
      </c>
      <c r="BK147" s="239">
        <f>ROUND(I147*H147,3)</f>
        <v>0</v>
      </c>
      <c r="BL147" s="14" t="s">
        <v>174</v>
      </c>
      <c r="BM147" s="237" t="s">
        <v>337</v>
      </c>
    </row>
    <row r="148" s="12" customFormat="1" ht="22.8" customHeight="1">
      <c r="A148" s="12"/>
      <c r="B148" s="210"/>
      <c r="C148" s="211"/>
      <c r="D148" s="212" t="s">
        <v>71</v>
      </c>
      <c r="E148" s="224" t="s">
        <v>198</v>
      </c>
      <c r="F148" s="224" t="s">
        <v>2538</v>
      </c>
      <c r="G148" s="211"/>
      <c r="H148" s="211"/>
      <c r="I148" s="214"/>
      <c r="J148" s="225">
        <f>BK148</f>
        <v>0</v>
      </c>
      <c r="K148" s="211"/>
      <c r="L148" s="216"/>
      <c r="M148" s="217"/>
      <c r="N148" s="218"/>
      <c r="O148" s="218"/>
      <c r="P148" s="219">
        <f>SUM(P149:P169)</f>
        <v>0</v>
      </c>
      <c r="Q148" s="218"/>
      <c r="R148" s="219">
        <f>SUM(R149:R169)</f>
        <v>0.21265738000000001</v>
      </c>
      <c r="S148" s="218"/>
      <c r="T148" s="220">
        <f>SUM(T149:T169)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21" t="s">
        <v>80</v>
      </c>
      <c r="AT148" s="222" t="s">
        <v>71</v>
      </c>
      <c r="AU148" s="222" t="s">
        <v>80</v>
      </c>
      <c r="AY148" s="221" t="s">
        <v>168</v>
      </c>
      <c r="BK148" s="223">
        <f>SUM(BK149:BK169)</f>
        <v>0</v>
      </c>
    </row>
    <row r="149" s="2" customFormat="1" ht="33" customHeight="1">
      <c r="A149" s="35"/>
      <c r="B149" s="36"/>
      <c r="C149" s="226" t="s">
        <v>255</v>
      </c>
      <c r="D149" s="226" t="s">
        <v>170</v>
      </c>
      <c r="E149" s="227" t="s">
        <v>2074</v>
      </c>
      <c r="F149" s="228" t="s">
        <v>2075</v>
      </c>
      <c r="G149" s="229" t="s">
        <v>666</v>
      </c>
      <c r="H149" s="230">
        <v>33</v>
      </c>
      <c r="I149" s="231"/>
      <c r="J149" s="230">
        <f>ROUND(I149*H149,3)</f>
        <v>0</v>
      </c>
      <c r="K149" s="232"/>
      <c r="L149" s="41"/>
      <c r="M149" s="233" t="s">
        <v>1</v>
      </c>
      <c r="N149" s="234" t="s">
        <v>38</v>
      </c>
      <c r="O149" s="94"/>
      <c r="P149" s="235">
        <f>O149*H149</f>
        <v>0</v>
      </c>
      <c r="Q149" s="235">
        <v>0</v>
      </c>
      <c r="R149" s="235">
        <f>Q149*H149</f>
        <v>0</v>
      </c>
      <c r="S149" s="235">
        <v>0</v>
      </c>
      <c r="T149" s="236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37" t="s">
        <v>174</v>
      </c>
      <c r="AT149" s="237" t="s">
        <v>170</v>
      </c>
      <c r="AU149" s="237" t="s">
        <v>82</v>
      </c>
      <c r="AY149" s="14" t="s">
        <v>168</v>
      </c>
      <c r="BE149" s="238">
        <f>IF(N149="základná",J149,0)</f>
        <v>0</v>
      </c>
      <c r="BF149" s="238">
        <f>IF(N149="znížená",J149,0)</f>
        <v>0</v>
      </c>
      <c r="BG149" s="238">
        <f>IF(N149="zákl. prenesená",J149,0)</f>
        <v>0</v>
      </c>
      <c r="BH149" s="238">
        <f>IF(N149="zníž. prenesená",J149,0)</f>
        <v>0</v>
      </c>
      <c r="BI149" s="238">
        <f>IF(N149="nulová",J149,0)</f>
        <v>0</v>
      </c>
      <c r="BJ149" s="14" t="s">
        <v>82</v>
      </c>
      <c r="BK149" s="239">
        <f>ROUND(I149*H149,3)</f>
        <v>0</v>
      </c>
      <c r="BL149" s="14" t="s">
        <v>174</v>
      </c>
      <c r="BM149" s="237" t="s">
        <v>345</v>
      </c>
    </row>
    <row r="150" s="2" customFormat="1" ht="24.15" customHeight="1">
      <c r="A150" s="35"/>
      <c r="B150" s="36"/>
      <c r="C150" s="240" t="s">
        <v>259</v>
      </c>
      <c r="D150" s="240" t="s">
        <v>439</v>
      </c>
      <c r="E150" s="241" t="s">
        <v>2076</v>
      </c>
      <c r="F150" s="242" t="s">
        <v>2539</v>
      </c>
      <c r="G150" s="243" t="s">
        <v>666</v>
      </c>
      <c r="H150" s="244">
        <v>33.659999999999997</v>
      </c>
      <c r="I150" s="245"/>
      <c r="J150" s="244">
        <f>ROUND(I150*H150,3)</f>
        <v>0</v>
      </c>
      <c r="K150" s="246"/>
      <c r="L150" s="247"/>
      <c r="M150" s="248" t="s">
        <v>1</v>
      </c>
      <c r="N150" s="249" t="s">
        <v>38</v>
      </c>
      <c r="O150" s="94"/>
      <c r="P150" s="235">
        <f>O150*H150</f>
        <v>0</v>
      </c>
      <c r="Q150" s="235">
        <v>0.00067000000000000002</v>
      </c>
      <c r="R150" s="235">
        <f>Q150*H150</f>
        <v>0.022552199999999998</v>
      </c>
      <c r="S150" s="235">
        <v>0</v>
      </c>
      <c r="T150" s="236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37" t="s">
        <v>198</v>
      </c>
      <c r="AT150" s="237" t="s">
        <v>439</v>
      </c>
      <c r="AU150" s="237" t="s">
        <v>82</v>
      </c>
      <c r="AY150" s="14" t="s">
        <v>168</v>
      </c>
      <c r="BE150" s="238">
        <f>IF(N150="základná",J150,0)</f>
        <v>0</v>
      </c>
      <c r="BF150" s="238">
        <f>IF(N150="znížená",J150,0)</f>
        <v>0</v>
      </c>
      <c r="BG150" s="238">
        <f>IF(N150="zákl. prenesená",J150,0)</f>
        <v>0</v>
      </c>
      <c r="BH150" s="238">
        <f>IF(N150="zníž. prenesená",J150,0)</f>
        <v>0</v>
      </c>
      <c r="BI150" s="238">
        <f>IF(N150="nulová",J150,0)</f>
        <v>0</v>
      </c>
      <c r="BJ150" s="14" t="s">
        <v>82</v>
      </c>
      <c r="BK150" s="239">
        <f>ROUND(I150*H150,3)</f>
        <v>0</v>
      </c>
      <c r="BL150" s="14" t="s">
        <v>174</v>
      </c>
      <c r="BM150" s="237" t="s">
        <v>353</v>
      </c>
    </row>
    <row r="151" s="2" customFormat="1" ht="33" customHeight="1">
      <c r="A151" s="35"/>
      <c r="B151" s="36"/>
      <c r="C151" s="226" t="s">
        <v>264</v>
      </c>
      <c r="D151" s="226" t="s">
        <v>170</v>
      </c>
      <c r="E151" s="227" t="s">
        <v>2540</v>
      </c>
      <c r="F151" s="228" t="s">
        <v>2541</v>
      </c>
      <c r="G151" s="229" t="s">
        <v>291</v>
      </c>
      <c r="H151" s="230">
        <v>1</v>
      </c>
      <c r="I151" s="231"/>
      <c r="J151" s="230">
        <f>ROUND(I151*H151,3)</f>
        <v>0</v>
      </c>
      <c r="K151" s="232"/>
      <c r="L151" s="41"/>
      <c r="M151" s="233" t="s">
        <v>1</v>
      </c>
      <c r="N151" s="234" t="s">
        <v>38</v>
      </c>
      <c r="O151" s="94"/>
      <c r="P151" s="235">
        <f>O151*H151</f>
        <v>0</v>
      </c>
      <c r="Q151" s="235">
        <v>0.00067745999999999995</v>
      </c>
      <c r="R151" s="235">
        <f>Q151*H151</f>
        <v>0.00067745999999999995</v>
      </c>
      <c r="S151" s="235">
        <v>0</v>
      </c>
      <c r="T151" s="236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37" t="s">
        <v>174</v>
      </c>
      <c r="AT151" s="237" t="s">
        <v>170</v>
      </c>
      <c r="AU151" s="237" t="s">
        <v>82</v>
      </c>
      <c r="AY151" s="14" t="s">
        <v>168</v>
      </c>
      <c r="BE151" s="238">
        <f>IF(N151="základná",J151,0)</f>
        <v>0</v>
      </c>
      <c r="BF151" s="238">
        <f>IF(N151="znížená",J151,0)</f>
        <v>0</v>
      </c>
      <c r="BG151" s="238">
        <f>IF(N151="zákl. prenesená",J151,0)</f>
        <v>0</v>
      </c>
      <c r="BH151" s="238">
        <f>IF(N151="zníž. prenesená",J151,0)</f>
        <v>0</v>
      </c>
      <c r="BI151" s="238">
        <f>IF(N151="nulová",J151,0)</f>
        <v>0</v>
      </c>
      <c r="BJ151" s="14" t="s">
        <v>82</v>
      </c>
      <c r="BK151" s="239">
        <f>ROUND(I151*H151,3)</f>
        <v>0</v>
      </c>
      <c r="BL151" s="14" t="s">
        <v>174</v>
      </c>
      <c r="BM151" s="237" t="s">
        <v>362</v>
      </c>
    </row>
    <row r="152" s="2" customFormat="1" ht="24.15" customHeight="1">
      <c r="A152" s="35"/>
      <c r="B152" s="36"/>
      <c r="C152" s="240" t="s">
        <v>268</v>
      </c>
      <c r="D152" s="240" t="s">
        <v>439</v>
      </c>
      <c r="E152" s="241" t="s">
        <v>2542</v>
      </c>
      <c r="F152" s="242" t="s">
        <v>2543</v>
      </c>
      <c r="G152" s="243" t="s">
        <v>291</v>
      </c>
      <c r="H152" s="244">
        <v>1</v>
      </c>
      <c r="I152" s="245"/>
      <c r="J152" s="244">
        <f>ROUND(I152*H152,3)</f>
        <v>0</v>
      </c>
      <c r="K152" s="246"/>
      <c r="L152" s="247"/>
      <c r="M152" s="248" t="s">
        <v>1</v>
      </c>
      <c r="N152" s="249" t="s">
        <v>38</v>
      </c>
      <c r="O152" s="94"/>
      <c r="P152" s="235">
        <f>O152*H152</f>
        <v>0</v>
      </c>
      <c r="Q152" s="235">
        <v>0.0035500000000000002</v>
      </c>
      <c r="R152" s="235">
        <f>Q152*H152</f>
        <v>0.0035500000000000002</v>
      </c>
      <c r="S152" s="235">
        <v>0</v>
      </c>
      <c r="T152" s="236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37" t="s">
        <v>198</v>
      </c>
      <c r="AT152" s="237" t="s">
        <v>439</v>
      </c>
      <c r="AU152" s="237" t="s">
        <v>82</v>
      </c>
      <c r="AY152" s="14" t="s">
        <v>168</v>
      </c>
      <c r="BE152" s="238">
        <f>IF(N152="základná",J152,0)</f>
        <v>0</v>
      </c>
      <c r="BF152" s="238">
        <f>IF(N152="znížená",J152,0)</f>
        <v>0</v>
      </c>
      <c r="BG152" s="238">
        <f>IF(N152="zákl. prenesená",J152,0)</f>
        <v>0</v>
      </c>
      <c r="BH152" s="238">
        <f>IF(N152="zníž. prenesená",J152,0)</f>
        <v>0</v>
      </c>
      <c r="BI152" s="238">
        <f>IF(N152="nulová",J152,0)</f>
        <v>0</v>
      </c>
      <c r="BJ152" s="14" t="s">
        <v>82</v>
      </c>
      <c r="BK152" s="239">
        <f>ROUND(I152*H152,3)</f>
        <v>0</v>
      </c>
      <c r="BL152" s="14" t="s">
        <v>174</v>
      </c>
      <c r="BM152" s="237" t="s">
        <v>370</v>
      </c>
    </row>
    <row r="153" s="2" customFormat="1" ht="24.15" customHeight="1">
      <c r="A153" s="35"/>
      <c r="B153" s="36"/>
      <c r="C153" s="240" t="s">
        <v>272</v>
      </c>
      <c r="D153" s="240" t="s">
        <v>439</v>
      </c>
      <c r="E153" s="241" t="s">
        <v>2544</v>
      </c>
      <c r="F153" s="242" t="s">
        <v>2545</v>
      </c>
      <c r="G153" s="243" t="s">
        <v>291</v>
      </c>
      <c r="H153" s="244">
        <v>1</v>
      </c>
      <c r="I153" s="245"/>
      <c r="J153" s="244">
        <f>ROUND(I153*H153,3)</f>
        <v>0</v>
      </c>
      <c r="K153" s="246"/>
      <c r="L153" s="247"/>
      <c r="M153" s="248" t="s">
        <v>1</v>
      </c>
      <c r="N153" s="249" t="s">
        <v>38</v>
      </c>
      <c r="O153" s="94"/>
      <c r="P153" s="235">
        <f>O153*H153</f>
        <v>0</v>
      </c>
      <c r="Q153" s="235">
        <v>0</v>
      </c>
      <c r="R153" s="235">
        <f>Q153*H153</f>
        <v>0</v>
      </c>
      <c r="S153" s="235">
        <v>0</v>
      </c>
      <c r="T153" s="236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37" t="s">
        <v>198</v>
      </c>
      <c r="AT153" s="237" t="s">
        <v>439</v>
      </c>
      <c r="AU153" s="237" t="s">
        <v>82</v>
      </c>
      <c r="AY153" s="14" t="s">
        <v>168</v>
      </c>
      <c r="BE153" s="238">
        <f>IF(N153="základná",J153,0)</f>
        <v>0</v>
      </c>
      <c r="BF153" s="238">
        <f>IF(N153="znížená",J153,0)</f>
        <v>0</v>
      </c>
      <c r="BG153" s="238">
        <f>IF(N153="zákl. prenesená",J153,0)</f>
        <v>0</v>
      </c>
      <c r="BH153" s="238">
        <f>IF(N153="zníž. prenesená",J153,0)</f>
        <v>0</v>
      </c>
      <c r="BI153" s="238">
        <f>IF(N153="nulová",J153,0)</f>
        <v>0</v>
      </c>
      <c r="BJ153" s="14" t="s">
        <v>82</v>
      </c>
      <c r="BK153" s="239">
        <f>ROUND(I153*H153,3)</f>
        <v>0</v>
      </c>
      <c r="BL153" s="14" t="s">
        <v>174</v>
      </c>
      <c r="BM153" s="237" t="s">
        <v>378</v>
      </c>
    </row>
    <row r="154" s="2" customFormat="1" ht="24.15" customHeight="1">
      <c r="A154" s="35"/>
      <c r="B154" s="36"/>
      <c r="C154" s="226" t="s">
        <v>276</v>
      </c>
      <c r="D154" s="226" t="s">
        <v>170</v>
      </c>
      <c r="E154" s="227" t="s">
        <v>2546</v>
      </c>
      <c r="F154" s="228" t="s">
        <v>2547</v>
      </c>
      <c r="G154" s="229" t="s">
        <v>291</v>
      </c>
      <c r="H154" s="230">
        <v>1</v>
      </c>
      <c r="I154" s="231"/>
      <c r="J154" s="230">
        <f>ROUND(I154*H154,3)</f>
        <v>0</v>
      </c>
      <c r="K154" s="232"/>
      <c r="L154" s="41"/>
      <c r="M154" s="233" t="s">
        <v>1</v>
      </c>
      <c r="N154" s="234" t="s">
        <v>38</v>
      </c>
      <c r="O154" s="94"/>
      <c r="P154" s="235">
        <f>O154*H154</f>
        <v>0</v>
      </c>
      <c r="Q154" s="235">
        <v>0</v>
      </c>
      <c r="R154" s="235">
        <f>Q154*H154</f>
        <v>0</v>
      </c>
      <c r="S154" s="235">
        <v>0</v>
      </c>
      <c r="T154" s="236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37" t="s">
        <v>174</v>
      </c>
      <c r="AT154" s="237" t="s">
        <v>170</v>
      </c>
      <c r="AU154" s="237" t="s">
        <v>82</v>
      </c>
      <c r="AY154" s="14" t="s">
        <v>168</v>
      </c>
      <c r="BE154" s="238">
        <f>IF(N154="základná",J154,0)</f>
        <v>0</v>
      </c>
      <c r="BF154" s="238">
        <f>IF(N154="znížená",J154,0)</f>
        <v>0</v>
      </c>
      <c r="BG154" s="238">
        <f>IF(N154="zákl. prenesená",J154,0)</f>
        <v>0</v>
      </c>
      <c r="BH154" s="238">
        <f>IF(N154="zníž. prenesená",J154,0)</f>
        <v>0</v>
      </c>
      <c r="BI154" s="238">
        <f>IF(N154="nulová",J154,0)</f>
        <v>0</v>
      </c>
      <c r="BJ154" s="14" t="s">
        <v>82</v>
      </c>
      <c r="BK154" s="239">
        <f>ROUND(I154*H154,3)</f>
        <v>0</v>
      </c>
      <c r="BL154" s="14" t="s">
        <v>174</v>
      </c>
      <c r="BM154" s="237" t="s">
        <v>382</v>
      </c>
    </row>
    <row r="155" s="2" customFormat="1" ht="24.15" customHeight="1">
      <c r="A155" s="35"/>
      <c r="B155" s="36"/>
      <c r="C155" s="240" t="s">
        <v>280</v>
      </c>
      <c r="D155" s="240" t="s">
        <v>439</v>
      </c>
      <c r="E155" s="241" t="s">
        <v>2548</v>
      </c>
      <c r="F155" s="242" t="s">
        <v>2549</v>
      </c>
      <c r="G155" s="243" t="s">
        <v>291</v>
      </c>
      <c r="H155" s="244">
        <v>1</v>
      </c>
      <c r="I155" s="245"/>
      <c r="J155" s="244">
        <f>ROUND(I155*H155,3)</f>
        <v>0</v>
      </c>
      <c r="K155" s="246"/>
      <c r="L155" s="247"/>
      <c r="M155" s="248" t="s">
        <v>1</v>
      </c>
      <c r="N155" s="249" t="s">
        <v>38</v>
      </c>
      <c r="O155" s="94"/>
      <c r="P155" s="235">
        <f>O155*H155</f>
        <v>0</v>
      </c>
      <c r="Q155" s="235">
        <v>0.0027000000000000001</v>
      </c>
      <c r="R155" s="235">
        <f>Q155*H155</f>
        <v>0.0027000000000000001</v>
      </c>
      <c r="S155" s="235">
        <v>0</v>
      </c>
      <c r="T155" s="236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37" t="s">
        <v>198</v>
      </c>
      <c r="AT155" s="237" t="s">
        <v>439</v>
      </c>
      <c r="AU155" s="237" t="s">
        <v>82</v>
      </c>
      <c r="AY155" s="14" t="s">
        <v>168</v>
      </c>
      <c r="BE155" s="238">
        <f>IF(N155="základná",J155,0)</f>
        <v>0</v>
      </c>
      <c r="BF155" s="238">
        <f>IF(N155="znížená",J155,0)</f>
        <v>0</v>
      </c>
      <c r="BG155" s="238">
        <f>IF(N155="zákl. prenesená",J155,0)</f>
        <v>0</v>
      </c>
      <c r="BH155" s="238">
        <f>IF(N155="zníž. prenesená",J155,0)</f>
        <v>0</v>
      </c>
      <c r="BI155" s="238">
        <f>IF(N155="nulová",J155,0)</f>
        <v>0</v>
      </c>
      <c r="BJ155" s="14" t="s">
        <v>82</v>
      </c>
      <c r="BK155" s="239">
        <f>ROUND(I155*H155,3)</f>
        <v>0</v>
      </c>
      <c r="BL155" s="14" t="s">
        <v>174</v>
      </c>
      <c r="BM155" s="237" t="s">
        <v>394</v>
      </c>
    </row>
    <row r="156" s="2" customFormat="1" ht="24.15" customHeight="1">
      <c r="A156" s="35"/>
      <c r="B156" s="36"/>
      <c r="C156" s="226" t="s">
        <v>284</v>
      </c>
      <c r="D156" s="226" t="s">
        <v>170</v>
      </c>
      <c r="E156" s="227" t="s">
        <v>2550</v>
      </c>
      <c r="F156" s="228" t="s">
        <v>2551</v>
      </c>
      <c r="G156" s="229" t="s">
        <v>666</v>
      </c>
      <c r="H156" s="230">
        <v>33</v>
      </c>
      <c r="I156" s="231"/>
      <c r="J156" s="230">
        <f>ROUND(I156*H156,3)</f>
        <v>0</v>
      </c>
      <c r="K156" s="232"/>
      <c r="L156" s="41"/>
      <c r="M156" s="233" t="s">
        <v>1</v>
      </c>
      <c r="N156" s="234" t="s">
        <v>38</v>
      </c>
      <c r="O156" s="94"/>
      <c r="P156" s="235">
        <f>O156*H156</f>
        <v>0</v>
      </c>
      <c r="Q156" s="235">
        <v>0</v>
      </c>
      <c r="R156" s="235">
        <f>Q156*H156</f>
        <v>0</v>
      </c>
      <c r="S156" s="235">
        <v>0</v>
      </c>
      <c r="T156" s="236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37" t="s">
        <v>174</v>
      </c>
      <c r="AT156" s="237" t="s">
        <v>170</v>
      </c>
      <c r="AU156" s="237" t="s">
        <v>82</v>
      </c>
      <c r="AY156" s="14" t="s">
        <v>168</v>
      </c>
      <c r="BE156" s="238">
        <f>IF(N156="základná",J156,0)</f>
        <v>0</v>
      </c>
      <c r="BF156" s="238">
        <f>IF(N156="znížená",J156,0)</f>
        <v>0</v>
      </c>
      <c r="BG156" s="238">
        <f>IF(N156="zákl. prenesená",J156,0)</f>
        <v>0</v>
      </c>
      <c r="BH156" s="238">
        <f>IF(N156="zníž. prenesená",J156,0)</f>
        <v>0</v>
      </c>
      <c r="BI156" s="238">
        <f>IF(N156="nulová",J156,0)</f>
        <v>0</v>
      </c>
      <c r="BJ156" s="14" t="s">
        <v>82</v>
      </c>
      <c r="BK156" s="239">
        <f>ROUND(I156*H156,3)</f>
        <v>0</v>
      </c>
      <c r="BL156" s="14" t="s">
        <v>174</v>
      </c>
      <c r="BM156" s="237" t="s">
        <v>402</v>
      </c>
    </row>
    <row r="157" s="2" customFormat="1" ht="24.15" customHeight="1">
      <c r="A157" s="35"/>
      <c r="B157" s="36"/>
      <c r="C157" s="226" t="s">
        <v>288</v>
      </c>
      <c r="D157" s="226" t="s">
        <v>170</v>
      </c>
      <c r="E157" s="227" t="s">
        <v>2552</v>
      </c>
      <c r="F157" s="228" t="s">
        <v>2553</v>
      </c>
      <c r="G157" s="229" t="s">
        <v>666</v>
      </c>
      <c r="H157" s="230">
        <v>33</v>
      </c>
      <c r="I157" s="231"/>
      <c r="J157" s="230">
        <f>ROUND(I157*H157,3)</f>
        <v>0</v>
      </c>
      <c r="K157" s="232"/>
      <c r="L157" s="41"/>
      <c r="M157" s="233" t="s">
        <v>1</v>
      </c>
      <c r="N157" s="234" t="s">
        <v>38</v>
      </c>
      <c r="O157" s="94"/>
      <c r="P157" s="235">
        <f>O157*H157</f>
        <v>0</v>
      </c>
      <c r="Q157" s="235">
        <v>0</v>
      </c>
      <c r="R157" s="235">
        <f>Q157*H157</f>
        <v>0</v>
      </c>
      <c r="S157" s="235">
        <v>0</v>
      </c>
      <c r="T157" s="236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37" t="s">
        <v>174</v>
      </c>
      <c r="AT157" s="237" t="s">
        <v>170</v>
      </c>
      <c r="AU157" s="237" t="s">
        <v>82</v>
      </c>
      <c r="AY157" s="14" t="s">
        <v>168</v>
      </c>
      <c r="BE157" s="238">
        <f>IF(N157="základná",J157,0)</f>
        <v>0</v>
      </c>
      <c r="BF157" s="238">
        <f>IF(N157="znížená",J157,0)</f>
        <v>0</v>
      </c>
      <c r="BG157" s="238">
        <f>IF(N157="zákl. prenesená",J157,0)</f>
        <v>0</v>
      </c>
      <c r="BH157" s="238">
        <f>IF(N157="zníž. prenesená",J157,0)</f>
        <v>0</v>
      </c>
      <c r="BI157" s="238">
        <f>IF(N157="nulová",J157,0)</f>
        <v>0</v>
      </c>
      <c r="BJ157" s="14" t="s">
        <v>82</v>
      </c>
      <c r="BK157" s="239">
        <f>ROUND(I157*H157,3)</f>
        <v>0</v>
      </c>
      <c r="BL157" s="14" t="s">
        <v>174</v>
      </c>
      <c r="BM157" s="237" t="s">
        <v>410</v>
      </c>
    </row>
    <row r="158" s="2" customFormat="1" ht="24.15" customHeight="1">
      <c r="A158" s="35"/>
      <c r="B158" s="36"/>
      <c r="C158" s="226" t="s">
        <v>293</v>
      </c>
      <c r="D158" s="226" t="s">
        <v>170</v>
      </c>
      <c r="E158" s="227" t="s">
        <v>2554</v>
      </c>
      <c r="F158" s="228" t="s">
        <v>2555</v>
      </c>
      <c r="G158" s="229" t="s">
        <v>291</v>
      </c>
      <c r="H158" s="230">
        <v>1</v>
      </c>
      <c r="I158" s="231"/>
      <c r="J158" s="230">
        <f>ROUND(I158*H158,3)</f>
        <v>0</v>
      </c>
      <c r="K158" s="232"/>
      <c r="L158" s="41"/>
      <c r="M158" s="233" t="s">
        <v>1</v>
      </c>
      <c r="N158" s="234" t="s">
        <v>38</v>
      </c>
      <c r="O158" s="94"/>
      <c r="P158" s="235">
        <f>O158*H158</f>
        <v>0</v>
      </c>
      <c r="Q158" s="235">
        <v>0</v>
      </c>
      <c r="R158" s="235">
        <f>Q158*H158</f>
        <v>0</v>
      </c>
      <c r="S158" s="235">
        <v>0</v>
      </c>
      <c r="T158" s="236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37" t="s">
        <v>174</v>
      </c>
      <c r="AT158" s="237" t="s">
        <v>170</v>
      </c>
      <c r="AU158" s="237" t="s">
        <v>82</v>
      </c>
      <c r="AY158" s="14" t="s">
        <v>168</v>
      </c>
      <c r="BE158" s="238">
        <f>IF(N158="základná",J158,0)</f>
        <v>0</v>
      </c>
      <c r="BF158" s="238">
        <f>IF(N158="znížená",J158,0)</f>
        <v>0</v>
      </c>
      <c r="BG158" s="238">
        <f>IF(N158="zákl. prenesená",J158,0)</f>
        <v>0</v>
      </c>
      <c r="BH158" s="238">
        <f>IF(N158="zníž. prenesená",J158,0)</f>
        <v>0</v>
      </c>
      <c r="BI158" s="238">
        <f>IF(N158="nulová",J158,0)</f>
        <v>0</v>
      </c>
      <c r="BJ158" s="14" t="s">
        <v>82</v>
      </c>
      <c r="BK158" s="239">
        <f>ROUND(I158*H158,3)</f>
        <v>0</v>
      </c>
      <c r="BL158" s="14" t="s">
        <v>174</v>
      </c>
      <c r="BM158" s="237" t="s">
        <v>418</v>
      </c>
    </row>
    <row r="159" s="2" customFormat="1" ht="24.15" customHeight="1">
      <c r="A159" s="35"/>
      <c r="B159" s="36"/>
      <c r="C159" s="240" t="s">
        <v>297</v>
      </c>
      <c r="D159" s="240" t="s">
        <v>439</v>
      </c>
      <c r="E159" s="241" t="s">
        <v>2556</v>
      </c>
      <c r="F159" s="242" t="s">
        <v>2557</v>
      </c>
      <c r="G159" s="243" t="s">
        <v>291</v>
      </c>
      <c r="H159" s="244">
        <v>1</v>
      </c>
      <c r="I159" s="245"/>
      <c r="J159" s="244">
        <f>ROUND(I159*H159,3)</f>
        <v>0</v>
      </c>
      <c r="K159" s="246"/>
      <c r="L159" s="247"/>
      <c r="M159" s="248" t="s">
        <v>1</v>
      </c>
      <c r="N159" s="249" t="s">
        <v>38</v>
      </c>
      <c r="O159" s="94"/>
      <c r="P159" s="235">
        <f>O159*H159</f>
        <v>0</v>
      </c>
      <c r="Q159" s="235">
        <v>0</v>
      </c>
      <c r="R159" s="235">
        <f>Q159*H159</f>
        <v>0</v>
      </c>
      <c r="S159" s="235">
        <v>0</v>
      </c>
      <c r="T159" s="236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37" t="s">
        <v>198</v>
      </c>
      <c r="AT159" s="237" t="s">
        <v>439</v>
      </c>
      <c r="AU159" s="237" t="s">
        <v>82</v>
      </c>
      <c r="AY159" s="14" t="s">
        <v>168</v>
      </c>
      <c r="BE159" s="238">
        <f>IF(N159="základná",J159,0)</f>
        <v>0</v>
      </c>
      <c r="BF159" s="238">
        <f>IF(N159="znížená",J159,0)</f>
        <v>0</v>
      </c>
      <c r="BG159" s="238">
        <f>IF(N159="zákl. prenesená",J159,0)</f>
        <v>0</v>
      </c>
      <c r="BH159" s="238">
        <f>IF(N159="zníž. prenesená",J159,0)</f>
        <v>0</v>
      </c>
      <c r="BI159" s="238">
        <f>IF(N159="nulová",J159,0)</f>
        <v>0</v>
      </c>
      <c r="BJ159" s="14" t="s">
        <v>82</v>
      </c>
      <c r="BK159" s="239">
        <f>ROUND(I159*H159,3)</f>
        <v>0</v>
      </c>
      <c r="BL159" s="14" t="s">
        <v>174</v>
      </c>
      <c r="BM159" s="237" t="s">
        <v>426</v>
      </c>
    </row>
    <row r="160" s="2" customFormat="1" ht="24.15" customHeight="1">
      <c r="A160" s="35"/>
      <c r="B160" s="36"/>
      <c r="C160" s="226" t="s">
        <v>301</v>
      </c>
      <c r="D160" s="226" t="s">
        <v>170</v>
      </c>
      <c r="E160" s="227" t="s">
        <v>2558</v>
      </c>
      <c r="F160" s="228" t="s">
        <v>2559</v>
      </c>
      <c r="G160" s="229" t="s">
        <v>291</v>
      </c>
      <c r="H160" s="230">
        <v>1</v>
      </c>
      <c r="I160" s="231"/>
      <c r="J160" s="230">
        <f>ROUND(I160*H160,3)</f>
        <v>0</v>
      </c>
      <c r="K160" s="232"/>
      <c r="L160" s="41"/>
      <c r="M160" s="233" t="s">
        <v>1</v>
      </c>
      <c r="N160" s="234" t="s">
        <v>38</v>
      </c>
      <c r="O160" s="94"/>
      <c r="P160" s="235">
        <f>O160*H160</f>
        <v>0</v>
      </c>
      <c r="Q160" s="235">
        <v>0.0063</v>
      </c>
      <c r="R160" s="235">
        <f>Q160*H160</f>
        <v>0.0063</v>
      </c>
      <c r="S160" s="235">
        <v>0</v>
      </c>
      <c r="T160" s="236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37" t="s">
        <v>174</v>
      </c>
      <c r="AT160" s="237" t="s">
        <v>170</v>
      </c>
      <c r="AU160" s="237" t="s">
        <v>82</v>
      </c>
      <c r="AY160" s="14" t="s">
        <v>168</v>
      </c>
      <c r="BE160" s="238">
        <f>IF(N160="základná",J160,0)</f>
        <v>0</v>
      </c>
      <c r="BF160" s="238">
        <f>IF(N160="znížená",J160,0)</f>
        <v>0</v>
      </c>
      <c r="BG160" s="238">
        <f>IF(N160="zákl. prenesená",J160,0)</f>
        <v>0</v>
      </c>
      <c r="BH160" s="238">
        <f>IF(N160="zníž. prenesená",J160,0)</f>
        <v>0</v>
      </c>
      <c r="BI160" s="238">
        <f>IF(N160="nulová",J160,0)</f>
        <v>0</v>
      </c>
      <c r="BJ160" s="14" t="s">
        <v>82</v>
      </c>
      <c r="BK160" s="239">
        <f>ROUND(I160*H160,3)</f>
        <v>0</v>
      </c>
      <c r="BL160" s="14" t="s">
        <v>174</v>
      </c>
      <c r="BM160" s="237" t="s">
        <v>434</v>
      </c>
    </row>
    <row r="161" s="2" customFormat="1" ht="16.5" customHeight="1">
      <c r="A161" s="35"/>
      <c r="B161" s="36"/>
      <c r="C161" s="240" t="s">
        <v>305</v>
      </c>
      <c r="D161" s="240" t="s">
        <v>439</v>
      </c>
      <c r="E161" s="241" t="s">
        <v>2560</v>
      </c>
      <c r="F161" s="242" t="s">
        <v>2561</v>
      </c>
      <c r="G161" s="243" t="s">
        <v>291</v>
      </c>
      <c r="H161" s="244">
        <v>1</v>
      </c>
      <c r="I161" s="245"/>
      <c r="J161" s="244">
        <f>ROUND(I161*H161,3)</f>
        <v>0</v>
      </c>
      <c r="K161" s="246"/>
      <c r="L161" s="247"/>
      <c r="M161" s="248" t="s">
        <v>1</v>
      </c>
      <c r="N161" s="249" t="s">
        <v>38</v>
      </c>
      <c r="O161" s="94"/>
      <c r="P161" s="235">
        <f>O161*H161</f>
        <v>0</v>
      </c>
      <c r="Q161" s="235">
        <v>0.059999999999999998</v>
      </c>
      <c r="R161" s="235">
        <f>Q161*H161</f>
        <v>0.059999999999999998</v>
      </c>
      <c r="S161" s="235">
        <v>0</v>
      </c>
      <c r="T161" s="236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37" t="s">
        <v>198</v>
      </c>
      <c r="AT161" s="237" t="s">
        <v>439</v>
      </c>
      <c r="AU161" s="237" t="s">
        <v>82</v>
      </c>
      <c r="AY161" s="14" t="s">
        <v>168</v>
      </c>
      <c r="BE161" s="238">
        <f>IF(N161="základná",J161,0)</f>
        <v>0</v>
      </c>
      <c r="BF161" s="238">
        <f>IF(N161="znížená",J161,0)</f>
        <v>0</v>
      </c>
      <c r="BG161" s="238">
        <f>IF(N161="zákl. prenesená",J161,0)</f>
        <v>0</v>
      </c>
      <c r="BH161" s="238">
        <f>IF(N161="zníž. prenesená",J161,0)</f>
        <v>0</v>
      </c>
      <c r="BI161" s="238">
        <f>IF(N161="nulová",J161,0)</f>
        <v>0</v>
      </c>
      <c r="BJ161" s="14" t="s">
        <v>82</v>
      </c>
      <c r="BK161" s="239">
        <f>ROUND(I161*H161,3)</f>
        <v>0</v>
      </c>
      <c r="BL161" s="14" t="s">
        <v>174</v>
      </c>
      <c r="BM161" s="237" t="s">
        <v>443</v>
      </c>
    </row>
    <row r="162" s="2" customFormat="1" ht="16.5" customHeight="1">
      <c r="A162" s="35"/>
      <c r="B162" s="36"/>
      <c r="C162" s="226" t="s">
        <v>309</v>
      </c>
      <c r="D162" s="226" t="s">
        <v>170</v>
      </c>
      <c r="E162" s="227" t="s">
        <v>2562</v>
      </c>
      <c r="F162" s="228" t="s">
        <v>2563</v>
      </c>
      <c r="G162" s="229" t="s">
        <v>291</v>
      </c>
      <c r="H162" s="230">
        <v>1</v>
      </c>
      <c r="I162" s="231"/>
      <c r="J162" s="230">
        <f>ROUND(I162*H162,3)</f>
        <v>0</v>
      </c>
      <c r="K162" s="232"/>
      <c r="L162" s="41"/>
      <c r="M162" s="233" t="s">
        <v>1</v>
      </c>
      <c r="N162" s="234" t="s">
        <v>38</v>
      </c>
      <c r="O162" s="94"/>
      <c r="P162" s="235">
        <f>O162*H162</f>
        <v>0</v>
      </c>
      <c r="Q162" s="235">
        <v>0.10419100000000001</v>
      </c>
      <c r="R162" s="235">
        <f>Q162*H162</f>
        <v>0.10419100000000001</v>
      </c>
      <c r="S162" s="235">
        <v>0</v>
      </c>
      <c r="T162" s="236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37" t="s">
        <v>174</v>
      </c>
      <c r="AT162" s="237" t="s">
        <v>170</v>
      </c>
      <c r="AU162" s="237" t="s">
        <v>82</v>
      </c>
      <c r="AY162" s="14" t="s">
        <v>168</v>
      </c>
      <c r="BE162" s="238">
        <f>IF(N162="základná",J162,0)</f>
        <v>0</v>
      </c>
      <c r="BF162" s="238">
        <f>IF(N162="znížená",J162,0)</f>
        <v>0</v>
      </c>
      <c r="BG162" s="238">
        <f>IF(N162="zákl. prenesená",J162,0)</f>
        <v>0</v>
      </c>
      <c r="BH162" s="238">
        <f>IF(N162="zníž. prenesená",J162,0)</f>
        <v>0</v>
      </c>
      <c r="BI162" s="238">
        <f>IF(N162="nulová",J162,0)</f>
        <v>0</v>
      </c>
      <c r="BJ162" s="14" t="s">
        <v>82</v>
      </c>
      <c r="BK162" s="239">
        <f>ROUND(I162*H162,3)</f>
        <v>0</v>
      </c>
      <c r="BL162" s="14" t="s">
        <v>174</v>
      </c>
      <c r="BM162" s="237" t="s">
        <v>451</v>
      </c>
    </row>
    <row r="163" s="2" customFormat="1" ht="33" customHeight="1">
      <c r="A163" s="35"/>
      <c r="B163" s="36"/>
      <c r="C163" s="240" t="s">
        <v>313</v>
      </c>
      <c r="D163" s="240" t="s">
        <v>439</v>
      </c>
      <c r="E163" s="241" t="s">
        <v>2564</v>
      </c>
      <c r="F163" s="242" t="s">
        <v>2565</v>
      </c>
      <c r="G163" s="243" t="s">
        <v>291</v>
      </c>
      <c r="H163" s="244">
        <v>1</v>
      </c>
      <c r="I163" s="245"/>
      <c r="J163" s="244">
        <f>ROUND(I163*H163,3)</f>
        <v>0</v>
      </c>
      <c r="K163" s="246"/>
      <c r="L163" s="247"/>
      <c r="M163" s="248" t="s">
        <v>1</v>
      </c>
      <c r="N163" s="249" t="s">
        <v>38</v>
      </c>
      <c r="O163" s="94"/>
      <c r="P163" s="235">
        <f>O163*H163</f>
        <v>0</v>
      </c>
      <c r="Q163" s="235">
        <v>0.0061999999999999998</v>
      </c>
      <c r="R163" s="235">
        <f>Q163*H163</f>
        <v>0.0061999999999999998</v>
      </c>
      <c r="S163" s="235">
        <v>0</v>
      </c>
      <c r="T163" s="236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37" t="s">
        <v>198</v>
      </c>
      <c r="AT163" s="237" t="s">
        <v>439</v>
      </c>
      <c r="AU163" s="237" t="s">
        <v>82</v>
      </c>
      <c r="AY163" s="14" t="s">
        <v>168</v>
      </c>
      <c r="BE163" s="238">
        <f>IF(N163="základná",J163,0)</f>
        <v>0</v>
      </c>
      <c r="BF163" s="238">
        <f>IF(N163="znížená",J163,0)</f>
        <v>0</v>
      </c>
      <c r="BG163" s="238">
        <f>IF(N163="zákl. prenesená",J163,0)</f>
        <v>0</v>
      </c>
      <c r="BH163" s="238">
        <f>IF(N163="zníž. prenesená",J163,0)</f>
        <v>0</v>
      </c>
      <c r="BI163" s="238">
        <f>IF(N163="nulová",J163,0)</f>
        <v>0</v>
      </c>
      <c r="BJ163" s="14" t="s">
        <v>82</v>
      </c>
      <c r="BK163" s="239">
        <f>ROUND(I163*H163,3)</f>
        <v>0</v>
      </c>
      <c r="BL163" s="14" t="s">
        <v>174</v>
      </c>
      <c r="BM163" s="237" t="s">
        <v>459</v>
      </c>
    </row>
    <row r="164" s="2" customFormat="1" ht="24.15" customHeight="1">
      <c r="A164" s="35"/>
      <c r="B164" s="36"/>
      <c r="C164" s="240" t="s">
        <v>317</v>
      </c>
      <c r="D164" s="240" t="s">
        <v>439</v>
      </c>
      <c r="E164" s="241" t="s">
        <v>2566</v>
      </c>
      <c r="F164" s="242" t="s">
        <v>2567</v>
      </c>
      <c r="G164" s="243" t="s">
        <v>291</v>
      </c>
      <c r="H164" s="244">
        <v>1</v>
      </c>
      <c r="I164" s="245"/>
      <c r="J164" s="244">
        <f>ROUND(I164*H164,3)</f>
        <v>0</v>
      </c>
      <c r="K164" s="246"/>
      <c r="L164" s="247"/>
      <c r="M164" s="248" t="s">
        <v>1</v>
      </c>
      <c r="N164" s="249" t="s">
        <v>38</v>
      </c>
      <c r="O164" s="94"/>
      <c r="P164" s="235">
        <f>O164*H164</f>
        <v>0</v>
      </c>
      <c r="Q164" s="235">
        <v>0</v>
      </c>
      <c r="R164" s="235">
        <f>Q164*H164</f>
        <v>0</v>
      </c>
      <c r="S164" s="235">
        <v>0</v>
      </c>
      <c r="T164" s="236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37" t="s">
        <v>198</v>
      </c>
      <c r="AT164" s="237" t="s">
        <v>439</v>
      </c>
      <c r="AU164" s="237" t="s">
        <v>82</v>
      </c>
      <c r="AY164" s="14" t="s">
        <v>168</v>
      </c>
      <c r="BE164" s="238">
        <f>IF(N164="základná",J164,0)</f>
        <v>0</v>
      </c>
      <c r="BF164" s="238">
        <f>IF(N164="znížená",J164,0)</f>
        <v>0</v>
      </c>
      <c r="BG164" s="238">
        <f>IF(N164="zákl. prenesená",J164,0)</f>
        <v>0</v>
      </c>
      <c r="BH164" s="238">
        <f>IF(N164="zníž. prenesená",J164,0)</f>
        <v>0</v>
      </c>
      <c r="BI164" s="238">
        <f>IF(N164="nulová",J164,0)</f>
        <v>0</v>
      </c>
      <c r="BJ164" s="14" t="s">
        <v>82</v>
      </c>
      <c r="BK164" s="239">
        <f>ROUND(I164*H164,3)</f>
        <v>0</v>
      </c>
      <c r="BL164" s="14" t="s">
        <v>174</v>
      </c>
      <c r="BM164" s="237" t="s">
        <v>468</v>
      </c>
    </row>
    <row r="165" s="2" customFormat="1" ht="33" customHeight="1">
      <c r="A165" s="35"/>
      <c r="B165" s="36"/>
      <c r="C165" s="226" t="s">
        <v>321</v>
      </c>
      <c r="D165" s="226" t="s">
        <v>170</v>
      </c>
      <c r="E165" s="227" t="s">
        <v>2568</v>
      </c>
      <c r="F165" s="228" t="s">
        <v>2569</v>
      </c>
      <c r="G165" s="229" t="s">
        <v>291</v>
      </c>
      <c r="H165" s="230">
        <v>1</v>
      </c>
      <c r="I165" s="231"/>
      <c r="J165" s="230">
        <f>ROUND(I165*H165,3)</f>
        <v>0</v>
      </c>
      <c r="K165" s="232"/>
      <c r="L165" s="41"/>
      <c r="M165" s="233" t="s">
        <v>1</v>
      </c>
      <c r="N165" s="234" t="s">
        <v>38</v>
      </c>
      <c r="O165" s="94"/>
      <c r="P165" s="235">
        <f>O165*H165</f>
        <v>0</v>
      </c>
      <c r="Q165" s="235">
        <v>0.00024971999999999999</v>
      </c>
      <c r="R165" s="235">
        <f>Q165*H165</f>
        <v>0.00024971999999999999</v>
      </c>
      <c r="S165" s="235">
        <v>0</v>
      </c>
      <c r="T165" s="236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37" t="s">
        <v>174</v>
      </c>
      <c r="AT165" s="237" t="s">
        <v>170</v>
      </c>
      <c r="AU165" s="237" t="s">
        <v>82</v>
      </c>
      <c r="AY165" s="14" t="s">
        <v>168</v>
      </c>
      <c r="BE165" s="238">
        <f>IF(N165="základná",J165,0)</f>
        <v>0</v>
      </c>
      <c r="BF165" s="238">
        <f>IF(N165="znížená",J165,0)</f>
        <v>0</v>
      </c>
      <c r="BG165" s="238">
        <f>IF(N165="zákl. prenesená",J165,0)</f>
        <v>0</v>
      </c>
      <c r="BH165" s="238">
        <f>IF(N165="zníž. prenesená",J165,0)</f>
        <v>0</v>
      </c>
      <c r="BI165" s="238">
        <f>IF(N165="nulová",J165,0)</f>
        <v>0</v>
      </c>
      <c r="BJ165" s="14" t="s">
        <v>82</v>
      </c>
      <c r="BK165" s="239">
        <f>ROUND(I165*H165,3)</f>
        <v>0</v>
      </c>
      <c r="BL165" s="14" t="s">
        <v>174</v>
      </c>
      <c r="BM165" s="237" t="s">
        <v>476</v>
      </c>
    </row>
    <row r="166" s="2" customFormat="1" ht="21.75" customHeight="1">
      <c r="A166" s="35"/>
      <c r="B166" s="36"/>
      <c r="C166" s="226" t="s">
        <v>325</v>
      </c>
      <c r="D166" s="226" t="s">
        <v>170</v>
      </c>
      <c r="E166" s="227" t="s">
        <v>2570</v>
      </c>
      <c r="F166" s="228" t="s">
        <v>2571</v>
      </c>
      <c r="G166" s="229" t="s">
        <v>666</v>
      </c>
      <c r="H166" s="230">
        <v>33</v>
      </c>
      <c r="I166" s="231"/>
      <c r="J166" s="230">
        <f>ROUND(I166*H166,3)</f>
        <v>0</v>
      </c>
      <c r="K166" s="232"/>
      <c r="L166" s="41"/>
      <c r="M166" s="233" t="s">
        <v>1</v>
      </c>
      <c r="N166" s="234" t="s">
        <v>38</v>
      </c>
      <c r="O166" s="94"/>
      <c r="P166" s="235">
        <f>O166*H166</f>
        <v>0</v>
      </c>
      <c r="Q166" s="235">
        <v>8.8999999999999995E-05</v>
      </c>
      <c r="R166" s="235">
        <f>Q166*H166</f>
        <v>0.0029369999999999999</v>
      </c>
      <c r="S166" s="235">
        <v>0</v>
      </c>
      <c r="T166" s="236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37" t="s">
        <v>174</v>
      </c>
      <c r="AT166" s="237" t="s">
        <v>170</v>
      </c>
      <c r="AU166" s="237" t="s">
        <v>82</v>
      </c>
      <c r="AY166" s="14" t="s">
        <v>168</v>
      </c>
      <c r="BE166" s="238">
        <f>IF(N166="základná",J166,0)</f>
        <v>0</v>
      </c>
      <c r="BF166" s="238">
        <f>IF(N166="znížená",J166,0)</f>
        <v>0</v>
      </c>
      <c r="BG166" s="238">
        <f>IF(N166="zákl. prenesená",J166,0)</f>
        <v>0</v>
      </c>
      <c r="BH166" s="238">
        <f>IF(N166="zníž. prenesená",J166,0)</f>
        <v>0</v>
      </c>
      <c r="BI166" s="238">
        <f>IF(N166="nulová",J166,0)</f>
        <v>0</v>
      </c>
      <c r="BJ166" s="14" t="s">
        <v>82</v>
      </c>
      <c r="BK166" s="239">
        <f>ROUND(I166*H166,3)</f>
        <v>0</v>
      </c>
      <c r="BL166" s="14" t="s">
        <v>174</v>
      </c>
      <c r="BM166" s="237" t="s">
        <v>485</v>
      </c>
    </row>
    <row r="167" s="2" customFormat="1" ht="24.15" customHeight="1">
      <c r="A167" s="35"/>
      <c r="B167" s="36"/>
      <c r="C167" s="226" t="s">
        <v>329</v>
      </c>
      <c r="D167" s="226" t="s">
        <v>170</v>
      </c>
      <c r="E167" s="227" t="s">
        <v>2572</v>
      </c>
      <c r="F167" s="228" t="s">
        <v>2573</v>
      </c>
      <c r="G167" s="229" t="s">
        <v>666</v>
      </c>
      <c r="H167" s="230">
        <v>33</v>
      </c>
      <c r="I167" s="231"/>
      <c r="J167" s="230">
        <f>ROUND(I167*H167,3)</f>
        <v>0</v>
      </c>
      <c r="K167" s="232"/>
      <c r="L167" s="41"/>
      <c r="M167" s="233" t="s">
        <v>1</v>
      </c>
      <c r="N167" s="234" t="s">
        <v>38</v>
      </c>
      <c r="O167" s="94"/>
      <c r="P167" s="235">
        <f>O167*H167</f>
        <v>0</v>
      </c>
      <c r="Q167" s="235">
        <v>0.00010000000000000001</v>
      </c>
      <c r="R167" s="235">
        <f>Q167*H167</f>
        <v>0.0033</v>
      </c>
      <c r="S167" s="235">
        <v>0</v>
      </c>
      <c r="T167" s="236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37" t="s">
        <v>174</v>
      </c>
      <c r="AT167" s="237" t="s">
        <v>170</v>
      </c>
      <c r="AU167" s="237" t="s">
        <v>82</v>
      </c>
      <c r="AY167" s="14" t="s">
        <v>168</v>
      </c>
      <c r="BE167" s="238">
        <f>IF(N167="základná",J167,0)</f>
        <v>0</v>
      </c>
      <c r="BF167" s="238">
        <f>IF(N167="znížená",J167,0)</f>
        <v>0</v>
      </c>
      <c r="BG167" s="238">
        <f>IF(N167="zákl. prenesená",J167,0)</f>
        <v>0</v>
      </c>
      <c r="BH167" s="238">
        <f>IF(N167="zníž. prenesená",J167,0)</f>
        <v>0</v>
      </c>
      <c r="BI167" s="238">
        <f>IF(N167="nulová",J167,0)</f>
        <v>0</v>
      </c>
      <c r="BJ167" s="14" t="s">
        <v>82</v>
      </c>
      <c r="BK167" s="239">
        <f>ROUND(I167*H167,3)</f>
        <v>0</v>
      </c>
      <c r="BL167" s="14" t="s">
        <v>174</v>
      </c>
      <c r="BM167" s="237" t="s">
        <v>493</v>
      </c>
    </row>
    <row r="168" s="2" customFormat="1" ht="37.8" customHeight="1">
      <c r="A168" s="35"/>
      <c r="B168" s="36"/>
      <c r="C168" s="226" t="s">
        <v>333</v>
      </c>
      <c r="D168" s="226" t="s">
        <v>170</v>
      </c>
      <c r="E168" s="227" t="s">
        <v>2574</v>
      </c>
      <c r="F168" s="228" t="s">
        <v>2575</v>
      </c>
      <c r="G168" s="229" t="s">
        <v>1470</v>
      </c>
      <c r="H168" s="230">
        <v>4</v>
      </c>
      <c r="I168" s="231"/>
      <c r="J168" s="230">
        <f>ROUND(I168*H168,3)</f>
        <v>0</v>
      </c>
      <c r="K168" s="232"/>
      <c r="L168" s="41"/>
      <c r="M168" s="233" t="s">
        <v>1</v>
      </c>
      <c r="N168" s="234" t="s">
        <v>38</v>
      </c>
      <c r="O168" s="94"/>
      <c r="P168" s="235">
        <f>O168*H168</f>
        <v>0</v>
      </c>
      <c r="Q168" s="235">
        <v>0</v>
      </c>
      <c r="R168" s="235">
        <f>Q168*H168</f>
        <v>0</v>
      </c>
      <c r="S168" s="235">
        <v>0</v>
      </c>
      <c r="T168" s="236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37" t="s">
        <v>174</v>
      </c>
      <c r="AT168" s="237" t="s">
        <v>170</v>
      </c>
      <c r="AU168" s="237" t="s">
        <v>82</v>
      </c>
      <c r="AY168" s="14" t="s">
        <v>168</v>
      </c>
      <c r="BE168" s="238">
        <f>IF(N168="základná",J168,0)</f>
        <v>0</v>
      </c>
      <c r="BF168" s="238">
        <f>IF(N168="znížená",J168,0)</f>
        <v>0</v>
      </c>
      <c r="BG168" s="238">
        <f>IF(N168="zákl. prenesená",J168,0)</f>
        <v>0</v>
      </c>
      <c r="BH168" s="238">
        <f>IF(N168="zníž. prenesená",J168,0)</f>
        <v>0</v>
      </c>
      <c r="BI168" s="238">
        <f>IF(N168="nulová",J168,0)</f>
        <v>0</v>
      </c>
      <c r="BJ168" s="14" t="s">
        <v>82</v>
      </c>
      <c r="BK168" s="239">
        <f>ROUND(I168*H168,3)</f>
        <v>0</v>
      </c>
      <c r="BL168" s="14" t="s">
        <v>174</v>
      </c>
      <c r="BM168" s="237" t="s">
        <v>501</v>
      </c>
    </row>
    <row r="169" s="2" customFormat="1" ht="24.15" customHeight="1">
      <c r="A169" s="35"/>
      <c r="B169" s="36"/>
      <c r="C169" s="240" t="s">
        <v>337</v>
      </c>
      <c r="D169" s="240" t="s">
        <v>439</v>
      </c>
      <c r="E169" s="241" t="s">
        <v>2576</v>
      </c>
      <c r="F169" s="242" t="s">
        <v>2577</v>
      </c>
      <c r="G169" s="243" t="s">
        <v>291</v>
      </c>
      <c r="H169" s="244">
        <v>1</v>
      </c>
      <c r="I169" s="245"/>
      <c r="J169" s="244">
        <f>ROUND(I169*H169,3)</f>
        <v>0</v>
      </c>
      <c r="K169" s="246"/>
      <c r="L169" s="247"/>
      <c r="M169" s="248" t="s">
        <v>1</v>
      </c>
      <c r="N169" s="249" t="s">
        <v>38</v>
      </c>
      <c r="O169" s="94"/>
      <c r="P169" s="235">
        <f>O169*H169</f>
        <v>0</v>
      </c>
      <c r="Q169" s="235">
        <v>0</v>
      </c>
      <c r="R169" s="235">
        <f>Q169*H169</f>
        <v>0</v>
      </c>
      <c r="S169" s="235">
        <v>0</v>
      </c>
      <c r="T169" s="236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37" t="s">
        <v>198</v>
      </c>
      <c r="AT169" s="237" t="s">
        <v>439</v>
      </c>
      <c r="AU169" s="237" t="s">
        <v>82</v>
      </c>
      <c r="AY169" s="14" t="s">
        <v>168</v>
      </c>
      <c r="BE169" s="238">
        <f>IF(N169="základná",J169,0)</f>
        <v>0</v>
      </c>
      <c r="BF169" s="238">
        <f>IF(N169="znížená",J169,0)</f>
        <v>0</v>
      </c>
      <c r="BG169" s="238">
        <f>IF(N169="zákl. prenesená",J169,0)</f>
        <v>0</v>
      </c>
      <c r="BH169" s="238">
        <f>IF(N169="zníž. prenesená",J169,0)</f>
        <v>0</v>
      </c>
      <c r="BI169" s="238">
        <f>IF(N169="nulová",J169,0)</f>
        <v>0</v>
      </c>
      <c r="BJ169" s="14" t="s">
        <v>82</v>
      </c>
      <c r="BK169" s="239">
        <f>ROUND(I169*H169,3)</f>
        <v>0</v>
      </c>
      <c r="BL169" s="14" t="s">
        <v>174</v>
      </c>
      <c r="BM169" s="237" t="s">
        <v>509</v>
      </c>
    </row>
    <row r="170" s="12" customFormat="1" ht="22.8" customHeight="1">
      <c r="A170" s="12"/>
      <c r="B170" s="210"/>
      <c r="C170" s="211"/>
      <c r="D170" s="212" t="s">
        <v>71</v>
      </c>
      <c r="E170" s="224" t="s">
        <v>567</v>
      </c>
      <c r="F170" s="224" t="s">
        <v>712</v>
      </c>
      <c r="G170" s="211"/>
      <c r="H170" s="211"/>
      <c r="I170" s="214"/>
      <c r="J170" s="225">
        <f>BK170</f>
        <v>0</v>
      </c>
      <c r="K170" s="211"/>
      <c r="L170" s="216"/>
      <c r="M170" s="217"/>
      <c r="N170" s="218"/>
      <c r="O170" s="218"/>
      <c r="P170" s="219">
        <f>P171</f>
        <v>0</v>
      </c>
      <c r="Q170" s="218"/>
      <c r="R170" s="219">
        <f>R171</f>
        <v>0</v>
      </c>
      <c r="S170" s="218"/>
      <c r="T170" s="220">
        <f>T171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21" t="s">
        <v>80</v>
      </c>
      <c r="AT170" s="222" t="s">
        <v>71</v>
      </c>
      <c r="AU170" s="222" t="s">
        <v>80</v>
      </c>
      <c r="AY170" s="221" t="s">
        <v>168</v>
      </c>
      <c r="BK170" s="223">
        <f>BK171</f>
        <v>0</v>
      </c>
    </row>
    <row r="171" s="2" customFormat="1" ht="33" customHeight="1">
      <c r="A171" s="35"/>
      <c r="B171" s="36"/>
      <c r="C171" s="226" t="s">
        <v>341</v>
      </c>
      <c r="D171" s="226" t="s">
        <v>170</v>
      </c>
      <c r="E171" s="227" t="s">
        <v>2578</v>
      </c>
      <c r="F171" s="228" t="s">
        <v>2579</v>
      </c>
      <c r="G171" s="229" t="s">
        <v>212</v>
      </c>
      <c r="H171" s="230">
        <v>23.402000000000001</v>
      </c>
      <c r="I171" s="231"/>
      <c r="J171" s="230">
        <f>ROUND(I171*H171,3)</f>
        <v>0</v>
      </c>
      <c r="K171" s="232"/>
      <c r="L171" s="41"/>
      <c r="M171" s="255" t="s">
        <v>1</v>
      </c>
      <c r="N171" s="256" t="s">
        <v>38</v>
      </c>
      <c r="O171" s="252"/>
      <c r="P171" s="253">
        <f>O171*H171</f>
        <v>0</v>
      </c>
      <c r="Q171" s="253">
        <v>0</v>
      </c>
      <c r="R171" s="253">
        <f>Q171*H171</f>
        <v>0</v>
      </c>
      <c r="S171" s="253">
        <v>0</v>
      </c>
      <c r="T171" s="254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37" t="s">
        <v>174</v>
      </c>
      <c r="AT171" s="237" t="s">
        <v>170</v>
      </c>
      <c r="AU171" s="237" t="s">
        <v>82</v>
      </c>
      <c r="AY171" s="14" t="s">
        <v>168</v>
      </c>
      <c r="BE171" s="238">
        <f>IF(N171="základná",J171,0)</f>
        <v>0</v>
      </c>
      <c r="BF171" s="238">
        <f>IF(N171="znížená",J171,0)</f>
        <v>0</v>
      </c>
      <c r="BG171" s="238">
        <f>IF(N171="zákl. prenesená",J171,0)</f>
        <v>0</v>
      </c>
      <c r="BH171" s="238">
        <f>IF(N171="zníž. prenesená",J171,0)</f>
        <v>0</v>
      </c>
      <c r="BI171" s="238">
        <f>IF(N171="nulová",J171,0)</f>
        <v>0</v>
      </c>
      <c r="BJ171" s="14" t="s">
        <v>82</v>
      </c>
      <c r="BK171" s="239">
        <f>ROUND(I171*H171,3)</f>
        <v>0</v>
      </c>
      <c r="BL171" s="14" t="s">
        <v>174</v>
      </c>
      <c r="BM171" s="237" t="s">
        <v>517</v>
      </c>
    </row>
    <row r="172" s="2" customFormat="1" ht="6.96" customHeight="1">
      <c r="A172" s="35"/>
      <c r="B172" s="69"/>
      <c r="C172" s="70"/>
      <c r="D172" s="70"/>
      <c r="E172" s="70"/>
      <c r="F172" s="70"/>
      <c r="G172" s="70"/>
      <c r="H172" s="70"/>
      <c r="I172" s="70"/>
      <c r="J172" s="70"/>
      <c r="K172" s="70"/>
      <c r="L172" s="41"/>
      <c r="M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</row>
  </sheetData>
  <sheetProtection sheet="1" autoFilter="0" formatColumns="0" formatRows="0" objects="1" scenarios="1" spinCount="100000" saltValue="Zt5F+reTMj4CKXMzKMj3KRlkMnBkLtyGqUDXC1k7QwSqLAZJYzOz1qjVHt7SGIeabeS6ZNxIwUhEk/rtHcnFSg==" hashValue="RSV0dKqdDy7jB7TaxitTMfumOi3sBMPWSZHT6WQDCeqdNv9DYToCx1ayYCr8DbK7S2lx4FTuz6XY2cq7OkU8kg==" algorithmName="SHA-512" password="CC35"/>
  <autoFilter ref="C121:K171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111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72</v>
      </c>
    </row>
    <row r="4" s="1" customFormat="1" ht="24.96" customHeight="1">
      <c r="B4" s="17"/>
      <c r="D4" s="141" t="s">
        <v>115</v>
      </c>
      <c r="L4" s="17"/>
      <c r="M4" s="14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3" t="s">
        <v>14</v>
      </c>
      <c r="L6" s="17"/>
    </row>
    <row r="7" s="1" customFormat="1" ht="26.25" customHeight="1">
      <c r="B7" s="17"/>
      <c r="E7" s="144" t="str">
        <f>'Rekapitulácia stavby'!K6</f>
        <v>Centrum integrovanej zdravotnej starostlivosti, denné centrum pre seniorov, denný stacionár v meste Bánovce nad Bebravou</v>
      </c>
      <c r="F7" s="143"/>
      <c r="G7" s="143"/>
      <c r="H7" s="143"/>
      <c r="L7" s="17"/>
    </row>
    <row r="8" s="2" customFormat="1" ht="12" customHeight="1">
      <c r="A8" s="35"/>
      <c r="B8" s="41"/>
      <c r="C8" s="35"/>
      <c r="D8" s="143" t="s">
        <v>116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5" t="s">
        <v>2580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3" t="s">
        <v>16</v>
      </c>
      <c r="E11" s="35"/>
      <c r="F11" s="146" t="s">
        <v>1</v>
      </c>
      <c r="G11" s="35"/>
      <c r="H11" s="35"/>
      <c r="I11" s="143" t="s">
        <v>17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3" t="s">
        <v>18</v>
      </c>
      <c r="E12" s="35"/>
      <c r="F12" s="146" t="s">
        <v>19</v>
      </c>
      <c r="G12" s="35"/>
      <c r="H12" s="35"/>
      <c r="I12" s="143" t="s">
        <v>20</v>
      </c>
      <c r="J12" s="147" t="str">
        <f>'Rekapitulácia stavby'!AN8</f>
        <v>9. 11. 2022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3" t="s">
        <v>22</v>
      </c>
      <c r="E14" s="35"/>
      <c r="F14" s="35"/>
      <c r="G14" s="35"/>
      <c r="H14" s="35"/>
      <c r="I14" s="143" t="s">
        <v>23</v>
      </c>
      <c r="J14" s="146" t="str">
        <f>IF('Rekapitulácia stavby'!AN10="","",'Rekapitulácia stavby'!AN10)</f>
        <v/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6" t="str">
        <f>IF('Rekapitulácia stavby'!E11="","",'Rekapitulácia stavby'!E11)</f>
        <v xml:space="preserve"> </v>
      </c>
      <c r="F15" s="35"/>
      <c r="G15" s="35"/>
      <c r="H15" s="35"/>
      <c r="I15" s="143" t="s">
        <v>24</v>
      </c>
      <c r="J15" s="146" t="str">
        <f>IF('Rekapitulácia stavby'!AN11="","",'Rekapitulácia stavby'!AN11)</f>
        <v/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3" t="s">
        <v>25</v>
      </c>
      <c r="E17" s="35"/>
      <c r="F17" s="35"/>
      <c r="G17" s="35"/>
      <c r="H17" s="35"/>
      <c r="I17" s="143" t="s">
        <v>23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24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3" t="s">
        <v>27</v>
      </c>
      <c r="E20" s="35"/>
      <c r="F20" s="35"/>
      <c r="G20" s="35"/>
      <c r="H20" s="35"/>
      <c r="I20" s="143" t="s">
        <v>23</v>
      </c>
      <c r="J20" s="146" t="str">
        <f>IF('Rekapitulácia stavby'!AN16="","",'Rekapitulácia stavby'!AN16)</f>
        <v/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6" t="str">
        <f>IF('Rekapitulácia stavby'!E17="","",'Rekapitulácia stavby'!E17)</f>
        <v xml:space="preserve"> </v>
      </c>
      <c r="F21" s="35"/>
      <c r="G21" s="35"/>
      <c r="H21" s="35"/>
      <c r="I21" s="143" t="s">
        <v>24</v>
      </c>
      <c r="J21" s="146" t="str">
        <f>IF('Rekapitulácia stavby'!AN17="","",'Rekapitulácia stavby'!AN17)</f>
        <v/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3" t="s">
        <v>30</v>
      </c>
      <c r="E23" s="35"/>
      <c r="F23" s="35"/>
      <c r="G23" s="35"/>
      <c r="H23" s="35"/>
      <c r="I23" s="143" t="s">
        <v>23</v>
      </c>
      <c r="J23" s="146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6" t="str">
        <f>IF('Rekapitulácia stavby'!E20="","",'Rekapitulácia stavby'!E20)</f>
        <v xml:space="preserve"> </v>
      </c>
      <c r="F24" s="35"/>
      <c r="G24" s="35"/>
      <c r="H24" s="35"/>
      <c r="I24" s="143" t="s">
        <v>24</v>
      </c>
      <c r="J24" s="146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3" t="s">
        <v>31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3" t="s">
        <v>32</v>
      </c>
      <c r="E30" s="35"/>
      <c r="F30" s="35"/>
      <c r="G30" s="35"/>
      <c r="H30" s="35"/>
      <c r="I30" s="35"/>
      <c r="J30" s="154">
        <f>ROUND(J123,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5" t="s">
        <v>34</v>
      </c>
      <c r="G32" s="35"/>
      <c r="H32" s="35"/>
      <c r="I32" s="155" t="s">
        <v>33</v>
      </c>
      <c r="J32" s="155" t="s">
        <v>35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6" t="s">
        <v>36</v>
      </c>
      <c r="E33" s="157" t="s">
        <v>37</v>
      </c>
      <c r="F33" s="158">
        <f>ROUND((SUM(BE123:BE177)),  2)</f>
        <v>0</v>
      </c>
      <c r="G33" s="159"/>
      <c r="H33" s="159"/>
      <c r="I33" s="160">
        <v>0.20000000000000001</v>
      </c>
      <c r="J33" s="158">
        <f>ROUND(((SUM(BE123:BE177))*I33),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7" t="s">
        <v>38</v>
      </c>
      <c r="F34" s="158">
        <f>ROUND((SUM(BF123:BF177)),  2)</f>
        <v>0</v>
      </c>
      <c r="G34" s="159"/>
      <c r="H34" s="159"/>
      <c r="I34" s="160">
        <v>0.20000000000000001</v>
      </c>
      <c r="J34" s="158">
        <f>ROUND(((SUM(BF123:BF177))*I34),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39</v>
      </c>
      <c r="F35" s="161">
        <f>ROUND((SUM(BG123:BG177)),  2)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40</v>
      </c>
      <c r="F36" s="161">
        <f>ROUND((SUM(BH123:BH177)),  2)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41</v>
      </c>
      <c r="F37" s="158">
        <f>ROUND((SUM(BI123:BI177)),  2)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3"/>
      <c r="D39" s="164" t="s">
        <v>42</v>
      </c>
      <c r="E39" s="165"/>
      <c r="F39" s="165"/>
      <c r="G39" s="166" t="s">
        <v>43</v>
      </c>
      <c r="H39" s="167" t="s">
        <v>44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0" t="s">
        <v>45</v>
      </c>
      <c r="E50" s="171"/>
      <c r="F50" s="171"/>
      <c r="G50" s="170" t="s">
        <v>46</v>
      </c>
      <c r="H50" s="171"/>
      <c r="I50" s="171"/>
      <c r="J50" s="171"/>
      <c r="K50" s="171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2" t="s">
        <v>47</v>
      </c>
      <c r="E61" s="173"/>
      <c r="F61" s="174" t="s">
        <v>48</v>
      </c>
      <c r="G61" s="172" t="s">
        <v>47</v>
      </c>
      <c r="H61" s="173"/>
      <c r="I61" s="173"/>
      <c r="J61" s="175" t="s">
        <v>48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0" t="s">
        <v>49</v>
      </c>
      <c r="E65" s="176"/>
      <c r="F65" s="176"/>
      <c r="G65" s="170" t="s">
        <v>50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2" t="s">
        <v>47</v>
      </c>
      <c r="E76" s="173"/>
      <c r="F76" s="174" t="s">
        <v>48</v>
      </c>
      <c r="G76" s="172" t="s">
        <v>47</v>
      </c>
      <c r="H76" s="173"/>
      <c r="I76" s="173"/>
      <c r="J76" s="175" t="s">
        <v>48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118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14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26.25" customHeight="1">
      <c r="A85" s="35"/>
      <c r="B85" s="36"/>
      <c r="C85" s="37"/>
      <c r="D85" s="37"/>
      <c r="E85" s="181" t="str">
        <f>E7</f>
        <v>Centrum integrovanej zdravotnej starostlivosti, denné centrum pre seniorov, denný stacionár v meste Bánovce nad Bebravou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116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9" t="str">
        <f>E9</f>
        <v>SO 04 - Kanalizačná prípo...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18</v>
      </c>
      <c r="D89" s="37"/>
      <c r="E89" s="37"/>
      <c r="F89" s="24" t="str">
        <f>F12</f>
        <v xml:space="preserve"> </v>
      </c>
      <c r="G89" s="37"/>
      <c r="H89" s="37"/>
      <c r="I89" s="29" t="s">
        <v>20</v>
      </c>
      <c r="J89" s="82" t="str">
        <f>IF(J12="","",J12)</f>
        <v>9. 11. 2022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22</v>
      </c>
      <c r="D91" s="37"/>
      <c r="E91" s="37"/>
      <c r="F91" s="24" t="str">
        <f>E15</f>
        <v xml:space="preserve"> </v>
      </c>
      <c r="G91" s="37"/>
      <c r="H91" s="37"/>
      <c r="I91" s="29" t="s">
        <v>27</v>
      </c>
      <c r="J91" s="33" t="str">
        <f>E21</f>
        <v xml:space="preserve"> 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25</v>
      </c>
      <c r="D92" s="37"/>
      <c r="E92" s="37"/>
      <c r="F92" s="24" t="str">
        <f>IF(E18="","",E18)</f>
        <v>Vyplň údaj</v>
      </c>
      <c r="G92" s="37"/>
      <c r="H92" s="37"/>
      <c r="I92" s="29" t="s">
        <v>30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82" t="s">
        <v>119</v>
      </c>
      <c r="D94" s="183"/>
      <c r="E94" s="183"/>
      <c r="F94" s="183"/>
      <c r="G94" s="183"/>
      <c r="H94" s="183"/>
      <c r="I94" s="183"/>
      <c r="J94" s="184" t="s">
        <v>120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85" t="s">
        <v>121</v>
      </c>
      <c r="D96" s="37"/>
      <c r="E96" s="37"/>
      <c r="F96" s="37"/>
      <c r="G96" s="37"/>
      <c r="H96" s="37"/>
      <c r="I96" s="37"/>
      <c r="J96" s="113">
        <f>J123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122</v>
      </c>
    </row>
    <row r="97" s="9" customFormat="1" ht="24.96" customHeight="1">
      <c r="A97" s="9"/>
      <c r="B97" s="186"/>
      <c r="C97" s="187"/>
      <c r="D97" s="188" t="s">
        <v>123</v>
      </c>
      <c r="E97" s="189"/>
      <c r="F97" s="189"/>
      <c r="G97" s="189"/>
      <c r="H97" s="189"/>
      <c r="I97" s="189"/>
      <c r="J97" s="190">
        <f>J124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2"/>
      <c r="C98" s="193"/>
      <c r="D98" s="194" t="s">
        <v>2500</v>
      </c>
      <c r="E98" s="195"/>
      <c r="F98" s="195"/>
      <c r="G98" s="195"/>
      <c r="H98" s="195"/>
      <c r="I98" s="195"/>
      <c r="J98" s="196">
        <f>J125</f>
        <v>0</v>
      </c>
      <c r="K98" s="193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2"/>
      <c r="C99" s="193"/>
      <c r="D99" s="194" t="s">
        <v>2501</v>
      </c>
      <c r="E99" s="195"/>
      <c r="F99" s="195"/>
      <c r="G99" s="195"/>
      <c r="H99" s="195"/>
      <c r="I99" s="195"/>
      <c r="J99" s="196">
        <f>J142</f>
        <v>0</v>
      </c>
      <c r="K99" s="193"/>
      <c r="L99" s="19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2"/>
      <c r="C100" s="193"/>
      <c r="D100" s="194" t="s">
        <v>128</v>
      </c>
      <c r="E100" s="195"/>
      <c r="F100" s="195"/>
      <c r="G100" s="195"/>
      <c r="H100" s="195"/>
      <c r="I100" s="195"/>
      <c r="J100" s="196">
        <f>J144</f>
        <v>0</v>
      </c>
      <c r="K100" s="193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2"/>
      <c r="C101" s="193"/>
      <c r="D101" s="194" t="s">
        <v>2067</v>
      </c>
      <c r="E101" s="195"/>
      <c r="F101" s="195"/>
      <c r="G101" s="195"/>
      <c r="H101" s="195"/>
      <c r="I101" s="195"/>
      <c r="J101" s="196">
        <f>J148</f>
        <v>0</v>
      </c>
      <c r="K101" s="193"/>
      <c r="L101" s="19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2"/>
      <c r="C102" s="193"/>
      <c r="D102" s="194" t="s">
        <v>2581</v>
      </c>
      <c r="E102" s="195"/>
      <c r="F102" s="195"/>
      <c r="G102" s="195"/>
      <c r="H102" s="195"/>
      <c r="I102" s="195"/>
      <c r="J102" s="196">
        <f>J168</f>
        <v>0</v>
      </c>
      <c r="K102" s="193"/>
      <c r="L102" s="19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2"/>
      <c r="C103" s="193"/>
      <c r="D103" s="194" t="s">
        <v>131</v>
      </c>
      <c r="E103" s="195"/>
      <c r="F103" s="195"/>
      <c r="G103" s="195"/>
      <c r="H103" s="195"/>
      <c r="I103" s="195"/>
      <c r="J103" s="196">
        <f>J176</f>
        <v>0</v>
      </c>
      <c r="K103" s="193"/>
      <c r="L103" s="19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5"/>
      <c r="B104" s="36"/>
      <c r="C104" s="37"/>
      <c r="D104" s="37"/>
      <c r="E104" s="37"/>
      <c r="F104" s="37"/>
      <c r="G104" s="37"/>
      <c r="H104" s="37"/>
      <c r="I104" s="37"/>
      <c r="J104" s="37"/>
      <c r="K104" s="37"/>
      <c r="L104" s="66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="2" customFormat="1" ht="6.96" customHeight="1">
      <c r="A105" s="35"/>
      <c r="B105" s="69"/>
      <c r="C105" s="70"/>
      <c r="D105" s="70"/>
      <c r="E105" s="70"/>
      <c r="F105" s="70"/>
      <c r="G105" s="70"/>
      <c r="H105" s="70"/>
      <c r="I105" s="70"/>
      <c r="J105" s="70"/>
      <c r="K105" s="70"/>
      <c r="L105" s="66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9" s="2" customFormat="1" ht="6.96" customHeight="1">
      <c r="A109" s="35"/>
      <c r="B109" s="71"/>
      <c r="C109" s="72"/>
      <c r="D109" s="72"/>
      <c r="E109" s="72"/>
      <c r="F109" s="72"/>
      <c r="G109" s="72"/>
      <c r="H109" s="72"/>
      <c r="I109" s="72"/>
      <c r="J109" s="72"/>
      <c r="K109" s="72"/>
      <c r="L109" s="6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24.96" customHeight="1">
      <c r="A110" s="35"/>
      <c r="B110" s="36"/>
      <c r="C110" s="20" t="s">
        <v>154</v>
      </c>
      <c r="D110" s="37"/>
      <c r="E110" s="37"/>
      <c r="F110" s="37"/>
      <c r="G110" s="37"/>
      <c r="H110" s="37"/>
      <c r="I110" s="37"/>
      <c r="J110" s="37"/>
      <c r="K110" s="37"/>
      <c r="L110" s="6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6.96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2" customHeight="1">
      <c r="A112" s="35"/>
      <c r="B112" s="36"/>
      <c r="C112" s="29" t="s">
        <v>14</v>
      </c>
      <c r="D112" s="37"/>
      <c r="E112" s="37"/>
      <c r="F112" s="37"/>
      <c r="G112" s="37"/>
      <c r="H112" s="37"/>
      <c r="I112" s="37"/>
      <c r="J112" s="37"/>
      <c r="K112" s="37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26.25" customHeight="1">
      <c r="A113" s="35"/>
      <c r="B113" s="36"/>
      <c r="C113" s="37"/>
      <c r="D113" s="37"/>
      <c r="E113" s="181" t="str">
        <f>E7</f>
        <v>Centrum integrovanej zdravotnej starostlivosti, denné centrum pre seniorov, denný stacionár v meste Bánovce nad Bebravou</v>
      </c>
      <c r="F113" s="29"/>
      <c r="G113" s="29"/>
      <c r="H113" s="29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2" customHeight="1">
      <c r="A114" s="35"/>
      <c r="B114" s="36"/>
      <c r="C114" s="29" t="s">
        <v>116</v>
      </c>
      <c r="D114" s="37"/>
      <c r="E114" s="37"/>
      <c r="F114" s="37"/>
      <c r="G114" s="37"/>
      <c r="H114" s="37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6.5" customHeight="1">
      <c r="A115" s="35"/>
      <c r="B115" s="36"/>
      <c r="C115" s="37"/>
      <c r="D115" s="37"/>
      <c r="E115" s="79" t="str">
        <f>E9</f>
        <v>SO 04 - Kanalizačná prípo...</v>
      </c>
      <c r="F115" s="37"/>
      <c r="G115" s="37"/>
      <c r="H115" s="37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6.96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2" customHeight="1">
      <c r="A117" s="35"/>
      <c r="B117" s="36"/>
      <c r="C117" s="29" t="s">
        <v>18</v>
      </c>
      <c r="D117" s="37"/>
      <c r="E117" s="37"/>
      <c r="F117" s="24" t="str">
        <f>F12</f>
        <v xml:space="preserve"> </v>
      </c>
      <c r="G117" s="37"/>
      <c r="H117" s="37"/>
      <c r="I117" s="29" t="s">
        <v>20</v>
      </c>
      <c r="J117" s="82" t="str">
        <f>IF(J12="","",J12)</f>
        <v>9. 11. 2022</v>
      </c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6.96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5.15" customHeight="1">
      <c r="A119" s="35"/>
      <c r="B119" s="36"/>
      <c r="C119" s="29" t="s">
        <v>22</v>
      </c>
      <c r="D119" s="37"/>
      <c r="E119" s="37"/>
      <c r="F119" s="24" t="str">
        <f>E15</f>
        <v xml:space="preserve"> </v>
      </c>
      <c r="G119" s="37"/>
      <c r="H119" s="37"/>
      <c r="I119" s="29" t="s">
        <v>27</v>
      </c>
      <c r="J119" s="33" t="str">
        <f>E21</f>
        <v xml:space="preserve"> </v>
      </c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5.15" customHeight="1">
      <c r="A120" s="35"/>
      <c r="B120" s="36"/>
      <c r="C120" s="29" t="s">
        <v>25</v>
      </c>
      <c r="D120" s="37"/>
      <c r="E120" s="37"/>
      <c r="F120" s="24" t="str">
        <f>IF(E18="","",E18)</f>
        <v>Vyplň údaj</v>
      </c>
      <c r="G120" s="37"/>
      <c r="H120" s="37"/>
      <c r="I120" s="29" t="s">
        <v>30</v>
      </c>
      <c r="J120" s="33" t="str">
        <f>E24</f>
        <v xml:space="preserve"> </v>
      </c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0.32" customHeight="1">
      <c r="A121" s="35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6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11" customFormat="1" ht="29.28" customHeight="1">
      <c r="A122" s="198"/>
      <c r="B122" s="199"/>
      <c r="C122" s="200" t="s">
        <v>155</v>
      </c>
      <c r="D122" s="201" t="s">
        <v>57</v>
      </c>
      <c r="E122" s="201" t="s">
        <v>53</v>
      </c>
      <c r="F122" s="201" t="s">
        <v>54</v>
      </c>
      <c r="G122" s="201" t="s">
        <v>156</v>
      </c>
      <c r="H122" s="201" t="s">
        <v>157</v>
      </c>
      <c r="I122" s="201" t="s">
        <v>158</v>
      </c>
      <c r="J122" s="202" t="s">
        <v>120</v>
      </c>
      <c r="K122" s="203" t="s">
        <v>159</v>
      </c>
      <c r="L122" s="204"/>
      <c r="M122" s="103" t="s">
        <v>1</v>
      </c>
      <c r="N122" s="104" t="s">
        <v>36</v>
      </c>
      <c r="O122" s="104" t="s">
        <v>160</v>
      </c>
      <c r="P122" s="104" t="s">
        <v>161</v>
      </c>
      <c r="Q122" s="104" t="s">
        <v>162</v>
      </c>
      <c r="R122" s="104" t="s">
        <v>163</v>
      </c>
      <c r="S122" s="104" t="s">
        <v>164</v>
      </c>
      <c r="T122" s="105" t="s">
        <v>165</v>
      </c>
      <c r="U122" s="198"/>
      <c r="V122" s="198"/>
      <c r="W122" s="198"/>
      <c r="X122" s="198"/>
      <c r="Y122" s="198"/>
      <c r="Z122" s="198"/>
      <c r="AA122" s="198"/>
      <c r="AB122" s="198"/>
      <c r="AC122" s="198"/>
      <c r="AD122" s="198"/>
      <c r="AE122" s="198"/>
    </row>
    <row r="123" s="2" customFormat="1" ht="22.8" customHeight="1">
      <c r="A123" s="35"/>
      <c r="B123" s="36"/>
      <c r="C123" s="110" t="s">
        <v>121</v>
      </c>
      <c r="D123" s="37"/>
      <c r="E123" s="37"/>
      <c r="F123" s="37"/>
      <c r="G123" s="37"/>
      <c r="H123" s="37"/>
      <c r="I123" s="37"/>
      <c r="J123" s="205">
        <f>BK123</f>
        <v>0</v>
      </c>
      <c r="K123" s="37"/>
      <c r="L123" s="41"/>
      <c r="M123" s="106"/>
      <c r="N123" s="206"/>
      <c r="O123" s="107"/>
      <c r="P123" s="207">
        <f>P124</f>
        <v>0</v>
      </c>
      <c r="Q123" s="107"/>
      <c r="R123" s="207">
        <f>R124</f>
        <v>39.577086016000003</v>
      </c>
      <c r="S123" s="107"/>
      <c r="T123" s="208">
        <f>T124</f>
        <v>9.7594999999999992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T123" s="14" t="s">
        <v>71</v>
      </c>
      <c r="AU123" s="14" t="s">
        <v>122</v>
      </c>
      <c r="BK123" s="209">
        <f>BK124</f>
        <v>0</v>
      </c>
    </row>
    <row r="124" s="12" customFormat="1" ht="25.92" customHeight="1">
      <c r="A124" s="12"/>
      <c r="B124" s="210"/>
      <c r="C124" s="211"/>
      <c r="D124" s="212" t="s">
        <v>71</v>
      </c>
      <c r="E124" s="213" t="s">
        <v>166</v>
      </c>
      <c r="F124" s="213" t="s">
        <v>167</v>
      </c>
      <c r="G124" s="211"/>
      <c r="H124" s="211"/>
      <c r="I124" s="214"/>
      <c r="J124" s="215">
        <f>BK124</f>
        <v>0</v>
      </c>
      <c r="K124" s="211"/>
      <c r="L124" s="216"/>
      <c r="M124" s="217"/>
      <c r="N124" s="218"/>
      <c r="O124" s="218"/>
      <c r="P124" s="219">
        <f>P125+P142+P144+P148+P168+P176</f>
        <v>0</v>
      </c>
      <c r="Q124" s="218"/>
      <c r="R124" s="219">
        <f>R125+R142+R144+R148+R168+R176</f>
        <v>39.577086016000003</v>
      </c>
      <c r="S124" s="218"/>
      <c r="T124" s="220">
        <f>T125+T142+T144+T148+T168+T176</f>
        <v>9.7594999999999992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1" t="s">
        <v>80</v>
      </c>
      <c r="AT124" s="222" t="s">
        <v>71</v>
      </c>
      <c r="AU124" s="222" t="s">
        <v>72</v>
      </c>
      <c r="AY124" s="221" t="s">
        <v>168</v>
      </c>
      <c r="BK124" s="223">
        <f>BK125+BK142+BK144+BK148+BK168+BK176</f>
        <v>0</v>
      </c>
    </row>
    <row r="125" s="12" customFormat="1" ht="22.8" customHeight="1">
      <c r="A125" s="12"/>
      <c r="B125" s="210"/>
      <c r="C125" s="211"/>
      <c r="D125" s="212" t="s">
        <v>71</v>
      </c>
      <c r="E125" s="224" t="s">
        <v>80</v>
      </c>
      <c r="F125" s="224" t="s">
        <v>2503</v>
      </c>
      <c r="G125" s="211"/>
      <c r="H125" s="211"/>
      <c r="I125" s="214"/>
      <c r="J125" s="225">
        <f>BK125</f>
        <v>0</v>
      </c>
      <c r="K125" s="211"/>
      <c r="L125" s="216"/>
      <c r="M125" s="217"/>
      <c r="N125" s="218"/>
      <c r="O125" s="218"/>
      <c r="P125" s="219">
        <f>SUM(P126:P141)</f>
        <v>0</v>
      </c>
      <c r="Q125" s="218"/>
      <c r="R125" s="219">
        <f>SUM(R126:R141)</f>
        <v>5.9121777780000002</v>
      </c>
      <c r="S125" s="218"/>
      <c r="T125" s="220">
        <f>SUM(T126:T141)</f>
        <v>9.75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1" t="s">
        <v>80</v>
      </c>
      <c r="AT125" s="222" t="s">
        <v>71</v>
      </c>
      <c r="AU125" s="222" t="s">
        <v>80</v>
      </c>
      <c r="AY125" s="221" t="s">
        <v>168</v>
      </c>
      <c r="BK125" s="223">
        <f>SUM(BK126:BK141)</f>
        <v>0</v>
      </c>
    </row>
    <row r="126" s="2" customFormat="1" ht="24.15" customHeight="1">
      <c r="A126" s="35"/>
      <c r="B126" s="36"/>
      <c r="C126" s="226" t="s">
        <v>80</v>
      </c>
      <c r="D126" s="226" t="s">
        <v>170</v>
      </c>
      <c r="E126" s="227" t="s">
        <v>2582</v>
      </c>
      <c r="F126" s="228" t="s">
        <v>2583</v>
      </c>
      <c r="G126" s="229" t="s">
        <v>221</v>
      </c>
      <c r="H126" s="230">
        <v>26</v>
      </c>
      <c r="I126" s="231"/>
      <c r="J126" s="230">
        <f>ROUND(I126*H126,3)</f>
        <v>0</v>
      </c>
      <c r="K126" s="232"/>
      <c r="L126" s="41"/>
      <c r="M126" s="233" t="s">
        <v>1</v>
      </c>
      <c r="N126" s="234" t="s">
        <v>38</v>
      </c>
      <c r="O126" s="94"/>
      <c r="P126" s="235">
        <f>O126*H126</f>
        <v>0</v>
      </c>
      <c r="Q126" s="235">
        <v>0</v>
      </c>
      <c r="R126" s="235">
        <f>Q126*H126</f>
        <v>0</v>
      </c>
      <c r="S126" s="235">
        <v>0.375</v>
      </c>
      <c r="T126" s="236">
        <f>S126*H126</f>
        <v>9.75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37" t="s">
        <v>174</v>
      </c>
      <c r="AT126" s="237" t="s">
        <v>170</v>
      </c>
      <c r="AU126" s="237" t="s">
        <v>82</v>
      </c>
      <c r="AY126" s="14" t="s">
        <v>168</v>
      </c>
      <c r="BE126" s="238">
        <f>IF(N126="základná",J126,0)</f>
        <v>0</v>
      </c>
      <c r="BF126" s="238">
        <f>IF(N126="znížená",J126,0)</f>
        <v>0</v>
      </c>
      <c r="BG126" s="238">
        <f>IF(N126="zákl. prenesená",J126,0)</f>
        <v>0</v>
      </c>
      <c r="BH126" s="238">
        <f>IF(N126="zníž. prenesená",J126,0)</f>
        <v>0</v>
      </c>
      <c r="BI126" s="238">
        <f>IF(N126="nulová",J126,0)</f>
        <v>0</v>
      </c>
      <c r="BJ126" s="14" t="s">
        <v>82</v>
      </c>
      <c r="BK126" s="239">
        <f>ROUND(I126*H126,3)</f>
        <v>0</v>
      </c>
      <c r="BL126" s="14" t="s">
        <v>174</v>
      </c>
      <c r="BM126" s="237" t="s">
        <v>82</v>
      </c>
    </row>
    <row r="127" s="2" customFormat="1" ht="24.15" customHeight="1">
      <c r="A127" s="35"/>
      <c r="B127" s="36"/>
      <c r="C127" s="226" t="s">
        <v>82</v>
      </c>
      <c r="D127" s="226" t="s">
        <v>170</v>
      </c>
      <c r="E127" s="227" t="s">
        <v>2584</v>
      </c>
      <c r="F127" s="228" t="s">
        <v>2585</v>
      </c>
      <c r="G127" s="229" t="s">
        <v>173</v>
      </c>
      <c r="H127" s="230">
        <v>5</v>
      </c>
      <c r="I127" s="231"/>
      <c r="J127" s="230">
        <f>ROUND(I127*H127,3)</f>
        <v>0</v>
      </c>
      <c r="K127" s="232"/>
      <c r="L127" s="41"/>
      <c r="M127" s="233" t="s">
        <v>1</v>
      </c>
      <c r="N127" s="234" t="s">
        <v>38</v>
      </c>
      <c r="O127" s="94"/>
      <c r="P127" s="235">
        <f>O127*H127</f>
        <v>0</v>
      </c>
      <c r="Q127" s="235">
        <v>0</v>
      </c>
      <c r="R127" s="235">
        <f>Q127*H127</f>
        <v>0</v>
      </c>
      <c r="S127" s="235">
        <v>0</v>
      </c>
      <c r="T127" s="236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37" t="s">
        <v>174</v>
      </c>
      <c r="AT127" s="237" t="s">
        <v>170</v>
      </c>
      <c r="AU127" s="237" t="s">
        <v>82</v>
      </c>
      <c r="AY127" s="14" t="s">
        <v>168</v>
      </c>
      <c r="BE127" s="238">
        <f>IF(N127="základná",J127,0)</f>
        <v>0</v>
      </c>
      <c r="BF127" s="238">
        <f>IF(N127="znížená",J127,0)</f>
        <v>0</v>
      </c>
      <c r="BG127" s="238">
        <f>IF(N127="zákl. prenesená",J127,0)</f>
        <v>0</v>
      </c>
      <c r="BH127" s="238">
        <f>IF(N127="zníž. prenesená",J127,0)</f>
        <v>0</v>
      </c>
      <c r="BI127" s="238">
        <f>IF(N127="nulová",J127,0)</f>
        <v>0</v>
      </c>
      <c r="BJ127" s="14" t="s">
        <v>82</v>
      </c>
      <c r="BK127" s="239">
        <f>ROUND(I127*H127,3)</f>
        <v>0</v>
      </c>
      <c r="BL127" s="14" t="s">
        <v>174</v>
      </c>
      <c r="BM127" s="237" t="s">
        <v>174</v>
      </c>
    </row>
    <row r="128" s="2" customFormat="1" ht="16.5" customHeight="1">
      <c r="A128" s="35"/>
      <c r="B128" s="36"/>
      <c r="C128" s="226" t="s">
        <v>179</v>
      </c>
      <c r="D128" s="226" t="s">
        <v>170</v>
      </c>
      <c r="E128" s="227" t="s">
        <v>2504</v>
      </c>
      <c r="F128" s="228" t="s">
        <v>2505</v>
      </c>
      <c r="G128" s="229" t="s">
        <v>173</v>
      </c>
      <c r="H128" s="230">
        <v>83.870000000000005</v>
      </c>
      <c r="I128" s="231"/>
      <c r="J128" s="230">
        <f>ROUND(I128*H128,3)</f>
        <v>0</v>
      </c>
      <c r="K128" s="232"/>
      <c r="L128" s="41"/>
      <c r="M128" s="233" t="s">
        <v>1</v>
      </c>
      <c r="N128" s="234" t="s">
        <v>38</v>
      </c>
      <c r="O128" s="94"/>
      <c r="P128" s="235">
        <f>O128*H128</f>
        <v>0</v>
      </c>
      <c r="Q128" s="235">
        <v>0</v>
      </c>
      <c r="R128" s="235">
        <f>Q128*H128</f>
        <v>0</v>
      </c>
      <c r="S128" s="235">
        <v>0</v>
      </c>
      <c r="T128" s="236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37" t="s">
        <v>174</v>
      </c>
      <c r="AT128" s="237" t="s">
        <v>170</v>
      </c>
      <c r="AU128" s="237" t="s">
        <v>82</v>
      </c>
      <c r="AY128" s="14" t="s">
        <v>168</v>
      </c>
      <c r="BE128" s="238">
        <f>IF(N128="základná",J128,0)</f>
        <v>0</v>
      </c>
      <c r="BF128" s="238">
        <f>IF(N128="znížená",J128,0)</f>
        <v>0</v>
      </c>
      <c r="BG128" s="238">
        <f>IF(N128="zákl. prenesená",J128,0)</f>
        <v>0</v>
      </c>
      <c r="BH128" s="238">
        <f>IF(N128="zníž. prenesená",J128,0)</f>
        <v>0</v>
      </c>
      <c r="BI128" s="238">
        <f>IF(N128="nulová",J128,0)</f>
        <v>0</v>
      </c>
      <c r="BJ128" s="14" t="s">
        <v>82</v>
      </c>
      <c r="BK128" s="239">
        <f>ROUND(I128*H128,3)</f>
        <v>0</v>
      </c>
      <c r="BL128" s="14" t="s">
        <v>174</v>
      </c>
      <c r="BM128" s="237" t="s">
        <v>190</v>
      </c>
    </row>
    <row r="129" s="2" customFormat="1" ht="37.8" customHeight="1">
      <c r="A129" s="35"/>
      <c r="B129" s="36"/>
      <c r="C129" s="226" t="s">
        <v>174</v>
      </c>
      <c r="D129" s="226" t="s">
        <v>170</v>
      </c>
      <c r="E129" s="227" t="s">
        <v>2506</v>
      </c>
      <c r="F129" s="228" t="s">
        <v>188</v>
      </c>
      <c r="G129" s="229" t="s">
        <v>173</v>
      </c>
      <c r="H129" s="230">
        <v>83.870000000000005</v>
      </c>
      <c r="I129" s="231"/>
      <c r="J129" s="230">
        <f>ROUND(I129*H129,3)</f>
        <v>0</v>
      </c>
      <c r="K129" s="232"/>
      <c r="L129" s="41"/>
      <c r="M129" s="233" t="s">
        <v>1</v>
      </c>
      <c r="N129" s="234" t="s">
        <v>38</v>
      </c>
      <c r="O129" s="94"/>
      <c r="P129" s="235">
        <f>O129*H129</f>
        <v>0</v>
      </c>
      <c r="Q129" s="235">
        <v>0</v>
      </c>
      <c r="R129" s="235">
        <f>Q129*H129</f>
        <v>0</v>
      </c>
      <c r="S129" s="235">
        <v>0</v>
      </c>
      <c r="T129" s="236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37" t="s">
        <v>174</v>
      </c>
      <c r="AT129" s="237" t="s">
        <v>170</v>
      </c>
      <c r="AU129" s="237" t="s">
        <v>82</v>
      </c>
      <c r="AY129" s="14" t="s">
        <v>168</v>
      </c>
      <c r="BE129" s="238">
        <f>IF(N129="základná",J129,0)</f>
        <v>0</v>
      </c>
      <c r="BF129" s="238">
        <f>IF(N129="znížená",J129,0)</f>
        <v>0</v>
      </c>
      <c r="BG129" s="238">
        <f>IF(N129="zákl. prenesená",J129,0)</f>
        <v>0</v>
      </c>
      <c r="BH129" s="238">
        <f>IF(N129="zníž. prenesená",J129,0)</f>
        <v>0</v>
      </c>
      <c r="BI129" s="238">
        <f>IF(N129="nulová",J129,0)</f>
        <v>0</v>
      </c>
      <c r="BJ129" s="14" t="s">
        <v>82</v>
      </c>
      <c r="BK129" s="239">
        <f>ROUND(I129*H129,3)</f>
        <v>0</v>
      </c>
      <c r="BL129" s="14" t="s">
        <v>174</v>
      </c>
      <c r="BM129" s="237" t="s">
        <v>198</v>
      </c>
    </row>
    <row r="130" s="2" customFormat="1" ht="21.75" customHeight="1">
      <c r="A130" s="35"/>
      <c r="B130" s="36"/>
      <c r="C130" s="226" t="s">
        <v>186</v>
      </c>
      <c r="D130" s="226" t="s">
        <v>170</v>
      </c>
      <c r="E130" s="227" t="s">
        <v>2507</v>
      </c>
      <c r="F130" s="228" t="s">
        <v>2508</v>
      </c>
      <c r="G130" s="229" t="s">
        <v>173</v>
      </c>
      <c r="H130" s="230">
        <v>10.224</v>
      </c>
      <c r="I130" s="231"/>
      <c r="J130" s="230">
        <f>ROUND(I130*H130,3)</f>
        <v>0</v>
      </c>
      <c r="K130" s="232"/>
      <c r="L130" s="41"/>
      <c r="M130" s="233" t="s">
        <v>1</v>
      </c>
      <c r="N130" s="234" t="s">
        <v>38</v>
      </c>
      <c r="O130" s="94"/>
      <c r="P130" s="235">
        <f>O130*H130</f>
        <v>0</v>
      </c>
      <c r="Q130" s="235">
        <v>0</v>
      </c>
      <c r="R130" s="235">
        <f>Q130*H130</f>
        <v>0</v>
      </c>
      <c r="S130" s="235">
        <v>0</v>
      </c>
      <c r="T130" s="236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37" t="s">
        <v>174</v>
      </c>
      <c r="AT130" s="237" t="s">
        <v>170</v>
      </c>
      <c r="AU130" s="237" t="s">
        <v>82</v>
      </c>
      <c r="AY130" s="14" t="s">
        <v>168</v>
      </c>
      <c r="BE130" s="238">
        <f>IF(N130="základná",J130,0)</f>
        <v>0</v>
      </c>
      <c r="BF130" s="238">
        <f>IF(N130="znížená",J130,0)</f>
        <v>0</v>
      </c>
      <c r="BG130" s="238">
        <f>IF(N130="zákl. prenesená",J130,0)</f>
        <v>0</v>
      </c>
      <c r="BH130" s="238">
        <f>IF(N130="zníž. prenesená",J130,0)</f>
        <v>0</v>
      </c>
      <c r="BI130" s="238">
        <f>IF(N130="nulová",J130,0)</f>
        <v>0</v>
      </c>
      <c r="BJ130" s="14" t="s">
        <v>82</v>
      </c>
      <c r="BK130" s="239">
        <f>ROUND(I130*H130,3)</f>
        <v>0</v>
      </c>
      <c r="BL130" s="14" t="s">
        <v>174</v>
      </c>
      <c r="BM130" s="237" t="s">
        <v>205</v>
      </c>
    </row>
    <row r="131" s="2" customFormat="1" ht="16.5" customHeight="1">
      <c r="A131" s="35"/>
      <c r="B131" s="36"/>
      <c r="C131" s="226" t="s">
        <v>190</v>
      </c>
      <c r="D131" s="226" t="s">
        <v>170</v>
      </c>
      <c r="E131" s="227" t="s">
        <v>2509</v>
      </c>
      <c r="F131" s="228" t="s">
        <v>2510</v>
      </c>
      <c r="G131" s="229" t="s">
        <v>173</v>
      </c>
      <c r="H131" s="230">
        <v>10.224</v>
      </c>
      <c r="I131" s="231"/>
      <c r="J131" s="230">
        <f>ROUND(I131*H131,3)</f>
        <v>0</v>
      </c>
      <c r="K131" s="232"/>
      <c r="L131" s="41"/>
      <c r="M131" s="233" t="s">
        <v>1</v>
      </c>
      <c r="N131" s="234" t="s">
        <v>38</v>
      </c>
      <c r="O131" s="94"/>
      <c r="P131" s="235">
        <f>O131*H131</f>
        <v>0</v>
      </c>
      <c r="Q131" s="235">
        <v>0</v>
      </c>
      <c r="R131" s="235">
        <f>Q131*H131</f>
        <v>0</v>
      </c>
      <c r="S131" s="235">
        <v>0</v>
      </c>
      <c r="T131" s="236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37" t="s">
        <v>174</v>
      </c>
      <c r="AT131" s="237" t="s">
        <v>170</v>
      </c>
      <c r="AU131" s="237" t="s">
        <v>82</v>
      </c>
      <c r="AY131" s="14" t="s">
        <v>168</v>
      </c>
      <c r="BE131" s="238">
        <f>IF(N131="základná",J131,0)</f>
        <v>0</v>
      </c>
      <c r="BF131" s="238">
        <f>IF(N131="znížená",J131,0)</f>
        <v>0</v>
      </c>
      <c r="BG131" s="238">
        <f>IF(N131="zákl. prenesená",J131,0)</f>
        <v>0</v>
      </c>
      <c r="BH131" s="238">
        <f>IF(N131="zníž. prenesená",J131,0)</f>
        <v>0</v>
      </c>
      <c r="BI131" s="238">
        <f>IF(N131="nulová",J131,0)</f>
        <v>0</v>
      </c>
      <c r="BJ131" s="14" t="s">
        <v>82</v>
      </c>
      <c r="BK131" s="239">
        <f>ROUND(I131*H131,3)</f>
        <v>0</v>
      </c>
      <c r="BL131" s="14" t="s">
        <v>174</v>
      </c>
      <c r="BM131" s="237" t="s">
        <v>214</v>
      </c>
    </row>
    <row r="132" s="2" customFormat="1" ht="24.15" customHeight="1">
      <c r="A132" s="35"/>
      <c r="B132" s="36"/>
      <c r="C132" s="226" t="s">
        <v>194</v>
      </c>
      <c r="D132" s="226" t="s">
        <v>170</v>
      </c>
      <c r="E132" s="227" t="s">
        <v>2511</v>
      </c>
      <c r="F132" s="228" t="s">
        <v>2512</v>
      </c>
      <c r="G132" s="229" t="s">
        <v>221</v>
      </c>
      <c r="H132" s="230">
        <v>209.67400000000001</v>
      </c>
      <c r="I132" s="231"/>
      <c r="J132" s="230">
        <f>ROUND(I132*H132,3)</f>
        <v>0</v>
      </c>
      <c r="K132" s="232"/>
      <c r="L132" s="41"/>
      <c r="M132" s="233" t="s">
        <v>1</v>
      </c>
      <c r="N132" s="234" t="s">
        <v>38</v>
      </c>
      <c r="O132" s="94"/>
      <c r="P132" s="235">
        <f>O132*H132</f>
        <v>0</v>
      </c>
      <c r="Q132" s="235">
        <v>0.028197</v>
      </c>
      <c r="R132" s="235">
        <f>Q132*H132</f>
        <v>5.9121777780000002</v>
      </c>
      <c r="S132" s="235">
        <v>0</v>
      </c>
      <c r="T132" s="236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37" t="s">
        <v>174</v>
      </c>
      <c r="AT132" s="237" t="s">
        <v>170</v>
      </c>
      <c r="AU132" s="237" t="s">
        <v>82</v>
      </c>
      <c r="AY132" s="14" t="s">
        <v>168</v>
      </c>
      <c r="BE132" s="238">
        <f>IF(N132="základná",J132,0)</f>
        <v>0</v>
      </c>
      <c r="BF132" s="238">
        <f>IF(N132="znížená",J132,0)</f>
        <v>0</v>
      </c>
      <c r="BG132" s="238">
        <f>IF(N132="zákl. prenesená",J132,0)</f>
        <v>0</v>
      </c>
      <c r="BH132" s="238">
        <f>IF(N132="zníž. prenesená",J132,0)</f>
        <v>0</v>
      </c>
      <c r="BI132" s="238">
        <f>IF(N132="nulová",J132,0)</f>
        <v>0</v>
      </c>
      <c r="BJ132" s="14" t="s">
        <v>82</v>
      </c>
      <c r="BK132" s="239">
        <f>ROUND(I132*H132,3)</f>
        <v>0</v>
      </c>
      <c r="BL132" s="14" t="s">
        <v>174</v>
      </c>
      <c r="BM132" s="237" t="s">
        <v>224</v>
      </c>
    </row>
    <row r="133" s="2" customFormat="1" ht="24.15" customHeight="1">
      <c r="A133" s="35"/>
      <c r="B133" s="36"/>
      <c r="C133" s="226" t="s">
        <v>198</v>
      </c>
      <c r="D133" s="226" t="s">
        <v>170</v>
      </c>
      <c r="E133" s="227" t="s">
        <v>2513</v>
      </c>
      <c r="F133" s="228" t="s">
        <v>2514</v>
      </c>
      <c r="G133" s="229" t="s">
        <v>221</v>
      </c>
      <c r="H133" s="230">
        <v>209.67400000000001</v>
      </c>
      <c r="I133" s="231"/>
      <c r="J133" s="230">
        <f>ROUND(I133*H133,3)</f>
        <v>0</v>
      </c>
      <c r="K133" s="232"/>
      <c r="L133" s="41"/>
      <c r="M133" s="233" t="s">
        <v>1</v>
      </c>
      <c r="N133" s="234" t="s">
        <v>38</v>
      </c>
      <c r="O133" s="94"/>
      <c r="P133" s="235">
        <f>O133*H133</f>
        <v>0</v>
      </c>
      <c r="Q133" s="235">
        <v>0</v>
      </c>
      <c r="R133" s="235">
        <f>Q133*H133</f>
        <v>0</v>
      </c>
      <c r="S133" s="235">
        <v>0</v>
      </c>
      <c r="T133" s="236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37" t="s">
        <v>174</v>
      </c>
      <c r="AT133" s="237" t="s">
        <v>170</v>
      </c>
      <c r="AU133" s="237" t="s">
        <v>82</v>
      </c>
      <c r="AY133" s="14" t="s">
        <v>168</v>
      </c>
      <c r="BE133" s="238">
        <f>IF(N133="základná",J133,0)</f>
        <v>0</v>
      </c>
      <c r="BF133" s="238">
        <f>IF(N133="znížená",J133,0)</f>
        <v>0</v>
      </c>
      <c r="BG133" s="238">
        <f>IF(N133="zákl. prenesená",J133,0)</f>
        <v>0</v>
      </c>
      <c r="BH133" s="238">
        <f>IF(N133="zníž. prenesená",J133,0)</f>
        <v>0</v>
      </c>
      <c r="BI133" s="238">
        <f>IF(N133="nulová",J133,0)</f>
        <v>0</v>
      </c>
      <c r="BJ133" s="14" t="s">
        <v>82</v>
      </c>
      <c r="BK133" s="239">
        <f>ROUND(I133*H133,3)</f>
        <v>0</v>
      </c>
      <c r="BL133" s="14" t="s">
        <v>174</v>
      </c>
      <c r="BM133" s="237" t="s">
        <v>232</v>
      </c>
    </row>
    <row r="134" s="2" customFormat="1" ht="33" customHeight="1">
      <c r="A134" s="35"/>
      <c r="B134" s="36"/>
      <c r="C134" s="226" t="s">
        <v>12</v>
      </c>
      <c r="D134" s="226" t="s">
        <v>170</v>
      </c>
      <c r="E134" s="227" t="s">
        <v>1517</v>
      </c>
      <c r="F134" s="228" t="s">
        <v>2515</v>
      </c>
      <c r="G134" s="229" t="s">
        <v>173</v>
      </c>
      <c r="H134" s="230">
        <v>30.228000000000002</v>
      </c>
      <c r="I134" s="231"/>
      <c r="J134" s="230">
        <f>ROUND(I134*H134,3)</f>
        <v>0</v>
      </c>
      <c r="K134" s="232"/>
      <c r="L134" s="41"/>
      <c r="M134" s="233" t="s">
        <v>1</v>
      </c>
      <c r="N134" s="234" t="s">
        <v>38</v>
      </c>
      <c r="O134" s="94"/>
      <c r="P134" s="235">
        <f>O134*H134</f>
        <v>0</v>
      </c>
      <c r="Q134" s="235">
        <v>0</v>
      </c>
      <c r="R134" s="235">
        <f>Q134*H134</f>
        <v>0</v>
      </c>
      <c r="S134" s="235">
        <v>0</v>
      </c>
      <c r="T134" s="236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37" t="s">
        <v>174</v>
      </c>
      <c r="AT134" s="237" t="s">
        <v>170</v>
      </c>
      <c r="AU134" s="237" t="s">
        <v>82</v>
      </c>
      <c r="AY134" s="14" t="s">
        <v>168</v>
      </c>
      <c r="BE134" s="238">
        <f>IF(N134="základná",J134,0)</f>
        <v>0</v>
      </c>
      <c r="BF134" s="238">
        <f>IF(N134="znížená",J134,0)</f>
        <v>0</v>
      </c>
      <c r="BG134" s="238">
        <f>IF(N134="zákl. prenesená",J134,0)</f>
        <v>0</v>
      </c>
      <c r="BH134" s="238">
        <f>IF(N134="zníž. prenesená",J134,0)</f>
        <v>0</v>
      </c>
      <c r="BI134" s="238">
        <f>IF(N134="nulová",J134,0)</f>
        <v>0</v>
      </c>
      <c r="BJ134" s="14" t="s">
        <v>82</v>
      </c>
      <c r="BK134" s="239">
        <f>ROUND(I134*H134,3)</f>
        <v>0</v>
      </c>
      <c r="BL134" s="14" t="s">
        <v>174</v>
      </c>
      <c r="BM134" s="237" t="s">
        <v>240</v>
      </c>
    </row>
    <row r="135" s="2" customFormat="1" ht="37.8" customHeight="1">
      <c r="A135" s="35"/>
      <c r="B135" s="36"/>
      <c r="C135" s="226" t="s">
        <v>205</v>
      </c>
      <c r="D135" s="226" t="s">
        <v>170</v>
      </c>
      <c r="E135" s="227" t="s">
        <v>1519</v>
      </c>
      <c r="F135" s="228" t="s">
        <v>2516</v>
      </c>
      <c r="G135" s="229" t="s">
        <v>173</v>
      </c>
      <c r="H135" s="230">
        <v>211.596</v>
      </c>
      <c r="I135" s="231"/>
      <c r="J135" s="230">
        <f>ROUND(I135*H135,3)</f>
        <v>0</v>
      </c>
      <c r="K135" s="232"/>
      <c r="L135" s="41"/>
      <c r="M135" s="233" t="s">
        <v>1</v>
      </c>
      <c r="N135" s="234" t="s">
        <v>38</v>
      </c>
      <c r="O135" s="94"/>
      <c r="P135" s="235">
        <f>O135*H135</f>
        <v>0</v>
      </c>
      <c r="Q135" s="235">
        <v>0</v>
      </c>
      <c r="R135" s="235">
        <f>Q135*H135</f>
        <v>0</v>
      </c>
      <c r="S135" s="235">
        <v>0</v>
      </c>
      <c r="T135" s="236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37" t="s">
        <v>174</v>
      </c>
      <c r="AT135" s="237" t="s">
        <v>170</v>
      </c>
      <c r="AU135" s="237" t="s">
        <v>82</v>
      </c>
      <c r="AY135" s="14" t="s">
        <v>168</v>
      </c>
      <c r="BE135" s="238">
        <f>IF(N135="základná",J135,0)</f>
        <v>0</v>
      </c>
      <c r="BF135" s="238">
        <f>IF(N135="znížená",J135,0)</f>
        <v>0</v>
      </c>
      <c r="BG135" s="238">
        <f>IF(N135="zákl. prenesená",J135,0)</f>
        <v>0</v>
      </c>
      <c r="BH135" s="238">
        <f>IF(N135="zníž. prenesená",J135,0)</f>
        <v>0</v>
      </c>
      <c r="BI135" s="238">
        <f>IF(N135="nulová",J135,0)</f>
        <v>0</v>
      </c>
      <c r="BJ135" s="14" t="s">
        <v>82</v>
      </c>
      <c r="BK135" s="239">
        <f>ROUND(I135*H135,3)</f>
        <v>0</v>
      </c>
      <c r="BL135" s="14" t="s">
        <v>174</v>
      </c>
      <c r="BM135" s="237" t="s">
        <v>7</v>
      </c>
    </row>
    <row r="136" s="2" customFormat="1" ht="24.15" customHeight="1">
      <c r="A136" s="35"/>
      <c r="B136" s="36"/>
      <c r="C136" s="226" t="s">
        <v>209</v>
      </c>
      <c r="D136" s="226" t="s">
        <v>170</v>
      </c>
      <c r="E136" s="227" t="s">
        <v>2517</v>
      </c>
      <c r="F136" s="228" t="s">
        <v>203</v>
      </c>
      <c r="G136" s="229" t="s">
        <v>173</v>
      </c>
      <c r="H136" s="230">
        <v>30.228000000000002</v>
      </c>
      <c r="I136" s="231"/>
      <c r="J136" s="230">
        <f>ROUND(I136*H136,3)</f>
        <v>0</v>
      </c>
      <c r="K136" s="232"/>
      <c r="L136" s="41"/>
      <c r="M136" s="233" t="s">
        <v>1</v>
      </c>
      <c r="N136" s="234" t="s">
        <v>38</v>
      </c>
      <c r="O136" s="94"/>
      <c r="P136" s="235">
        <f>O136*H136</f>
        <v>0</v>
      </c>
      <c r="Q136" s="235">
        <v>0</v>
      </c>
      <c r="R136" s="235">
        <f>Q136*H136</f>
        <v>0</v>
      </c>
      <c r="S136" s="235">
        <v>0</v>
      </c>
      <c r="T136" s="236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37" t="s">
        <v>174</v>
      </c>
      <c r="AT136" s="237" t="s">
        <v>170</v>
      </c>
      <c r="AU136" s="237" t="s">
        <v>82</v>
      </c>
      <c r="AY136" s="14" t="s">
        <v>168</v>
      </c>
      <c r="BE136" s="238">
        <f>IF(N136="základná",J136,0)</f>
        <v>0</v>
      </c>
      <c r="BF136" s="238">
        <f>IF(N136="znížená",J136,0)</f>
        <v>0</v>
      </c>
      <c r="BG136" s="238">
        <f>IF(N136="zákl. prenesená",J136,0)</f>
        <v>0</v>
      </c>
      <c r="BH136" s="238">
        <f>IF(N136="zníž. prenesená",J136,0)</f>
        <v>0</v>
      </c>
      <c r="BI136" s="238">
        <f>IF(N136="nulová",J136,0)</f>
        <v>0</v>
      </c>
      <c r="BJ136" s="14" t="s">
        <v>82</v>
      </c>
      <c r="BK136" s="239">
        <f>ROUND(I136*H136,3)</f>
        <v>0</v>
      </c>
      <c r="BL136" s="14" t="s">
        <v>174</v>
      </c>
      <c r="BM136" s="237" t="s">
        <v>255</v>
      </c>
    </row>
    <row r="137" s="2" customFormat="1" ht="16.5" customHeight="1">
      <c r="A137" s="35"/>
      <c r="B137" s="36"/>
      <c r="C137" s="226" t="s">
        <v>214</v>
      </c>
      <c r="D137" s="226" t="s">
        <v>170</v>
      </c>
      <c r="E137" s="227" t="s">
        <v>1521</v>
      </c>
      <c r="F137" s="228" t="s">
        <v>207</v>
      </c>
      <c r="G137" s="229" t="s">
        <v>173</v>
      </c>
      <c r="H137" s="230">
        <v>30.228000000000002</v>
      </c>
      <c r="I137" s="231"/>
      <c r="J137" s="230">
        <f>ROUND(I137*H137,3)</f>
        <v>0</v>
      </c>
      <c r="K137" s="232"/>
      <c r="L137" s="41"/>
      <c r="M137" s="233" t="s">
        <v>1</v>
      </c>
      <c r="N137" s="234" t="s">
        <v>38</v>
      </c>
      <c r="O137" s="94"/>
      <c r="P137" s="235">
        <f>O137*H137</f>
        <v>0</v>
      </c>
      <c r="Q137" s="235">
        <v>0</v>
      </c>
      <c r="R137" s="235">
        <f>Q137*H137</f>
        <v>0</v>
      </c>
      <c r="S137" s="235">
        <v>0</v>
      </c>
      <c r="T137" s="236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37" t="s">
        <v>174</v>
      </c>
      <c r="AT137" s="237" t="s">
        <v>170</v>
      </c>
      <c r="AU137" s="237" t="s">
        <v>82</v>
      </c>
      <c r="AY137" s="14" t="s">
        <v>168</v>
      </c>
      <c r="BE137" s="238">
        <f>IF(N137="základná",J137,0)</f>
        <v>0</v>
      </c>
      <c r="BF137" s="238">
        <f>IF(N137="znížená",J137,0)</f>
        <v>0</v>
      </c>
      <c r="BG137" s="238">
        <f>IF(N137="zákl. prenesená",J137,0)</f>
        <v>0</v>
      </c>
      <c r="BH137" s="238">
        <f>IF(N137="zníž. prenesená",J137,0)</f>
        <v>0</v>
      </c>
      <c r="BI137" s="238">
        <f>IF(N137="nulová",J137,0)</f>
        <v>0</v>
      </c>
      <c r="BJ137" s="14" t="s">
        <v>82</v>
      </c>
      <c r="BK137" s="239">
        <f>ROUND(I137*H137,3)</f>
        <v>0</v>
      </c>
      <c r="BL137" s="14" t="s">
        <v>174</v>
      </c>
      <c r="BM137" s="237" t="s">
        <v>264</v>
      </c>
    </row>
    <row r="138" s="2" customFormat="1" ht="24.15" customHeight="1">
      <c r="A138" s="35"/>
      <c r="B138" s="36"/>
      <c r="C138" s="226" t="s">
        <v>218</v>
      </c>
      <c r="D138" s="226" t="s">
        <v>170</v>
      </c>
      <c r="E138" s="227" t="s">
        <v>1522</v>
      </c>
      <c r="F138" s="228" t="s">
        <v>211</v>
      </c>
      <c r="G138" s="229" t="s">
        <v>212</v>
      </c>
      <c r="H138" s="230">
        <v>54.409999999999997</v>
      </c>
      <c r="I138" s="231"/>
      <c r="J138" s="230">
        <f>ROUND(I138*H138,3)</f>
        <v>0</v>
      </c>
      <c r="K138" s="232"/>
      <c r="L138" s="41"/>
      <c r="M138" s="233" t="s">
        <v>1</v>
      </c>
      <c r="N138" s="234" t="s">
        <v>38</v>
      </c>
      <c r="O138" s="94"/>
      <c r="P138" s="235">
        <f>O138*H138</f>
        <v>0</v>
      </c>
      <c r="Q138" s="235">
        <v>0</v>
      </c>
      <c r="R138" s="235">
        <f>Q138*H138</f>
        <v>0</v>
      </c>
      <c r="S138" s="235">
        <v>0</v>
      </c>
      <c r="T138" s="236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37" t="s">
        <v>174</v>
      </c>
      <c r="AT138" s="237" t="s">
        <v>170</v>
      </c>
      <c r="AU138" s="237" t="s">
        <v>82</v>
      </c>
      <c r="AY138" s="14" t="s">
        <v>168</v>
      </c>
      <c r="BE138" s="238">
        <f>IF(N138="základná",J138,0)</f>
        <v>0</v>
      </c>
      <c r="BF138" s="238">
        <f>IF(N138="znížená",J138,0)</f>
        <v>0</v>
      </c>
      <c r="BG138" s="238">
        <f>IF(N138="zákl. prenesená",J138,0)</f>
        <v>0</v>
      </c>
      <c r="BH138" s="238">
        <f>IF(N138="zníž. prenesená",J138,0)</f>
        <v>0</v>
      </c>
      <c r="BI138" s="238">
        <f>IF(N138="nulová",J138,0)</f>
        <v>0</v>
      </c>
      <c r="BJ138" s="14" t="s">
        <v>82</v>
      </c>
      <c r="BK138" s="239">
        <f>ROUND(I138*H138,3)</f>
        <v>0</v>
      </c>
      <c r="BL138" s="14" t="s">
        <v>174</v>
      </c>
      <c r="BM138" s="237" t="s">
        <v>272</v>
      </c>
    </row>
    <row r="139" s="2" customFormat="1" ht="24.15" customHeight="1">
      <c r="A139" s="35"/>
      <c r="B139" s="36"/>
      <c r="C139" s="226" t="s">
        <v>224</v>
      </c>
      <c r="D139" s="226" t="s">
        <v>170</v>
      </c>
      <c r="E139" s="227" t="s">
        <v>2518</v>
      </c>
      <c r="F139" s="228" t="s">
        <v>216</v>
      </c>
      <c r="G139" s="229" t="s">
        <v>173</v>
      </c>
      <c r="H139" s="230">
        <v>63.866</v>
      </c>
      <c r="I139" s="231"/>
      <c r="J139" s="230">
        <f>ROUND(I139*H139,3)</f>
        <v>0</v>
      </c>
      <c r="K139" s="232"/>
      <c r="L139" s="41"/>
      <c r="M139" s="233" t="s">
        <v>1</v>
      </c>
      <c r="N139" s="234" t="s">
        <v>38</v>
      </c>
      <c r="O139" s="94"/>
      <c r="P139" s="235">
        <f>O139*H139</f>
        <v>0</v>
      </c>
      <c r="Q139" s="235">
        <v>0</v>
      </c>
      <c r="R139" s="235">
        <f>Q139*H139</f>
        <v>0</v>
      </c>
      <c r="S139" s="235">
        <v>0</v>
      </c>
      <c r="T139" s="236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7" t="s">
        <v>174</v>
      </c>
      <c r="AT139" s="237" t="s">
        <v>170</v>
      </c>
      <c r="AU139" s="237" t="s">
        <v>82</v>
      </c>
      <c r="AY139" s="14" t="s">
        <v>168</v>
      </c>
      <c r="BE139" s="238">
        <f>IF(N139="základná",J139,0)</f>
        <v>0</v>
      </c>
      <c r="BF139" s="238">
        <f>IF(N139="znížená",J139,0)</f>
        <v>0</v>
      </c>
      <c r="BG139" s="238">
        <f>IF(N139="zákl. prenesená",J139,0)</f>
        <v>0</v>
      </c>
      <c r="BH139" s="238">
        <f>IF(N139="zníž. prenesená",J139,0)</f>
        <v>0</v>
      </c>
      <c r="BI139" s="238">
        <f>IF(N139="nulová",J139,0)</f>
        <v>0</v>
      </c>
      <c r="BJ139" s="14" t="s">
        <v>82</v>
      </c>
      <c r="BK139" s="239">
        <f>ROUND(I139*H139,3)</f>
        <v>0</v>
      </c>
      <c r="BL139" s="14" t="s">
        <v>174</v>
      </c>
      <c r="BM139" s="237" t="s">
        <v>280</v>
      </c>
    </row>
    <row r="140" s="2" customFormat="1" ht="24.15" customHeight="1">
      <c r="A140" s="35"/>
      <c r="B140" s="36"/>
      <c r="C140" s="226" t="s">
        <v>228</v>
      </c>
      <c r="D140" s="226" t="s">
        <v>170</v>
      </c>
      <c r="E140" s="227" t="s">
        <v>2519</v>
      </c>
      <c r="F140" s="228" t="s">
        <v>2520</v>
      </c>
      <c r="G140" s="229" t="s">
        <v>173</v>
      </c>
      <c r="H140" s="230">
        <v>24.068000000000001</v>
      </c>
      <c r="I140" s="231"/>
      <c r="J140" s="230">
        <f>ROUND(I140*H140,3)</f>
        <v>0</v>
      </c>
      <c r="K140" s="232"/>
      <c r="L140" s="41"/>
      <c r="M140" s="233" t="s">
        <v>1</v>
      </c>
      <c r="N140" s="234" t="s">
        <v>38</v>
      </c>
      <c r="O140" s="94"/>
      <c r="P140" s="235">
        <f>O140*H140</f>
        <v>0</v>
      </c>
      <c r="Q140" s="235">
        <v>0</v>
      </c>
      <c r="R140" s="235">
        <f>Q140*H140</f>
        <v>0</v>
      </c>
      <c r="S140" s="235">
        <v>0</v>
      </c>
      <c r="T140" s="236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37" t="s">
        <v>174</v>
      </c>
      <c r="AT140" s="237" t="s">
        <v>170</v>
      </c>
      <c r="AU140" s="237" t="s">
        <v>82</v>
      </c>
      <c r="AY140" s="14" t="s">
        <v>168</v>
      </c>
      <c r="BE140" s="238">
        <f>IF(N140="základná",J140,0)</f>
        <v>0</v>
      </c>
      <c r="BF140" s="238">
        <f>IF(N140="znížená",J140,0)</f>
        <v>0</v>
      </c>
      <c r="BG140" s="238">
        <f>IF(N140="zákl. prenesená",J140,0)</f>
        <v>0</v>
      </c>
      <c r="BH140" s="238">
        <f>IF(N140="zníž. prenesená",J140,0)</f>
        <v>0</v>
      </c>
      <c r="BI140" s="238">
        <f>IF(N140="nulová",J140,0)</f>
        <v>0</v>
      </c>
      <c r="BJ140" s="14" t="s">
        <v>82</v>
      </c>
      <c r="BK140" s="239">
        <f>ROUND(I140*H140,3)</f>
        <v>0</v>
      </c>
      <c r="BL140" s="14" t="s">
        <v>174</v>
      </c>
      <c r="BM140" s="237" t="s">
        <v>288</v>
      </c>
    </row>
    <row r="141" s="2" customFormat="1" ht="24.15" customHeight="1">
      <c r="A141" s="35"/>
      <c r="B141" s="36"/>
      <c r="C141" s="240" t="s">
        <v>232</v>
      </c>
      <c r="D141" s="240" t="s">
        <v>439</v>
      </c>
      <c r="E141" s="241" t="s">
        <v>2521</v>
      </c>
      <c r="F141" s="242" t="s">
        <v>2586</v>
      </c>
      <c r="G141" s="243" t="s">
        <v>212</v>
      </c>
      <c r="H141" s="244">
        <v>43.322000000000003</v>
      </c>
      <c r="I141" s="245"/>
      <c r="J141" s="244">
        <f>ROUND(I141*H141,3)</f>
        <v>0</v>
      </c>
      <c r="K141" s="246"/>
      <c r="L141" s="247"/>
      <c r="M141" s="248" t="s">
        <v>1</v>
      </c>
      <c r="N141" s="249" t="s">
        <v>38</v>
      </c>
      <c r="O141" s="94"/>
      <c r="P141" s="235">
        <f>O141*H141</f>
        <v>0</v>
      </c>
      <c r="Q141" s="235">
        <v>0</v>
      </c>
      <c r="R141" s="235">
        <f>Q141*H141</f>
        <v>0</v>
      </c>
      <c r="S141" s="235">
        <v>0</v>
      </c>
      <c r="T141" s="236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7" t="s">
        <v>198</v>
      </c>
      <c r="AT141" s="237" t="s">
        <v>439</v>
      </c>
      <c r="AU141" s="237" t="s">
        <v>82</v>
      </c>
      <c r="AY141" s="14" t="s">
        <v>168</v>
      </c>
      <c r="BE141" s="238">
        <f>IF(N141="základná",J141,0)</f>
        <v>0</v>
      </c>
      <c r="BF141" s="238">
        <f>IF(N141="znížená",J141,0)</f>
        <v>0</v>
      </c>
      <c r="BG141" s="238">
        <f>IF(N141="zákl. prenesená",J141,0)</f>
        <v>0</v>
      </c>
      <c r="BH141" s="238">
        <f>IF(N141="zníž. prenesená",J141,0)</f>
        <v>0</v>
      </c>
      <c r="BI141" s="238">
        <f>IF(N141="nulová",J141,0)</f>
        <v>0</v>
      </c>
      <c r="BJ141" s="14" t="s">
        <v>82</v>
      </c>
      <c r="BK141" s="239">
        <f>ROUND(I141*H141,3)</f>
        <v>0</v>
      </c>
      <c r="BL141" s="14" t="s">
        <v>174</v>
      </c>
      <c r="BM141" s="237" t="s">
        <v>297</v>
      </c>
    </row>
    <row r="142" s="12" customFormat="1" ht="22.8" customHeight="1">
      <c r="A142" s="12"/>
      <c r="B142" s="210"/>
      <c r="C142" s="211"/>
      <c r="D142" s="212" t="s">
        <v>71</v>
      </c>
      <c r="E142" s="224" t="s">
        <v>174</v>
      </c>
      <c r="F142" s="224" t="s">
        <v>2527</v>
      </c>
      <c r="G142" s="211"/>
      <c r="H142" s="211"/>
      <c r="I142" s="214"/>
      <c r="J142" s="225">
        <f>BK142</f>
        <v>0</v>
      </c>
      <c r="K142" s="211"/>
      <c r="L142" s="216"/>
      <c r="M142" s="217"/>
      <c r="N142" s="218"/>
      <c r="O142" s="218"/>
      <c r="P142" s="219">
        <f>P143</f>
        <v>0</v>
      </c>
      <c r="Q142" s="218"/>
      <c r="R142" s="219">
        <f>R143</f>
        <v>9.4992284800000011</v>
      </c>
      <c r="S142" s="218"/>
      <c r="T142" s="220">
        <f>T143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21" t="s">
        <v>80</v>
      </c>
      <c r="AT142" s="222" t="s">
        <v>71</v>
      </c>
      <c r="AU142" s="222" t="s">
        <v>80</v>
      </c>
      <c r="AY142" s="221" t="s">
        <v>168</v>
      </c>
      <c r="BK142" s="223">
        <f>BK143</f>
        <v>0</v>
      </c>
    </row>
    <row r="143" s="2" customFormat="1" ht="37.8" customHeight="1">
      <c r="A143" s="35"/>
      <c r="B143" s="36"/>
      <c r="C143" s="226" t="s">
        <v>236</v>
      </c>
      <c r="D143" s="226" t="s">
        <v>170</v>
      </c>
      <c r="E143" s="227" t="s">
        <v>2528</v>
      </c>
      <c r="F143" s="228" t="s">
        <v>2529</v>
      </c>
      <c r="G143" s="229" t="s">
        <v>173</v>
      </c>
      <c r="H143" s="230">
        <v>5.024</v>
      </c>
      <c r="I143" s="231"/>
      <c r="J143" s="230">
        <f>ROUND(I143*H143,3)</f>
        <v>0</v>
      </c>
      <c r="K143" s="232"/>
      <c r="L143" s="41"/>
      <c r="M143" s="233" t="s">
        <v>1</v>
      </c>
      <c r="N143" s="234" t="s">
        <v>38</v>
      </c>
      <c r="O143" s="94"/>
      <c r="P143" s="235">
        <f>O143*H143</f>
        <v>0</v>
      </c>
      <c r="Q143" s="235">
        <v>1.8907700000000001</v>
      </c>
      <c r="R143" s="235">
        <f>Q143*H143</f>
        <v>9.4992284800000011</v>
      </c>
      <c r="S143" s="235">
        <v>0</v>
      </c>
      <c r="T143" s="236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7" t="s">
        <v>174</v>
      </c>
      <c r="AT143" s="237" t="s">
        <v>170</v>
      </c>
      <c r="AU143" s="237" t="s">
        <v>82</v>
      </c>
      <c r="AY143" s="14" t="s">
        <v>168</v>
      </c>
      <c r="BE143" s="238">
        <f>IF(N143="základná",J143,0)</f>
        <v>0</v>
      </c>
      <c r="BF143" s="238">
        <f>IF(N143="znížená",J143,0)</f>
        <v>0</v>
      </c>
      <c r="BG143" s="238">
        <f>IF(N143="zákl. prenesená",J143,0)</f>
        <v>0</v>
      </c>
      <c r="BH143" s="238">
        <f>IF(N143="zníž. prenesená",J143,0)</f>
        <v>0</v>
      </c>
      <c r="BI143" s="238">
        <f>IF(N143="nulová",J143,0)</f>
        <v>0</v>
      </c>
      <c r="BJ143" s="14" t="s">
        <v>82</v>
      </c>
      <c r="BK143" s="239">
        <f>ROUND(I143*H143,3)</f>
        <v>0</v>
      </c>
      <c r="BL143" s="14" t="s">
        <v>174</v>
      </c>
      <c r="BM143" s="237" t="s">
        <v>305</v>
      </c>
    </row>
    <row r="144" s="12" customFormat="1" ht="22.8" customHeight="1">
      <c r="A144" s="12"/>
      <c r="B144" s="210"/>
      <c r="C144" s="211"/>
      <c r="D144" s="212" t="s">
        <v>71</v>
      </c>
      <c r="E144" s="224" t="s">
        <v>186</v>
      </c>
      <c r="F144" s="224" t="s">
        <v>467</v>
      </c>
      <c r="G144" s="211"/>
      <c r="H144" s="211"/>
      <c r="I144" s="214"/>
      <c r="J144" s="225">
        <f>BK144</f>
        <v>0</v>
      </c>
      <c r="K144" s="211"/>
      <c r="L144" s="216"/>
      <c r="M144" s="217"/>
      <c r="N144" s="218"/>
      <c r="O144" s="218"/>
      <c r="P144" s="219">
        <f>SUM(P145:P147)</f>
        <v>0</v>
      </c>
      <c r="Q144" s="218"/>
      <c r="R144" s="219">
        <f>SUM(R145:R147)</f>
        <v>22.23208</v>
      </c>
      <c r="S144" s="218"/>
      <c r="T144" s="220">
        <f>SUM(T145:T147)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21" t="s">
        <v>80</v>
      </c>
      <c r="AT144" s="222" t="s">
        <v>71</v>
      </c>
      <c r="AU144" s="222" t="s">
        <v>80</v>
      </c>
      <c r="AY144" s="221" t="s">
        <v>168</v>
      </c>
      <c r="BK144" s="223">
        <f>SUM(BK145:BK147)</f>
        <v>0</v>
      </c>
    </row>
    <row r="145" s="2" customFormat="1" ht="37.8" customHeight="1">
      <c r="A145" s="35"/>
      <c r="B145" s="36"/>
      <c r="C145" s="226" t="s">
        <v>240</v>
      </c>
      <c r="D145" s="226" t="s">
        <v>170</v>
      </c>
      <c r="E145" s="227" t="s">
        <v>2587</v>
      </c>
      <c r="F145" s="228" t="s">
        <v>2588</v>
      </c>
      <c r="G145" s="229" t="s">
        <v>221</v>
      </c>
      <c r="H145" s="230">
        <v>26</v>
      </c>
      <c r="I145" s="231"/>
      <c r="J145" s="230">
        <f>ROUND(I145*H145,3)</f>
        <v>0</v>
      </c>
      <c r="K145" s="232"/>
      <c r="L145" s="41"/>
      <c r="M145" s="233" t="s">
        <v>1</v>
      </c>
      <c r="N145" s="234" t="s">
        <v>38</v>
      </c>
      <c r="O145" s="94"/>
      <c r="P145" s="235">
        <f>O145*H145</f>
        <v>0</v>
      </c>
      <c r="Q145" s="235">
        <v>0.46166000000000001</v>
      </c>
      <c r="R145" s="235">
        <f>Q145*H145</f>
        <v>12.003160000000001</v>
      </c>
      <c r="S145" s="235">
        <v>0</v>
      </c>
      <c r="T145" s="236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37" t="s">
        <v>174</v>
      </c>
      <c r="AT145" s="237" t="s">
        <v>170</v>
      </c>
      <c r="AU145" s="237" t="s">
        <v>82</v>
      </c>
      <c r="AY145" s="14" t="s">
        <v>168</v>
      </c>
      <c r="BE145" s="238">
        <f>IF(N145="základná",J145,0)</f>
        <v>0</v>
      </c>
      <c r="BF145" s="238">
        <f>IF(N145="znížená",J145,0)</f>
        <v>0</v>
      </c>
      <c r="BG145" s="238">
        <f>IF(N145="zákl. prenesená",J145,0)</f>
        <v>0</v>
      </c>
      <c r="BH145" s="238">
        <f>IF(N145="zníž. prenesená",J145,0)</f>
        <v>0</v>
      </c>
      <c r="BI145" s="238">
        <f>IF(N145="nulová",J145,0)</f>
        <v>0</v>
      </c>
      <c r="BJ145" s="14" t="s">
        <v>82</v>
      </c>
      <c r="BK145" s="239">
        <f>ROUND(I145*H145,3)</f>
        <v>0</v>
      </c>
      <c r="BL145" s="14" t="s">
        <v>174</v>
      </c>
      <c r="BM145" s="237" t="s">
        <v>313</v>
      </c>
    </row>
    <row r="146" s="2" customFormat="1" ht="37.8" customHeight="1">
      <c r="A146" s="35"/>
      <c r="B146" s="36"/>
      <c r="C146" s="226" t="s">
        <v>244</v>
      </c>
      <c r="D146" s="226" t="s">
        <v>170</v>
      </c>
      <c r="E146" s="227" t="s">
        <v>2589</v>
      </c>
      <c r="F146" s="228" t="s">
        <v>2590</v>
      </c>
      <c r="G146" s="229" t="s">
        <v>221</v>
      </c>
      <c r="H146" s="230">
        <v>26</v>
      </c>
      <c r="I146" s="231"/>
      <c r="J146" s="230">
        <f>ROUND(I146*H146,3)</f>
        <v>0</v>
      </c>
      <c r="K146" s="232"/>
      <c r="L146" s="41"/>
      <c r="M146" s="233" t="s">
        <v>1</v>
      </c>
      <c r="N146" s="234" t="s">
        <v>38</v>
      </c>
      <c r="O146" s="94"/>
      <c r="P146" s="235">
        <f>O146*H146</f>
        <v>0</v>
      </c>
      <c r="Q146" s="235">
        <v>0.26375999999999999</v>
      </c>
      <c r="R146" s="235">
        <f>Q146*H146</f>
        <v>6.8577599999999999</v>
      </c>
      <c r="S146" s="235">
        <v>0</v>
      </c>
      <c r="T146" s="236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7" t="s">
        <v>174</v>
      </c>
      <c r="AT146" s="237" t="s">
        <v>170</v>
      </c>
      <c r="AU146" s="237" t="s">
        <v>82</v>
      </c>
      <c r="AY146" s="14" t="s">
        <v>168</v>
      </c>
      <c r="BE146" s="238">
        <f>IF(N146="základná",J146,0)</f>
        <v>0</v>
      </c>
      <c r="BF146" s="238">
        <f>IF(N146="znížená",J146,0)</f>
        <v>0</v>
      </c>
      <c r="BG146" s="238">
        <f>IF(N146="zákl. prenesená",J146,0)</f>
        <v>0</v>
      </c>
      <c r="BH146" s="238">
        <f>IF(N146="zníž. prenesená",J146,0)</f>
        <v>0</v>
      </c>
      <c r="BI146" s="238">
        <f>IF(N146="nulová",J146,0)</f>
        <v>0</v>
      </c>
      <c r="BJ146" s="14" t="s">
        <v>82</v>
      </c>
      <c r="BK146" s="239">
        <f>ROUND(I146*H146,3)</f>
        <v>0</v>
      </c>
      <c r="BL146" s="14" t="s">
        <v>174</v>
      </c>
      <c r="BM146" s="237" t="s">
        <v>321</v>
      </c>
    </row>
    <row r="147" s="2" customFormat="1" ht="37.8" customHeight="1">
      <c r="A147" s="35"/>
      <c r="B147" s="36"/>
      <c r="C147" s="226" t="s">
        <v>7</v>
      </c>
      <c r="D147" s="226" t="s">
        <v>170</v>
      </c>
      <c r="E147" s="227" t="s">
        <v>2591</v>
      </c>
      <c r="F147" s="228" t="s">
        <v>2592</v>
      </c>
      <c r="G147" s="229" t="s">
        <v>221</v>
      </c>
      <c r="H147" s="230">
        <v>26</v>
      </c>
      <c r="I147" s="231"/>
      <c r="J147" s="230">
        <f>ROUND(I147*H147,3)</f>
        <v>0</v>
      </c>
      <c r="K147" s="232"/>
      <c r="L147" s="41"/>
      <c r="M147" s="233" t="s">
        <v>1</v>
      </c>
      <c r="N147" s="234" t="s">
        <v>38</v>
      </c>
      <c r="O147" s="94"/>
      <c r="P147" s="235">
        <f>O147*H147</f>
        <v>0</v>
      </c>
      <c r="Q147" s="235">
        <v>0.12966</v>
      </c>
      <c r="R147" s="235">
        <f>Q147*H147</f>
        <v>3.3711599999999997</v>
      </c>
      <c r="S147" s="235">
        <v>0</v>
      </c>
      <c r="T147" s="236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37" t="s">
        <v>174</v>
      </c>
      <c r="AT147" s="237" t="s">
        <v>170</v>
      </c>
      <c r="AU147" s="237" t="s">
        <v>82</v>
      </c>
      <c r="AY147" s="14" t="s">
        <v>168</v>
      </c>
      <c r="BE147" s="238">
        <f>IF(N147="základná",J147,0)</f>
        <v>0</v>
      </c>
      <c r="BF147" s="238">
        <f>IF(N147="znížená",J147,0)</f>
        <v>0</v>
      </c>
      <c r="BG147" s="238">
        <f>IF(N147="zákl. prenesená",J147,0)</f>
        <v>0</v>
      </c>
      <c r="BH147" s="238">
        <f>IF(N147="zníž. prenesená",J147,0)</f>
        <v>0</v>
      </c>
      <c r="BI147" s="238">
        <f>IF(N147="nulová",J147,0)</f>
        <v>0</v>
      </c>
      <c r="BJ147" s="14" t="s">
        <v>82</v>
      </c>
      <c r="BK147" s="239">
        <f>ROUND(I147*H147,3)</f>
        <v>0</v>
      </c>
      <c r="BL147" s="14" t="s">
        <v>174</v>
      </c>
      <c r="BM147" s="237" t="s">
        <v>329</v>
      </c>
    </row>
    <row r="148" s="12" customFormat="1" ht="22.8" customHeight="1">
      <c r="A148" s="12"/>
      <c r="B148" s="210"/>
      <c r="C148" s="211"/>
      <c r="D148" s="212" t="s">
        <v>71</v>
      </c>
      <c r="E148" s="224" t="s">
        <v>198</v>
      </c>
      <c r="F148" s="224" t="s">
        <v>2073</v>
      </c>
      <c r="G148" s="211"/>
      <c r="H148" s="211"/>
      <c r="I148" s="214"/>
      <c r="J148" s="225">
        <f>BK148</f>
        <v>0</v>
      </c>
      <c r="K148" s="211"/>
      <c r="L148" s="216"/>
      <c r="M148" s="217"/>
      <c r="N148" s="218"/>
      <c r="O148" s="218"/>
      <c r="P148" s="219">
        <f>SUM(P149:P167)</f>
        <v>0</v>
      </c>
      <c r="Q148" s="218"/>
      <c r="R148" s="219">
        <f>SUM(R149:R167)</f>
        <v>1.9331851800000002</v>
      </c>
      <c r="S148" s="218"/>
      <c r="T148" s="220">
        <f>SUM(T149:T167)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21" t="s">
        <v>80</v>
      </c>
      <c r="AT148" s="222" t="s">
        <v>71</v>
      </c>
      <c r="AU148" s="222" t="s">
        <v>80</v>
      </c>
      <c r="AY148" s="221" t="s">
        <v>168</v>
      </c>
      <c r="BK148" s="223">
        <f>SUM(BK149:BK167)</f>
        <v>0</v>
      </c>
    </row>
    <row r="149" s="2" customFormat="1" ht="24.15" customHeight="1">
      <c r="A149" s="35"/>
      <c r="B149" s="36"/>
      <c r="C149" s="226" t="s">
        <v>251</v>
      </c>
      <c r="D149" s="226" t="s">
        <v>170</v>
      </c>
      <c r="E149" s="227" t="s">
        <v>2593</v>
      </c>
      <c r="F149" s="228" t="s">
        <v>2594</v>
      </c>
      <c r="G149" s="229" t="s">
        <v>666</v>
      </c>
      <c r="H149" s="230">
        <v>6.7999999999999998</v>
      </c>
      <c r="I149" s="231"/>
      <c r="J149" s="230">
        <f>ROUND(I149*H149,3)</f>
        <v>0</v>
      </c>
      <c r="K149" s="232"/>
      <c r="L149" s="41"/>
      <c r="M149" s="233" t="s">
        <v>1</v>
      </c>
      <c r="N149" s="234" t="s">
        <v>38</v>
      </c>
      <c r="O149" s="94"/>
      <c r="P149" s="235">
        <f>O149*H149</f>
        <v>0</v>
      </c>
      <c r="Q149" s="235">
        <v>6.6000000000000003E-06</v>
      </c>
      <c r="R149" s="235">
        <f>Q149*H149</f>
        <v>4.4880000000000004E-05</v>
      </c>
      <c r="S149" s="235">
        <v>0</v>
      </c>
      <c r="T149" s="236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37" t="s">
        <v>174</v>
      </c>
      <c r="AT149" s="237" t="s">
        <v>170</v>
      </c>
      <c r="AU149" s="237" t="s">
        <v>82</v>
      </c>
      <c r="AY149" s="14" t="s">
        <v>168</v>
      </c>
      <c r="BE149" s="238">
        <f>IF(N149="základná",J149,0)</f>
        <v>0</v>
      </c>
      <c r="BF149" s="238">
        <f>IF(N149="znížená",J149,0)</f>
        <v>0</v>
      </c>
      <c r="BG149" s="238">
        <f>IF(N149="zákl. prenesená",J149,0)</f>
        <v>0</v>
      </c>
      <c r="BH149" s="238">
        <f>IF(N149="zníž. prenesená",J149,0)</f>
        <v>0</v>
      </c>
      <c r="BI149" s="238">
        <f>IF(N149="nulová",J149,0)</f>
        <v>0</v>
      </c>
      <c r="BJ149" s="14" t="s">
        <v>82</v>
      </c>
      <c r="BK149" s="239">
        <f>ROUND(I149*H149,3)</f>
        <v>0</v>
      </c>
      <c r="BL149" s="14" t="s">
        <v>174</v>
      </c>
      <c r="BM149" s="237" t="s">
        <v>337</v>
      </c>
    </row>
    <row r="150" s="2" customFormat="1" ht="24.15" customHeight="1">
      <c r="A150" s="35"/>
      <c r="B150" s="36"/>
      <c r="C150" s="240" t="s">
        <v>255</v>
      </c>
      <c r="D150" s="240" t="s">
        <v>439</v>
      </c>
      <c r="E150" s="241" t="s">
        <v>2595</v>
      </c>
      <c r="F150" s="242" t="s">
        <v>2596</v>
      </c>
      <c r="G150" s="243" t="s">
        <v>291</v>
      </c>
      <c r="H150" s="244">
        <v>3.468</v>
      </c>
      <c r="I150" s="245"/>
      <c r="J150" s="244">
        <f>ROUND(I150*H150,3)</f>
        <v>0</v>
      </c>
      <c r="K150" s="246"/>
      <c r="L150" s="247"/>
      <c r="M150" s="248" t="s">
        <v>1</v>
      </c>
      <c r="N150" s="249" t="s">
        <v>38</v>
      </c>
      <c r="O150" s="94"/>
      <c r="P150" s="235">
        <f>O150*H150</f>
        <v>0</v>
      </c>
      <c r="Q150" s="235">
        <v>0</v>
      </c>
      <c r="R150" s="235">
        <f>Q150*H150</f>
        <v>0</v>
      </c>
      <c r="S150" s="235">
        <v>0</v>
      </c>
      <c r="T150" s="236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37" t="s">
        <v>198</v>
      </c>
      <c r="AT150" s="237" t="s">
        <v>439</v>
      </c>
      <c r="AU150" s="237" t="s">
        <v>82</v>
      </c>
      <c r="AY150" s="14" t="s">
        <v>168</v>
      </c>
      <c r="BE150" s="238">
        <f>IF(N150="základná",J150,0)</f>
        <v>0</v>
      </c>
      <c r="BF150" s="238">
        <f>IF(N150="znížená",J150,0)</f>
        <v>0</v>
      </c>
      <c r="BG150" s="238">
        <f>IF(N150="zákl. prenesená",J150,0)</f>
        <v>0</v>
      </c>
      <c r="BH150" s="238">
        <f>IF(N150="zníž. prenesená",J150,0)</f>
        <v>0</v>
      </c>
      <c r="BI150" s="238">
        <f>IF(N150="nulová",J150,0)</f>
        <v>0</v>
      </c>
      <c r="BJ150" s="14" t="s">
        <v>82</v>
      </c>
      <c r="BK150" s="239">
        <f>ROUND(I150*H150,3)</f>
        <v>0</v>
      </c>
      <c r="BL150" s="14" t="s">
        <v>174</v>
      </c>
      <c r="BM150" s="237" t="s">
        <v>345</v>
      </c>
    </row>
    <row r="151" s="2" customFormat="1" ht="24.15" customHeight="1">
      <c r="A151" s="35"/>
      <c r="B151" s="36"/>
      <c r="C151" s="226" t="s">
        <v>259</v>
      </c>
      <c r="D151" s="226" t="s">
        <v>170</v>
      </c>
      <c r="E151" s="227" t="s">
        <v>2597</v>
      </c>
      <c r="F151" s="228" t="s">
        <v>2598</v>
      </c>
      <c r="G151" s="229" t="s">
        <v>666</v>
      </c>
      <c r="H151" s="230">
        <v>18.5</v>
      </c>
      <c r="I151" s="231"/>
      <c r="J151" s="230">
        <f>ROUND(I151*H151,3)</f>
        <v>0</v>
      </c>
      <c r="K151" s="232"/>
      <c r="L151" s="41"/>
      <c r="M151" s="233" t="s">
        <v>1</v>
      </c>
      <c r="N151" s="234" t="s">
        <v>38</v>
      </c>
      <c r="O151" s="94"/>
      <c r="P151" s="235">
        <f>O151*H151</f>
        <v>0</v>
      </c>
      <c r="Q151" s="235">
        <v>8.3999999999999992E-06</v>
      </c>
      <c r="R151" s="235">
        <f>Q151*H151</f>
        <v>0.00015539999999999998</v>
      </c>
      <c r="S151" s="235">
        <v>0</v>
      </c>
      <c r="T151" s="236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37" t="s">
        <v>174</v>
      </c>
      <c r="AT151" s="237" t="s">
        <v>170</v>
      </c>
      <c r="AU151" s="237" t="s">
        <v>82</v>
      </c>
      <c r="AY151" s="14" t="s">
        <v>168</v>
      </c>
      <c r="BE151" s="238">
        <f>IF(N151="základná",J151,0)</f>
        <v>0</v>
      </c>
      <c r="BF151" s="238">
        <f>IF(N151="znížená",J151,0)</f>
        <v>0</v>
      </c>
      <c r="BG151" s="238">
        <f>IF(N151="zákl. prenesená",J151,0)</f>
        <v>0</v>
      </c>
      <c r="BH151" s="238">
        <f>IF(N151="zníž. prenesená",J151,0)</f>
        <v>0</v>
      </c>
      <c r="BI151" s="238">
        <f>IF(N151="nulová",J151,0)</f>
        <v>0</v>
      </c>
      <c r="BJ151" s="14" t="s">
        <v>82</v>
      </c>
      <c r="BK151" s="239">
        <f>ROUND(I151*H151,3)</f>
        <v>0</v>
      </c>
      <c r="BL151" s="14" t="s">
        <v>174</v>
      </c>
      <c r="BM151" s="237" t="s">
        <v>353</v>
      </c>
    </row>
    <row r="152" s="2" customFormat="1" ht="24.15" customHeight="1">
      <c r="A152" s="35"/>
      <c r="B152" s="36"/>
      <c r="C152" s="240" t="s">
        <v>264</v>
      </c>
      <c r="D152" s="240" t="s">
        <v>439</v>
      </c>
      <c r="E152" s="241" t="s">
        <v>2599</v>
      </c>
      <c r="F152" s="242" t="s">
        <v>2600</v>
      </c>
      <c r="G152" s="243" t="s">
        <v>291</v>
      </c>
      <c r="H152" s="244">
        <v>6.29</v>
      </c>
      <c r="I152" s="245"/>
      <c r="J152" s="244">
        <f>ROUND(I152*H152,3)</f>
        <v>0</v>
      </c>
      <c r="K152" s="246"/>
      <c r="L152" s="247"/>
      <c r="M152" s="248" t="s">
        <v>1</v>
      </c>
      <c r="N152" s="249" t="s">
        <v>38</v>
      </c>
      <c r="O152" s="94"/>
      <c r="P152" s="235">
        <f>O152*H152</f>
        <v>0</v>
      </c>
      <c r="Q152" s="235">
        <v>0</v>
      </c>
      <c r="R152" s="235">
        <f>Q152*H152</f>
        <v>0</v>
      </c>
      <c r="S152" s="235">
        <v>0</v>
      </c>
      <c r="T152" s="236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37" t="s">
        <v>198</v>
      </c>
      <c r="AT152" s="237" t="s">
        <v>439</v>
      </c>
      <c r="AU152" s="237" t="s">
        <v>82</v>
      </c>
      <c r="AY152" s="14" t="s">
        <v>168</v>
      </c>
      <c r="BE152" s="238">
        <f>IF(N152="základná",J152,0)</f>
        <v>0</v>
      </c>
      <c r="BF152" s="238">
        <f>IF(N152="znížená",J152,0)</f>
        <v>0</v>
      </c>
      <c r="BG152" s="238">
        <f>IF(N152="zákl. prenesená",J152,0)</f>
        <v>0</v>
      </c>
      <c r="BH152" s="238">
        <f>IF(N152="zníž. prenesená",J152,0)</f>
        <v>0</v>
      </c>
      <c r="BI152" s="238">
        <f>IF(N152="nulová",J152,0)</f>
        <v>0</v>
      </c>
      <c r="BJ152" s="14" t="s">
        <v>82</v>
      </c>
      <c r="BK152" s="239">
        <f>ROUND(I152*H152,3)</f>
        <v>0</v>
      </c>
      <c r="BL152" s="14" t="s">
        <v>174</v>
      </c>
      <c r="BM152" s="237" t="s">
        <v>362</v>
      </c>
    </row>
    <row r="153" s="2" customFormat="1" ht="24.15" customHeight="1">
      <c r="A153" s="35"/>
      <c r="B153" s="36"/>
      <c r="C153" s="226" t="s">
        <v>268</v>
      </c>
      <c r="D153" s="226" t="s">
        <v>170</v>
      </c>
      <c r="E153" s="227" t="s">
        <v>2601</v>
      </c>
      <c r="F153" s="228" t="s">
        <v>2602</v>
      </c>
      <c r="G153" s="229" t="s">
        <v>666</v>
      </c>
      <c r="H153" s="230">
        <v>41.5</v>
      </c>
      <c r="I153" s="231"/>
      <c r="J153" s="230">
        <f>ROUND(I153*H153,3)</f>
        <v>0</v>
      </c>
      <c r="K153" s="232"/>
      <c r="L153" s="41"/>
      <c r="M153" s="233" t="s">
        <v>1</v>
      </c>
      <c r="N153" s="234" t="s">
        <v>38</v>
      </c>
      <c r="O153" s="94"/>
      <c r="P153" s="235">
        <f>O153*H153</f>
        <v>0</v>
      </c>
      <c r="Q153" s="235">
        <v>1.1600000000000001E-05</v>
      </c>
      <c r="R153" s="235">
        <f>Q153*H153</f>
        <v>0.00048140000000000005</v>
      </c>
      <c r="S153" s="235">
        <v>0</v>
      </c>
      <c r="T153" s="236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37" t="s">
        <v>174</v>
      </c>
      <c r="AT153" s="237" t="s">
        <v>170</v>
      </c>
      <c r="AU153" s="237" t="s">
        <v>82</v>
      </c>
      <c r="AY153" s="14" t="s">
        <v>168</v>
      </c>
      <c r="BE153" s="238">
        <f>IF(N153="základná",J153,0)</f>
        <v>0</v>
      </c>
      <c r="BF153" s="238">
        <f>IF(N153="znížená",J153,0)</f>
        <v>0</v>
      </c>
      <c r="BG153" s="238">
        <f>IF(N153="zákl. prenesená",J153,0)</f>
        <v>0</v>
      </c>
      <c r="BH153" s="238">
        <f>IF(N153="zníž. prenesená",J153,0)</f>
        <v>0</v>
      </c>
      <c r="BI153" s="238">
        <f>IF(N153="nulová",J153,0)</f>
        <v>0</v>
      </c>
      <c r="BJ153" s="14" t="s">
        <v>82</v>
      </c>
      <c r="BK153" s="239">
        <f>ROUND(I153*H153,3)</f>
        <v>0</v>
      </c>
      <c r="BL153" s="14" t="s">
        <v>174</v>
      </c>
      <c r="BM153" s="237" t="s">
        <v>370</v>
      </c>
    </row>
    <row r="154" s="2" customFormat="1" ht="24.15" customHeight="1">
      <c r="A154" s="35"/>
      <c r="B154" s="36"/>
      <c r="C154" s="240" t="s">
        <v>272</v>
      </c>
      <c r="D154" s="240" t="s">
        <v>439</v>
      </c>
      <c r="E154" s="241" t="s">
        <v>2603</v>
      </c>
      <c r="F154" s="242" t="s">
        <v>2604</v>
      </c>
      <c r="G154" s="243" t="s">
        <v>291</v>
      </c>
      <c r="H154" s="244">
        <v>14.109999999999999</v>
      </c>
      <c r="I154" s="245"/>
      <c r="J154" s="244">
        <f>ROUND(I154*H154,3)</f>
        <v>0</v>
      </c>
      <c r="K154" s="246"/>
      <c r="L154" s="247"/>
      <c r="M154" s="248" t="s">
        <v>1</v>
      </c>
      <c r="N154" s="249" t="s">
        <v>38</v>
      </c>
      <c r="O154" s="94"/>
      <c r="P154" s="235">
        <f>O154*H154</f>
        <v>0</v>
      </c>
      <c r="Q154" s="235">
        <v>0</v>
      </c>
      <c r="R154" s="235">
        <f>Q154*H154</f>
        <v>0</v>
      </c>
      <c r="S154" s="235">
        <v>0</v>
      </c>
      <c r="T154" s="236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37" t="s">
        <v>198</v>
      </c>
      <c r="AT154" s="237" t="s">
        <v>439</v>
      </c>
      <c r="AU154" s="237" t="s">
        <v>82</v>
      </c>
      <c r="AY154" s="14" t="s">
        <v>168</v>
      </c>
      <c r="BE154" s="238">
        <f>IF(N154="základná",J154,0)</f>
        <v>0</v>
      </c>
      <c r="BF154" s="238">
        <f>IF(N154="znížená",J154,0)</f>
        <v>0</v>
      </c>
      <c r="BG154" s="238">
        <f>IF(N154="zákl. prenesená",J154,0)</f>
        <v>0</v>
      </c>
      <c r="BH154" s="238">
        <f>IF(N154="zníž. prenesená",J154,0)</f>
        <v>0</v>
      </c>
      <c r="BI154" s="238">
        <f>IF(N154="nulová",J154,0)</f>
        <v>0</v>
      </c>
      <c r="BJ154" s="14" t="s">
        <v>82</v>
      </c>
      <c r="BK154" s="239">
        <f>ROUND(I154*H154,3)</f>
        <v>0</v>
      </c>
      <c r="BL154" s="14" t="s">
        <v>174</v>
      </c>
      <c r="BM154" s="237" t="s">
        <v>378</v>
      </c>
    </row>
    <row r="155" s="2" customFormat="1" ht="24.15" customHeight="1">
      <c r="A155" s="35"/>
      <c r="B155" s="36"/>
      <c r="C155" s="226" t="s">
        <v>276</v>
      </c>
      <c r="D155" s="226" t="s">
        <v>170</v>
      </c>
      <c r="E155" s="227" t="s">
        <v>2605</v>
      </c>
      <c r="F155" s="228" t="s">
        <v>2606</v>
      </c>
      <c r="G155" s="229" t="s">
        <v>291</v>
      </c>
      <c r="H155" s="230">
        <v>1</v>
      </c>
      <c r="I155" s="231"/>
      <c r="J155" s="230">
        <f>ROUND(I155*H155,3)</f>
        <v>0</v>
      </c>
      <c r="K155" s="232"/>
      <c r="L155" s="41"/>
      <c r="M155" s="233" t="s">
        <v>1</v>
      </c>
      <c r="N155" s="234" t="s">
        <v>38</v>
      </c>
      <c r="O155" s="94"/>
      <c r="P155" s="235">
        <f>O155*H155</f>
        <v>0</v>
      </c>
      <c r="Q155" s="235">
        <v>7.3999999999999996E-05</v>
      </c>
      <c r="R155" s="235">
        <f>Q155*H155</f>
        <v>7.3999999999999996E-05</v>
      </c>
      <c r="S155" s="235">
        <v>0</v>
      </c>
      <c r="T155" s="236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37" t="s">
        <v>174</v>
      </c>
      <c r="AT155" s="237" t="s">
        <v>170</v>
      </c>
      <c r="AU155" s="237" t="s">
        <v>82</v>
      </c>
      <c r="AY155" s="14" t="s">
        <v>168</v>
      </c>
      <c r="BE155" s="238">
        <f>IF(N155="základná",J155,0)</f>
        <v>0</v>
      </c>
      <c r="BF155" s="238">
        <f>IF(N155="znížená",J155,0)</f>
        <v>0</v>
      </c>
      <c r="BG155" s="238">
        <f>IF(N155="zákl. prenesená",J155,0)</f>
        <v>0</v>
      </c>
      <c r="BH155" s="238">
        <f>IF(N155="zníž. prenesená",J155,0)</f>
        <v>0</v>
      </c>
      <c r="BI155" s="238">
        <f>IF(N155="nulová",J155,0)</f>
        <v>0</v>
      </c>
      <c r="BJ155" s="14" t="s">
        <v>82</v>
      </c>
      <c r="BK155" s="239">
        <f>ROUND(I155*H155,3)</f>
        <v>0</v>
      </c>
      <c r="BL155" s="14" t="s">
        <v>174</v>
      </c>
      <c r="BM155" s="237" t="s">
        <v>382</v>
      </c>
    </row>
    <row r="156" s="2" customFormat="1" ht="24.15" customHeight="1">
      <c r="A156" s="35"/>
      <c r="B156" s="36"/>
      <c r="C156" s="240" t="s">
        <v>280</v>
      </c>
      <c r="D156" s="240" t="s">
        <v>439</v>
      </c>
      <c r="E156" s="241" t="s">
        <v>2607</v>
      </c>
      <c r="F156" s="242" t="s">
        <v>2608</v>
      </c>
      <c r="G156" s="243" t="s">
        <v>291</v>
      </c>
      <c r="H156" s="244">
        <v>1</v>
      </c>
      <c r="I156" s="245"/>
      <c r="J156" s="244">
        <f>ROUND(I156*H156,3)</f>
        <v>0</v>
      </c>
      <c r="K156" s="246"/>
      <c r="L156" s="247"/>
      <c r="M156" s="248" t="s">
        <v>1</v>
      </c>
      <c r="N156" s="249" t="s">
        <v>38</v>
      </c>
      <c r="O156" s="94"/>
      <c r="P156" s="235">
        <f>O156*H156</f>
        <v>0</v>
      </c>
      <c r="Q156" s="235">
        <v>0</v>
      </c>
      <c r="R156" s="235">
        <f>Q156*H156</f>
        <v>0</v>
      </c>
      <c r="S156" s="235">
        <v>0</v>
      </c>
      <c r="T156" s="236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37" t="s">
        <v>198</v>
      </c>
      <c r="AT156" s="237" t="s">
        <v>439</v>
      </c>
      <c r="AU156" s="237" t="s">
        <v>82</v>
      </c>
      <c r="AY156" s="14" t="s">
        <v>168</v>
      </c>
      <c r="BE156" s="238">
        <f>IF(N156="základná",J156,0)</f>
        <v>0</v>
      </c>
      <c r="BF156" s="238">
        <f>IF(N156="znížená",J156,0)</f>
        <v>0</v>
      </c>
      <c r="BG156" s="238">
        <f>IF(N156="zákl. prenesená",J156,0)</f>
        <v>0</v>
      </c>
      <c r="BH156" s="238">
        <f>IF(N156="zníž. prenesená",J156,0)</f>
        <v>0</v>
      </c>
      <c r="BI156" s="238">
        <f>IF(N156="nulová",J156,0)</f>
        <v>0</v>
      </c>
      <c r="BJ156" s="14" t="s">
        <v>82</v>
      </c>
      <c r="BK156" s="239">
        <f>ROUND(I156*H156,3)</f>
        <v>0</v>
      </c>
      <c r="BL156" s="14" t="s">
        <v>174</v>
      </c>
      <c r="BM156" s="237" t="s">
        <v>394</v>
      </c>
    </row>
    <row r="157" s="2" customFormat="1" ht="16.5" customHeight="1">
      <c r="A157" s="35"/>
      <c r="B157" s="36"/>
      <c r="C157" s="226" t="s">
        <v>284</v>
      </c>
      <c r="D157" s="226" t="s">
        <v>170</v>
      </c>
      <c r="E157" s="227" t="s">
        <v>2609</v>
      </c>
      <c r="F157" s="228" t="s">
        <v>2610</v>
      </c>
      <c r="G157" s="229" t="s">
        <v>291</v>
      </c>
      <c r="H157" s="230">
        <v>1</v>
      </c>
      <c r="I157" s="231"/>
      <c r="J157" s="230">
        <f>ROUND(I157*H157,3)</f>
        <v>0</v>
      </c>
      <c r="K157" s="232"/>
      <c r="L157" s="41"/>
      <c r="M157" s="233" t="s">
        <v>1</v>
      </c>
      <c r="N157" s="234" t="s">
        <v>38</v>
      </c>
      <c r="O157" s="94"/>
      <c r="P157" s="235">
        <f>O157*H157</f>
        <v>0</v>
      </c>
      <c r="Q157" s="235">
        <v>6.9999999999999994E-05</v>
      </c>
      <c r="R157" s="235">
        <f>Q157*H157</f>
        <v>6.9999999999999994E-05</v>
      </c>
      <c r="S157" s="235">
        <v>0</v>
      </c>
      <c r="T157" s="236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37" t="s">
        <v>174</v>
      </c>
      <c r="AT157" s="237" t="s">
        <v>170</v>
      </c>
      <c r="AU157" s="237" t="s">
        <v>82</v>
      </c>
      <c r="AY157" s="14" t="s">
        <v>168</v>
      </c>
      <c r="BE157" s="238">
        <f>IF(N157="základná",J157,0)</f>
        <v>0</v>
      </c>
      <c r="BF157" s="238">
        <f>IF(N157="znížená",J157,0)</f>
        <v>0</v>
      </c>
      <c r="BG157" s="238">
        <f>IF(N157="zákl. prenesená",J157,0)</f>
        <v>0</v>
      </c>
      <c r="BH157" s="238">
        <f>IF(N157="zníž. prenesená",J157,0)</f>
        <v>0</v>
      </c>
      <c r="BI157" s="238">
        <f>IF(N157="nulová",J157,0)</f>
        <v>0</v>
      </c>
      <c r="BJ157" s="14" t="s">
        <v>82</v>
      </c>
      <c r="BK157" s="239">
        <f>ROUND(I157*H157,3)</f>
        <v>0</v>
      </c>
      <c r="BL157" s="14" t="s">
        <v>174</v>
      </c>
      <c r="BM157" s="237" t="s">
        <v>402</v>
      </c>
    </row>
    <row r="158" s="2" customFormat="1" ht="24.15" customHeight="1">
      <c r="A158" s="35"/>
      <c r="B158" s="36"/>
      <c r="C158" s="240" t="s">
        <v>288</v>
      </c>
      <c r="D158" s="240" t="s">
        <v>439</v>
      </c>
      <c r="E158" s="241" t="s">
        <v>2611</v>
      </c>
      <c r="F158" s="242" t="s">
        <v>2612</v>
      </c>
      <c r="G158" s="243" t="s">
        <v>291</v>
      </c>
      <c r="H158" s="244">
        <v>1</v>
      </c>
      <c r="I158" s="245"/>
      <c r="J158" s="244">
        <f>ROUND(I158*H158,3)</f>
        <v>0</v>
      </c>
      <c r="K158" s="246"/>
      <c r="L158" s="247"/>
      <c r="M158" s="248" t="s">
        <v>1</v>
      </c>
      <c r="N158" s="249" t="s">
        <v>38</v>
      </c>
      <c r="O158" s="94"/>
      <c r="P158" s="235">
        <f>O158*H158</f>
        <v>0</v>
      </c>
      <c r="Q158" s="235">
        <v>0.0013799999999999999</v>
      </c>
      <c r="R158" s="235">
        <f>Q158*H158</f>
        <v>0.0013799999999999999</v>
      </c>
      <c r="S158" s="235">
        <v>0</v>
      </c>
      <c r="T158" s="236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37" t="s">
        <v>198</v>
      </c>
      <c r="AT158" s="237" t="s">
        <v>439</v>
      </c>
      <c r="AU158" s="237" t="s">
        <v>82</v>
      </c>
      <c r="AY158" s="14" t="s">
        <v>168</v>
      </c>
      <c r="BE158" s="238">
        <f>IF(N158="základná",J158,0)</f>
        <v>0</v>
      </c>
      <c r="BF158" s="238">
        <f>IF(N158="znížená",J158,0)</f>
        <v>0</v>
      </c>
      <c r="BG158" s="238">
        <f>IF(N158="zákl. prenesená",J158,0)</f>
        <v>0</v>
      </c>
      <c r="BH158" s="238">
        <f>IF(N158="zníž. prenesená",J158,0)</f>
        <v>0</v>
      </c>
      <c r="BI158" s="238">
        <f>IF(N158="nulová",J158,0)</f>
        <v>0</v>
      </c>
      <c r="BJ158" s="14" t="s">
        <v>82</v>
      </c>
      <c r="BK158" s="239">
        <f>ROUND(I158*H158,3)</f>
        <v>0</v>
      </c>
      <c r="BL158" s="14" t="s">
        <v>174</v>
      </c>
      <c r="BM158" s="237" t="s">
        <v>410</v>
      </c>
    </row>
    <row r="159" s="2" customFormat="1" ht="16.5" customHeight="1">
      <c r="A159" s="35"/>
      <c r="B159" s="36"/>
      <c r="C159" s="226" t="s">
        <v>293</v>
      </c>
      <c r="D159" s="226" t="s">
        <v>170</v>
      </c>
      <c r="E159" s="227" t="s">
        <v>2613</v>
      </c>
      <c r="F159" s="228" t="s">
        <v>2614</v>
      </c>
      <c r="G159" s="229" t="s">
        <v>666</v>
      </c>
      <c r="H159" s="230">
        <v>25.300000000000001</v>
      </c>
      <c r="I159" s="231"/>
      <c r="J159" s="230">
        <f>ROUND(I159*H159,3)</f>
        <v>0</v>
      </c>
      <c r="K159" s="232"/>
      <c r="L159" s="41"/>
      <c r="M159" s="233" t="s">
        <v>1</v>
      </c>
      <c r="N159" s="234" t="s">
        <v>38</v>
      </c>
      <c r="O159" s="94"/>
      <c r="P159" s="235">
        <f>O159*H159</f>
        <v>0</v>
      </c>
      <c r="Q159" s="235">
        <v>0</v>
      </c>
      <c r="R159" s="235">
        <f>Q159*H159</f>
        <v>0</v>
      </c>
      <c r="S159" s="235">
        <v>0</v>
      </c>
      <c r="T159" s="236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37" t="s">
        <v>174</v>
      </c>
      <c r="AT159" s="237" t="s">
        <v>170</v>
      </c>
      <c r="AU159" s="237" t="s">
        <v>82</v>
      </c>
      <c r="AY159" s="14" t="s">
        <v>168</v>
      </c>
      <c r="BE159" s="238">
        <f>IF(N159="základná",J159,0)</f>
        <v>0</v>
      </c>
      <c r="BF159" s="238">
        <f>IF(N159="znížená",J159,0)</f>
        <v>0</v>
      </c>
      <c r="BG159" s="238">
        <f>IF(N159="zákl. prenesená",J159,0)</f>
        <v>0</v>
      </c>
      <c r="BH159" s="238">
        <f>IF(N159="zníž. prenesená",J159,0)</f>
        <v>0</v>
      </c>
      <c r="BI159" s="238">
        <f>IF(N159="nulová",J159,0)</f>
        <v>0</v>
      </c>
      <c r="BJ159" s="14" t="s">
        <v>82</v>
      </c>
      <c r="BK159" s="239">
        <f>ROUND(I159*H159,3)</f>
        <v>0</v>
      </c>
      <c r="BL159" s="14" t="s">
        <v>174</v>
      </c>
      <c r="BM159" s="237" t="s">
        <v>418</v>
      </c>
    </row>
    <row r="160" s="2" customFormat="1" ht="16.5" customHeight="1">
      <c r="A160" s="35"/>
      <c r="B160" s="36"/>
      <c r="C160" s="226" t="s">
        <v>297</v>
      </c>
      <c r="D160" s="226" t="s">
        <v>170</v>
      </c>
      <c r="E160" s="227" t="s">
        <v>2615</v>
      </c>
      <c r="F160" s="228" t="s">
        <v>2616</v>
      </c>
      <c r="G160" s="229" t="s">
        <v>666</v>
      </c>
      <c r="H160" s="230">
        <v>41.5</v>
      </c>
      <c r="I160" s="231"/>
      <c r="J160" s="230">
        <f>ROUND(I160*H160,3)</f>
        <v>0</v>
      </c>
      <c r="K160" s="232"/>
      <c r="L160" s="41"/>
      <c r="M160" s="233" t="s">
        <v>1</v>
      </c>
      <c r="N160" s="234" t="s">
        <v>38</v>
      </c>
      <c r="O160" s="94"/>
      <c r="P160" s="235">
        <f>O160*H160</f>
        <v>0</v>
      </c>
      <c r="Q160" s="235">
        <v>0</v>
      </c>
      <c r="R160" s="235">
        <f>Q160*H160</f>
        <v>0</v>
      </c>
      <c r="S160" s="235">
        <v>0</v>
      </c>
      <c r="T160" s="236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37" t="s">
        <v>174</v>
      </c>
      <c r="AT160" s="237" t="s">
        <v>170</v>
      </c>
      <c r="AU160" s="237" t="s">
        <v>82</v>
      </c>
      <c r="AY160" s="14" t="s">
        <v>168</v>
      </c>
      <c r="BE160" s="238">
        <f>IF(N160="základná",J160,0)</f>
        <v>0</v>
      </c>
      <c r="BF160" s="238">
        <f>IF(N160="znížená",J160,0)</f>
        <v>0</v>
      </c>
      <c r="BG160" s="238">
        <f>IF(N160="zákl. prenesená",J160,0)</f>
        <v>0</v>
      </c>
      <c r="BH160" s="238">
        <f>IF(N160="zníž. prenesená",J160,0)</f>
        <v>0</v>
      </c>
      <c r="BI160" s="238">
        <f>IF(N160="nulová",J160,0)</f>
        <v>0</v>
      </c>
      <c r="BJ160" s="14" t="s">
        <v>82</v>
      </c>
      <c r="BK160" s="239">
        <f>ROUND(I160*H160,3)</f>
        <v>0</v>
      </c>
      <c r="BL160" s="14" t="s">
        <v>174</v>
      </c>
      <c r="BM160" s="237" t="s">
        <v>426</v>
      </c>
    </row>
    <row r="161" s="2" customFormat="1" ht="33" customHeight="1">
      <c r="A161" s="35"/>
      <c r="B161" s="36"/>
      <c r="C161" s="226" t="s">
        <v>301</v>
      </c>
      <c r="D161" s="226" t="s">
        <v>170</v>
      </c>
      <c r="E161" s="227" t="s">
        <v>2617</v>
      </c>
      <c r="F161" s="228" t="s">
        <v>2618</v>
      </c>
      <c r="G161" s="229" t="s">
        <v>291</v>
      </c>
      <c r="H161" s="230">
        <v>5</v>
      </c>
      <c r="I161" s="231"/>
      <c r="J161" s="230">
        <f>ROUND(I161*H161,3)</f>
        <v>0</v>
      </c>
      <c r="K161" s="232"/>
      <c r="L161" s="41"/>
      <c r="M161" s="233" t="s">
        <v>1</v>
      </c>
      <c r="N161" s="234" t="s">
        <v>38</v>
      </c>
      <c r="O161" s="94"/>
      <c r="P161" s="235">
        <f>O161*H161</f>
        <v>0</v>
      </c>
      <c r="Q161" s="235">
        <v>0</v>
      </c>
      <c r="R161" s="235">
        <f>Q161*H161</f>
        <v>0</v>
      </c>
      <c r="S161" s="235">
        <v>0</v>
      </c>
      <c r="T161" s="236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37" t="s">
        <v>174</v>
      </c>
      <c r="AT161" s="237" t="s">
        <v>170</v>
      </c>
      <c r="AU161" s="237" t="s">
        <v>82</v>
      </c>
      <c r="AY161" s="14" t="s">
        <v>168</v>
      </c>
      <c r="BE161" s="238">
        <f>IF(N161="základná",J161,0)</f>
        <v>0</v>
      </c>
      <c r="BF161" s="238">
        <f>IF(N161="znížená",J161,0)</f>
        <v>0</v>
      </c>
      <c r="BG161" s="238">
        <f>IF(N161="zákl. prenesená",J161,0)</f>
        <v>0</v>
      </c>
      <c r="BH161" s="238">
        <f>IF(N161="zníž. prenesená",J161,0)</f>
        <v>0</v>
      </c>
      <c r="BI161" s="238">
        <f>IF(N161="nulová",J161,0)</f>
        <v>0</v>
      </c>
      <c r="BJ161" s="14" t="s">
        <v>82</v>
      </c>
      <c r="BK161" s="239">
        <f>ROUND(I161*H161,3)</f>
        <v>0</v>
      </c>
      <c r="BL161" s="14" t="s">
        <v>174</v>
      </c>
      <c r="BM161" s="237" t="s">
        <v>434</v>
      </c>
    </row>
    <row r="162" s="2" customFormat="1" ht="24.15" customHeight="1">
      <c r="A162" s="35"/>
      <c r="B162" s="36"/>
      <c r="C162" s="240" t="s">
        <v>305</v>
      </c>
      <c r="D162" s="240" t="s">
        <v>439</v>
      </c>
      <c r="E162" s="241" t="s">
        <v>2619</v>
      </c>
      <c r="F162" s="242" t="s">
        <v>2620</v>
      </c>
      <c r="G162" s="243" t="s">
        <v>291</v>
      </c>
      <c r="H162" s="244">
        <v>5</v>
      </c>
      <c r="I162" s="245"/>
      <c r="J162" s="244">
        <f>ROUND(I162*H162,3)</f>
        <v>0</v>
      </c>
      <c r="K162" s="246"/>
      <c r="L162" s="247"/>
      <c r="M162" s="248" t="s">
        <v>1</v>
      </c>
      <c r="N162" s="249" t="s">
        <v>38</v>
      </c>
      <c r="O162" s="94"/>
      <c r="P162" s="235">
        <f>O162*H162</f>
        <v>0</v>
      </c>
      <c r="Q162" s="235">
        <v>0.02496</v>
      </c>
      <c r="R162" s="235">
        <f>Q162*H162</f>
        <v>0.12479999999999999</v>
      </c>
      <c r="S162" s="235">
        <v>0</v>
      </c>
      <c r="T162" s="236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37" t="s">
        <v>198</v>
      </c>
      <c r="AT162" s="237" t="s">
        <v>439</v>
      </c>
      <c r="AU162" s="237" t="s">
        <v>82</v>
      </c>
      <c r="AY162" s="14" t="s">
        <v>168</v>
      </c>
      <c r="BE162" s="238">
        <f>IF(N162="základná",J162,0)</f>
        <v>0</v>
      </c>
      <c r="BF162" s="238">
        <f>IF(N162="znížená",J162,0)</f>
        <v>0</v>
      </c>
      <c r="BG162" s="238">
        <f>IF(N162="zákl. prenesená",J162,0)</f>
        <v>0</v>
      </c>
      <c r="BH162" s="238">
        <f>IF(N162="zníž. prenesená",J162,0)</f>
        <v>0</v>
      </c>
      <c r="BI162" s="238">
        <f>IF(N162="nulová",J162,0)</f>
        <v>0</v>
      </c>
      <c r="BJ162" s="14" t="s">
        <v>82</v>
      </c>
      <c r="BK162" s="239">
        <f>ROUND(I162*H162,3)</f>
        <v>0</v>
      </c>
      <c r="BL162" s="14" t="s">
        <v>174</v>
      </c>
      <c r="BM162" s="237" t="s">
        <v>443</v>
      </c>
    </row>
    <row r="163" s="2" customFormat="1" ht="24.15" customHeight="1">
      <c r="A163" s="35"/>
      <c r="B163" s="36"/>
      <c r="C163" s="240" t="s">
        <v>309</v>
      </c>
      <c r="D163" s="240" t="s">
        <v>439</v>
      </c>
      <c r="E163" s="241" t="s">
        <v>2621</v>
      </c>
      <c r="F163" s="242" t="s">
        <v>2622</v>
      </c>
      <c r="G163" s="243" t="s">
        <v>291</v>
      </c>
      <c r="H163" s="244">
        <v>5</v>
      </c>
      <c r="I163" s="245"/>
      <c r="J163" s="244">
        <f>ROUND(I163*H163,3)</f>
        <v>0</v>
      </c>
      <c r="K163" s="246"/>
      <c r="L163" s="247"/>
      <c r="M163" s="248" t="s">
        <v>1</v>
      </c>
      <c r="N163" s="249" t="s">
        <v>38</v>
      </c>
      <c r="O163" s="94"/>
      <c r="P163" s="235">
        <f>O163*H163</f>
        <v>0</v>
      </c>
      <c r="Q163" s="235">
        <v>0.00175</v>
      </c>
      <c r="R163" s="235">
        <f>Q163*H163</f>
        <v>0.0087500000000000008</v>
      </c>
      <c r="S163" s="235">
        <v>0</v>
      </c>
      <c r="T163" s="236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37" t="s">
        <v>198</v>
      </c>
      <c r="AT163" s="237" t="s">
        <v>439</v>
      </c>
      <c r="AU163" s="237" t="s">
        <v>82</v>
      </c>
      <c r="AY163" s="14" t="s">
        <v>168</v>
      </c>
      <c r="BE163" s="238">
        <f>IF(N163="základná",J163,0)</f>
        <v>0</v>
      </c>
      <c r="BF163" s="238">
        <f>IF(N163="znížená",J163,0)</f>
        <v>0</v>
      </c>
      <c r="BG163" s="238">
        <f>IF(N163="zákl. prenesená",J163,0)</f>
        <v>0</v>
      </c>
      <c r="BH163" s="238">
        <f>IF(N163="zníž. prenesená",J163,0)</f>
        <v>0</v>
      </c>
      <c r="BI163" s="238">
        <f>IF(N163="nulová",J163,0)</f>
        <v>0</v>
      </c>
      <c r="BJ163" s="14" t="s">
        <v>82</v>
      </c>
      <c r="BK163" s="239">
        <f>ROUND(I163*H163,3)</f>
        <v>0</v>
      </c>
      <c r="BL163" s="14" t="s">
        <v>174</v>
      </c>
      <c r="BM163" s="237" t="s">
        <v>451</v>
      </c>
    </row>
    <row r="164" s="2" customFormat="1" ht="21.75" customHeight="1">
      <c r="A164" s="35"/>
      <c r="B164" s="36"/>
      <c r="C164" s="240" t="s">
        <v>313</v>
      </c>
      <c r="D164" s="240" t="s">
        <v>439</v>
      </c>
      <c r="E164" s="241" t="s">
        <v>2623</v>
      </c>
      <c r="F164" s="242" t="s">
        <v>2624</v>
      </c>
      <c r="G164" s="243" t="s">
        <v>666</v>
      </c>
      <c r="H164" s="244">
        <v>2.5</v>
      </c>
      <c r="I164" s="245"/>
      <c r="J164" s="244">
        <f>ROUND(I164*H164,3)</f>
        <v>0</v>
      </c>
      <c r="K164" s="246"/>
      <c r="L164" s="247"/>
      <c r="M164" s="248" t="s">
        <v>1</v>
      </c>
      <c r="N164" s="249" t="s">
        <v>38</v>
      </c>
      <c r="O164" s="94"/>
      <c r="P164" s="235">
        <f>O164*H164</f>
        <v>0</v>
      </c>
      <c r="Q164" s="235">
        <v>0</v>
      </c>
      <c r="R164" s="235">
        <f>Q164*H164</f>
        <v>0</v>
      </c>
      <c r="S164" s="235">
        <v>0</v>
      </c>
      <c r="T164" s="236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37" t="s">
        <v>198</v>
      </c>
      <c r="AT164" s="237" t="s">
        <v>439</v>
      </c>
      <c r="AU164" s="237" t="s">
        <v>82</v>
      </c>
      <c r="AY164" s="14" t="s">
        <v>168</v>
      </c>
      <c r="BE164" s="238">
        <f>IF(N164="základná",J164,0)</f>
        <v>0</v>
      </c>
      <c r="BF164" s="238">
        <f>IF(N164="znížená",J164,0)</f>
        <v>0</v>
      </c>
      <c r="BG164" s="238">
        <f>IF(N164="zákl. prenesená",J164,0)</f>
        <v>0</v>
      </c>
      <c r="BH164" s="238">
        <f>IF(N164="zníž. prenesená",J164,0)</f>
        <v>0</v>
      </c>
      <c r="BI164" s="238">
        <f>IF(N164="nulová",J164,0)</f>
        <v>0</v>
      </c>
      <c r="BJ164" s="14" t="s">
        <v>82</v>
      </c>
      <c r="BK164" s="239">
        <f>ROUND(I164*H164,3)</f>
        <v>0</v>
      </c>
      <c r="BL164" s="14" t="s">
        <v>174</v>
      </c>
      <c r="BM164" s="237" t="s">
        <v>459</v>
      </c>
    </row>
    <row r="165" s="2" customFormat="1" ht="24.15" customHeight="1">
      <c r="A165" s="35"/>
      <c r="B165" s="36"/>
      <c r="C165" s="240" t="s">
        <v>317</v>
      </c>
      <c r="D165" s="240" t="s">
        <v>439</v>
      </c>
      <c r="E165" s="241" t="s">
        <v>2625</v>
      </c>
      <c r="F165" s="242" t="s">
        <v>2626</v>
      </c>
      <c r="G165" s="243" t="s">
        <v>291</v>
      </c>
      <c r="H165" s="244">
        <v>5</v>
      </c>
      <c r="I165" s="245"/>
      <c r="J165" s="244">
        <f>ROUND(I165*H165,3)</f>
        <v>0</v>
      </c>
      <c r="K165" s="246"/>
      <c r="L165" s="247"/>
      <c r="M165" s="248" t="s">
        <v>1</v>
      </c>
      <c r="N165" s="249" t="s">
        <v>38</v>
      </c>
      <c r="O165" s="94"/>
      <c r="P165" s="235">
        <f>O165*H165</f>
        <v>0</v>
      </c>
      <c r="Q165" s="235">
        <v>0.15229999999999999</v>
      </c>
      <c r="R165" s="235">
        <f>Q165*H165</f>
        <v>0.76149999999999995</v>
      </c>
      <c r="S165" s="235">
        <v>0</v>
      </c>
      <c r="T165" s="236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37" t="s">
        <v>198</v>
      </c>
      <c r="AT165" s="237" t="s">
        <v>439</v>
      </c>
      <c r="AU165" s="237" t="s">
        <v>82</v>
      </c>
      <c r="AY165" s="14" t="s">
        <v>168</v>
      </c>
      <c r="BE165" s="238">
        <f>IF(N165="základná",J165,0)</f>
        <v>0</v>
      </c>
      <c r="BF165" s="238">
        <f>IF(N165="znížená",J165,0)</f>
        <v>0</v>
      </c>
      <c r="BG165" s="238">
        <f>IF(N165="zákl. prenesená",J165,0)</f>
        <v>0</v>
      </c>
      <c r="BH165" s="238">
        <f>IF(N165="zníž. prenesená",J165,0)</f>
        <v>0</v>
      </c>
      <c r="BI165" s="238">
        <f>IF(N165="nulová",J165,0)</f>
        <v>0</v>
      </c>
      <c r="BJ165" s="14" t="s">
        <v>82</v>
      </c>
      <c r="BK165" s="239">
        <f>ROUND(I165*H165,3)</f>
        <v>0</v>
      </c>
      <c r="BL165" s="14" t="s">
        <v>174</v>
      </c>
      <c r="BM165" s="237" t="s">
        <v>468</v>
      </c>
    </row>
    <row r="166" s="2" customFormat="1" ht="16.5" customHeight="1">
      <c r="A166" s="35"/>
      <c r="B166" s="36"/>
      <c r="C166" s="240" t="s">
        <v>321</v>
      </c>
      <c r="D166" s="240" t="s">
        <v>439</v>
      </c>
      <c r="E166" s="241" t="s">
        <v>2627</v>
      </c>
      <c r="F166" s="242" t="s">
        <v>2628</v>
      </c>
      <c r="G166" s="243" t="s">
        <v>291</v>
      </c>
      <c r="H166" s="244">
        <v>5</v>
      </c>
      <c r="I166" s="245"/>
      <c r="J166" s="244">
        <f>ROUND(I166*H166,3)</f>
        <v>0</v>
      </c>
      <c r="K166" s="246"/>
      <c r="L166" s="247"/>
      <c r="M166" s="248" t="s">
        <v>1</v>
      </c>
      <c r="N166" s="249" t="s">
        <v>38</v>
      </c>
      <c r="O166" s="94"/>
      <c r="P166" s="235">
        <f>O166*H166</f>
        <v>0</v>
      </c>
      <c r="Q166" s="235">
        <v>0.086400000000000005</v>
      </c>
      <c r="R166" s="235">
        <f>Q166*H166</f>
        <v>0.43200000000000005</v>
      </c>
      <c r="S166" s="235">
        <v>0</v>
      </c>
      <c r="T166" s="236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37" t="s">
        <v>198</v>
      </c>
      <c r="AT166" s="237" t="s">
        <v>439</v>
      </c>
      <c r="AU166" s="237" t="s">
        <v>82</v>
      </c>
      <c r="AY166" s="14" t="s">
        <v>168</v>
      </c>
      <c r="BE166" s="238">
        <f>IF(N166="základná",J166,0)</f>
        <v>0</v>
      </c>
      <c r="BF166" s="238">
        <f>IF(N166="znížená",J166,0)</f>
        <v>0</v>
      </c>
      <c r="BG166" s="238">
        <f>IF(N166="zákl. prenesená",J166,0)</f>
        <v>0</v>
      </c>
      <c r="BH166" s="238">
        <f>IF(N166="zníž. prenesená",J166,0)</f>
        <v>0</v>
      </c>
      <c r="BI166" s="238">
        <f>IF(N166="nulová",J166,0)</f>
        <v>0</v>
      </c>
      <c r="BJ166" s="14" t="s">
        <v>82</v>
      </c>
      <c r="BK166" s="239">
        <f>ROUND(I166*H166,3)</f>
        <v>0</v>
      </c>
      <c r="BL166" s="14" t="s">
        <v>174</v>
      </c>
      <c r="BM166" s="237" t="s">
        <v>476</v>
      </c>
    </row>
    <row r="167" s="2" customFormat="1" ht="33" customHeight="1">
      <c r="A167" s="35"/>
      <c r="B167" s="36"/>
      <c r="C167" s="226" t="s">
        <v>325</v>
      </c>
      <c r="D167" s="226" t="s">
        <v>170</v>
      </c>
      <c r="E167" s="227" t="s">
        <v>2629</v>
      </c>
      <c r="F167" s="228" t="s">
        <v>2630</v>
      </c>
      <c r="G167" s="229" t="s">
        <v>173</v>
      </c>
      <c r="H167" s="230">
        <v>0.25</v>
      </c>
      <c r="I167" s="231"/>
      <c r="J167" s="230">
        <f>ROUND(I167*H167,3)</f>
        <v>0</v>
      </c>
      <c r="K167" s="232"/>
      <c r="L167" s="41"/>
      <c r="M167" s="233" t="s">
        <v>1</v>
      </c>
      <c r="N167" s="234" t="s">
        <v>38</v>
      </c>
      <c r="O167" s="94"/>
      <c r="P167" s="235">
        <f>O167*H167</f>
        <v>0</v>
      </c>
      <c r="Q167" s="235">
        <v>2.415718</v>
      </c>
      <c r="R167" s="235">
        <f>Q167*H167</f>
        <v>0.60392950000000001</v>
      </c>
      <c r="S167" s="235">
        <v>0</v>
      </c>
      <c r="T167" s="236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37" t="s">
        <v>174</v>
      </c>
      <c r="AT167" s="237" t="s">
        <v>170</v>
      </c>
      <c r="AU167" s="237" t="s">
        <v>82</v>
      </c>
      <c r="AY167" s="14" t="s">
        <v>168</v>
      </c>
      <c r="BE167" s="238">
        <f>IF(N167="základná",J167,0)</f>
        <v>0</v>
      </c>
      <c r="BF167" s="238">
        <f>IF(N167="znížená",J167,0)</f>
        <v>0</v>
      </c>
      <c r="BG167" s="238">
        <f>IF(N167="zákl. prenesená",J167,0)</f>
        <v>0</v>
      </c>
      <c r="BH167" s="238">
        <f>IF(N167="zníž. prenesená",J167,0)</f>
        <v>0</v>
      </c>
      <c r="BI167" s="238">
        <f>IF(N167="nulová",J167,0)</f>
        <v>0</v>
      </c>
      <c r="BJ167" s="14" t="s">
        <v>82</v>
      </c>
      <c r="BK167" s="239">
        <f>ROUND(I167*H167,3)</f>
        <v>0</v>
      </c>
      <c r="BL167" s="14" t="s">
        <v>174</v>
      </c>
      <c r="BM167" s="237" t="s">
        <v>485</v>
      </c>
    </row>
    <row r="168" s="12" customFormat="1" ht="22.8" customHeight="1">
      <c r="A168" s="12"/>
      <c r="B168" s="210"/>
      <c r="C168" s="211"/>
      <c r="D168" s="212" t="s">
        <v>71</v>
      </c>
      <c r="E168" s="224" t="s">
        <v>12</v>
      </c>
      <c r="F168" s="224" t="s">
        <v>2631</v>
      </c>
      <c r="G168" s="211"/>
      <c r="H168" s="211"/>
      <c r="I168" s="214"/>
      <c r="J168" s="225">
        <f>BK168</f>
        <v>0</v>
      </c>
      <c r="K168" s="211"/>
      <c r="L168" s="216"/>
      <c r="M168" s="217"/>
      <c r="N168" s="218"/>
      <c r="O168" s="218"/>
      <c r="P168" s="219">
        <f>SUM(P169:P175)</f>
        <v>0</v>
      </c>
      <c r="Q168" s="218"/>
      <c r="R168" s="219">
        <f>SUM(R169:R175)</f>
        <v>0.00041457799999999997</v>
      </c>
      <c r="S168" s="218"/>
      <c r="T168" s="220">
        <f>SUM(T169:T175)</f>
        <v>0.0094999999999999998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21" t="s">
        <v>80</v>
      </c>
      <c r="AT168" s="222" t="s">
        <v>71</v>
      </c>
      <c r="AU168" s="222" t="s">
        <v>80</v>
      </c>
      <c r="AY168" s="221" t="s">
        <v>168</v>
      </c>
      <c r="BK168" s="223">
        <f>SUM(BK169:BK175)</f>
        <v>0</v>
      </c>
    </row>
    <row r="169" s="2" customFormat="1" ht="24.15" customHeight="1">
      <c r="A169" s="35"/>
      <c r="B169" s="36"/>
      <c r="C169" s="226" t="s">
        <v>329</v>
      </c>
      <c r="D169" s="226" t="s">
        <v>170</v>
      </c>
      <c r="E169" s="227" t="s">
        <v>2632</v>
      </c>
      <c r="F169" s="228" t="s">
        <v>2633</v>
      </c>
      <c r="G169" s="229" t="s">
        <v>666</v>
      </c>
      <c r="H169" s="230">
        <v>65</v>
      </c>
      <c r="I169" s="231"/>
      <c r="J169" s="230">
        <f>ROUND(I169*H169,3)</f>
        <v>0</v>
      </c>
      <c r="K169" s="232"/>
      <c r="L169" s="41"/>
      <c r="M169" s="233" t="s">
        <v>1</v>
      </c>
      <c r="N169" s="234" t="s">
        <v>38</v>
      </c>
      <c r="O169" s="94"/>
      <c r="P169" s="235">
        <f>O169*H169</f>
        <v>0</v>
      </c>
      <c r="Q169" s="235">
        <v>2.9999999999999999E-07</v>
      </c>
      <c r="R169" s="235">
        <f>Q169*H169</f>
        <v>1.95E-05</v>
      </c>
      <c r="S169" s="235">
        <v>0</v>
      </c>
      <c r="T169" s="236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37" t="s">
        <v>174</v>
      </c>
      <c r="AT169" s="237" t="s">
        <v>170</v>
      </c>
      <c r="AU169" s="237" t="s">
        <v>82</v>
      </c>
      <c r="AY169" s="14" t="s">
        <v>168</v>
      </c>
      <c r="BE169" s="238">
        <f>IF(N169="základná",J169,0)</f>
        <v>0</v>
      </c>
      <c r="BF169" s="238">
        <f>IF(N169="znížená",J169,0)</f>
        <v>0</v>
      </c>
      <c r="BG169" s="238">
        <f>IF(N169="zákl. prenesená",J169,0)</f>
        <v>0</v>
      </c>
      <c r="BH169" s="238">
        <f>IF(N169="zníž. prenesená",J169,0)</f>
        <v>0</v>
      </c>
      <c r="BI169" s="238">
        <f>IF(N169="nulová",J169,0)</f>
        <v>0</v>
      </c>
      <c r="BJ169" s="14" t="s">
        <v>82</v>
      </c>
      <c r="BK169" s="239">
        <f>ROUND(I169*H169,3)</f>
        <v>0</v>
      </c>
      <c r="BL169" s="14" t="s">
        <v>174</v>
      </c>
      <c r="BM169" s="237" t="s">
        <v>493</v>
      </c>
    </row>
    <row r="170" s="2" customFormat="1" ht="24.15" customHeight="1">
      <c r="A170" s="35"/>
      <c r="B170" s="36"/>
      <c r="C170" s="226" t="s">
        <v>333</v>
      </c>
      <c r="D170" s="226" t="s">
        <v>170</v>
      </c>
      <c r="E170" s="227" t="s">
        <v>2634</v>
      </c>
      <c r="F170" s="228" t="s">
        <v>2635</v>
      </c>
      <c r="G170" s="229" t="s">
        <v>2636</v>
      </c>
      <c r="H170" s="230">
        <v>10</v>
      </c>
      <c r="I170" s="231"/>
      <c r="J170" s="230">
        <f>ROUND(I170*H170,3)</f>
        <v>0</v>
      </c>
      <c r="K170" s="232"/>
      <c r="L170" s="41"/>
      <c r="M170" s="233" t="s">
        <v>1</v>
      </c>
      <c r="N170" s="234" t="s">
        <v>38</v>
      </c>
      <c r="O170" s="94"/>
      <c r="P170" s="235">
        <f>O170*H170</f>
        <v>0</v>
      </c>
      <c r="Q170" s="235">
        <v>3.9507800000000001E-05</v>
      </c>
      <c r="R170" s="235">
        <f>Q170*H170</f>
        <v>0.00039507799999999999</v>
      </c>
      <c r="S170" s="235">
        <v>0.00095</v>
      </c>
      <c r="T170" s="236">
        <f>S170*H170</f>
        <v>0.0094999999999999998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37" t="s">
        <v>174</v>
      </c>
      <c r="AT170" s="237" t="s">
        <v>170</v>
      </c>
      <c r="AU170" s="237" t="s">
        <v>82</v>
      </c>
      <c r="AY170" s="14" t="s">
        <v>168</v>
      </c>
      <c r="BE170" s="238">
        <f>IF(N170="základná",J170,0)</f>
        <v>0</v>
      </c>
      <c r="BF170" s="238">
        <f>IF(N170="znížená",J170,0)</f>
        <v>0</v>
      </c>
      <c r="BG170" s="238">
        <f>IF(N170="zákl. prenesená",J170,0)</f>
        <v>0</v>
      </c>
      <c r="BH170" s="238">
        <f>IF(N170="zníž. prenesená",J170,0)</f>
        <v>0</v>
      </c>
      <c r="BI170" s="238">
        <f>IF(N170="nulová",J170,0)</f>
        <v>0</v>
      </c>
      <c r="BJ170" s="14" t="s">
        <v>82</v>
      </c>
      <c r="BK170" s="239">
        <f>ROUND(I170*H170,3)</f>
        <v>0</v>
      </c>
      <c r="BL170" s="14" t="s">
        <v>174</v>
      </c>
      <c r="BM170" s="237" t="s">
        <v>501</v>
      </c>
    </row>
    <row r="171" s="2" customFormat="1" ht="21.75" customHeight="1">
      <c r="A171" s="35"/>
      <c r="B171" s="36"/>
      <c r="C171" s="226" t="s">
        <v>337</v>
      </c>
      <c r="D171" s="226" t="s">
        <v>170</v>
      </c>
      <c r="E171" s="227" t="s">
        <v>1566</v>
      </c>
      <c r="F171" s="228" t="s">
        <v>1567</v>
      </c>
      <c r="G171" s="229" t="s">
        <v>212</v>
      </c>
      <c r="H171" s="230">
        <v>8.2260000000000009</v>
      </c>
      <c r="I171" s="231"/>
      <c r="J171" s="230">
        <f>ROUND(I171*H171,3)</f>
        <v>0</v>
      </c>
      <c r="K171" s="232"/>
      <c r="L171" s="41"/>
      <c r="M171" s="233" t="s">
        <v>1</v>
      </c>
      <c r="N171" s="234" t="s">
        <v>38</v>
      </c>
      <c r="O171" s="94"/>
      <c r="P171" s="235">
        <f>O171*H171</f>
        <v>0</v>
      </c>
      <c r="Q171" s="235">
        <v>0</v>
      </c>
      <c r="R171" s="235">
        <f>Q171*H171</f>
        <v>0</v>
      </c>
      <c r="S171" s="235">
        <v>0</v>
      </c>
      <c r="T171" s="236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37" t="s">
        <v>174</v>
      </c>
      <c r="AT171" s="237" t="s">
        <v>170</v>
      </c>
      <c r="AU171" s="237" t="s">
        <v>82</v>
      </c>
      <c r="AY171" s="14" t="s">
        <v>168</v>
      </c>
      <c r="BE171" s="238">
        <f>IF(N171="základná",J171,0)</f>
        <v>0</v>
      </c>
      <c r="BF171" s="238">
        <f>IF(N171="znížená",J171,0)</f>
        <v>0</v>
      </c>
      <c r="BG171" s="238">
        <f>IF(N171="zákl. prenesená",J171,0)</f>
        <v>0</v>
      </c>
      <c r="BH171" s="238">
        <f>IF(N171="zníž. prenesená",J171,0)</f>
        <v>0</v>
      </c>
      <c r="BI171" s="238">
        <f>IF(N171="nulová",J171,0)</f>
        <v>0</v>
      </c>
      <c r="BJ171" s="14" t="s">
        <v>82</v>
      </c>
      <c r="BK171" s="239">
        <f>ROUND(I171*H171,3)</f>
        <v>0</v>
      </c>
      <c r="BL171" s="14" t="s">
        <v>174</v>
      </c>
      <c r="BM171" s="237" t="s">
        <v>509</v>
      </c>
    </row>
    <row r="172" s="2" customFormat="1" ht="24.15" customHeight="1">
      <c r="A172" s="35"/>
      <c r="B172" s="36"/>
      <c r="C172" s="226" t="s">
        <v>341</v>
      </c>
      <c r="D172" s="226" t="s">
        <v>170</v>
      </c>
      <c r="E172" s="227" t="s">
        <v>1568</v>
      </c>
      <c r="F172" s="228" t="s">
        <v>1569</v>
      </c>
      <c r="G172" s="229" t="s">
        <v>212</v>
      </c>
      <c r="H172" s="230">
        <v>74.034000000000006</v>
      </c>
      <c r="I172" s="231"/>
      <c r="J172" s="230">
        <f>ROUND(I172*H172,3)</f>
        <v>0</v>
      </c>
      <c r="K172" s="232"/>
      <c r="L172" s="41"/>
      <c r="M172" s="233" t="s">
        <v>1</v>
      </c>
      <c r="N172" s="234" t="s">
        <v>38</v>
      </c>
      <c r="O172" s="94"/>
      <c r="P172" s="235">
        <f>O172*H172</f>
        <v>0</v>
      </c>
      <c r="Q172" s="235">
        <v>0</v>
      </c>
      <c r="R172" s="235">
        <f>Q172*H172</f>
        <v>0</v>
      </c>
      <c r="S172" s="235">
        <v>0</v>
      </c>
      <c r="T172" s="236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37" t="s">
        <v>174</v>
      </c>
      <c r="AT172" s="237" t="s">
        <v>170</v>
      </c>
      <c r="AU172" s="237" t="s">
        <v>82</v>
      </c>
      <c r="AY172" s="14" t="s">
        <v>168</v>
      </c>
      <c r="BE172" s="238">
        <f>IF(N172="základná",J172,0)</f>
        <v>0</v>
      </c>
      <c r="BF172" s="238">
        <f>IF(N172="znížená",J172,0)</f>
        <v>0</v>
      </c>
      <c r="BG172" s="238">
        <f>IF(N172="zákl. prenesená",J172,0)</f>
        <v>0</v>
      </c>
      <c r="BH172" s="238">
        <f>IF(N172="zníž. prenesená",J172,0)</f>
        <v>0</v>
      </c>
      <c r="BI172" s="238">
        <f>IF(N172="nulová",J172,0)</f>
        <v>0</v>
      </c>
      <c r="BJ172" s="14" t="s">
        <v>82</v>
      </c>
      <c r="BK172" s="239">
        <f>ROUND(I172*H172,3)</f>
        <v>0</v>
      </c>
      <c r="BL172" s="14" t="s">
        <v>174</v>
      </c>
      <c r="BM172" s="237" t="s">
        <v>517</v>
      </c>
    </row>
    <row r="173" s="2" customFormat="1" ht="24.15" customHeight="1">
      <c r="A173" s="35"/>
      <c r="B173" s="36"/>
      <c r="C173" s="226" t="s">
        <v>345</v>
      </c>
      <c r="D173" s="226" t="s">
        <v>170</v>
      </c>
      <c r="E173" s="227" t="s">
        <v>2082</v>
      </c>
      <c r="F173" s="228" t="s">
        <v>2083</v>
      </c>
      <c r="G173" s="229" t="s">
        <v>212</v>
      </c>
      <c r="H173" s="230">
        <v>8.2260000000000009</v>
      </c>
      <c r="I173" s="231"/>
      <c r="J173" s="230">
        <f>ROUND(I173*H173,3)</f>
        <v>0</v>
      </c>
      <c r="K173" s="232"/>
      <c r="L173" s="41"/>
      <c r="M173" s="233" t="s">
        <v>1</v>
      </c>
      <c r="N173" s="234" t="s">
        <v>38</v>
      </c>
      <c r="O173" s="94"/>
      <c r="P173" s="235">
        <f>O173*H173</f>
        <v>0</v>
      </c>
      <c r="Q173" s="235">
        <v>0</v>
      </c>
      <c r="R173" s="235">
        <f>Q173*H173</f>
        <v>0</v>
      </c>
      <c r="S173" s="235">
        <v>0</v>
      </c>
      <c r="T173" s="236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37" t="s">
        <v>174</v>
      </c>
      <c r="AT173" s="237" t="s">
        <v>170</v>
      </c>
      <c r="AU173" s="237" t="s">
        <v>82</v>
      </c>
      <c r="AY173" s="14" t="s">
        <v>168</v>
      </c>
      <c r="BE173" s="238">
        <f>IF(N173="základná",J173,0)</f>
        <v>0</v>
      </c>
      <c r="BF173" s="238">
        <f>IF(N173="znížená",J173,0)</f>
        <v>0</v>
      </c>
      <c r="BG173" s="238">
        <f>IF(N173="zákl. prenesená",J173,0)</f>
        <v>0</v>
      </c>
      <c r="BH173" s="238">
        <f>IF(N173="zníž. prenesená",J173,0)</f>
        <v>0</v>
      </c>
      <c r="BI173" s="238">
        <f>IF(N173="nulová",J173,0)</f>
        <v>0</v>
      </c>
      <c r="BJ173" s="14" t="s">
        <v>82</v>
      </c>
      <c r="BK173" s="239">
        <f>ROUND(I173*H173,3)</f>
        <v>0</v>
      </c>
      <c r="BL173" s="14" t="s">
        <v>174</v>
      </c>
      <c r="BM173" s="237" t="s">
        <v>525</v>
      </c>
    </row>
    <row r="174" s="2" customFormat="1" ht="24.15" customHeight="1">
      <c r="A174" s="35"/>
      <c r="B174" s="36"/>
      <c r="C174" s="226" t="s">
        <v>349</v>
      </c>
      <c r="D174" s="226" t="s">
        <v>170</v>
      </c>
      <c r="E174" s="227" t="s">
        <v>2084</v>
      </c>
      <c r="F174" s="228" t="s">
        <v>2085</v>
      </c>
      <c r="G174" s="229" t="s">
        <v>212</v>
      </c>
      <c r="H174" s="230">
        <v>16.452000000000002</v>
      </c>
      <c r="I174" s="231"/>
      <c r="J174" s="230">
        <f>ROUND(I174*H174,3)</f>
        <v>0</v>
      </c>
      <c r="K174" s="232"/>
      <c r="L174" s="41"/>
      <c r="M174" s="233" t="s">
        <v>1</v>
      </c>
      <c r="N174" s="234" t="s">
        <v>38</v>
      </c>
      <c r="O174" s="94"/>
      <c r="P174" s="235">
        <f>O174*H174</f>
        <v>0</v>
      </c>
      <c r="Q174" s="235">
        <v>0</v>
      </c>
      <c r="R174" s="235">
        <f>Q174*H174</f>
        <v>0</v>
      </c>
      <c r="S174" s="235">
        <v>0</v>
      </c>
      <c r="T174" s="236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37" t="s">
        <v>174</v>
      </c>
      <c r="AT174" s="237" t="s">
        <v>170</v>
      </c>
      <c r="AU174" s="237" t="s">
        <v>82</v>
      </c>
      <c r="AY174" s="14" t="s">
        <v>168</v>
      </c>
      <c r="BE174" s="238">
        <f>IF(N174="základná",J174,0)</f>
        <v>0</v>
      </c>
      <c r="BF174" s="238">
        <f>IF(N174="znížená",J174,0)</f>
        <v>0</v>
      </c>
      <c r="BG174" s="238">
        <f>IF(N174="zákl. prenesená",J174,0)</f>
        <v>0</v>
      </c>
      <c r="BH174" s="238">
        <f>IF(N174="zníž. prenesená",J174,0)</f>
        <v>0</v>
      </c>
      <c r="BI174" s="238">
        <f>IF(N174="nulová",J174,0)</f>
        <v>0</v>
      </c>
      <c r="BJ174" s="14" t="s">
        <v>82</v>
      </c>
      <c r="BK174" s="239">
        <f>ROUND(I174*H174,3)</f>
        <v>0</v>
      </c>
      <c r="BL174" s="14" t="s">
        <v>174</v>
      </c>
      <c r="BM174" s="237" t="s">
        <v>533</v>
      </c>
    </row>
    <row r="175" s="2" customFormat="1" ht="24.15" customHeight="1">
      <c r="A175" s="35"/>
      <c r="B175" s="36"/>
      <c r="C175" s="226" t="s">
        <v>353</v>
      </c>
      <c r="D175" s="226" t="s">
        <v>170</v>
      </c>
      <c r="E175" s="227" t="s">
        <v>2086</v>
      </c>
      <c r="F175" s="228" t="s">
        <v>2087</v>
      </c>
      <c r="G175" s="229" t="s">
        <v>212</v>
      </c>
      <c r="H175" s="230">
        <v>8.2260000000000009</v>
      </c>
      <c r="I175" s="231"/>
      <c r="J175" s="230">
        <f>ROUND(I175*H175,3)</f>
        <v>0</v>
      </c>
      <c r="K175" s="232"/>
      <c r="L175" s="41"/>
      <c r="M175" s="233" t="s">
        <v>1</v>
      </c>
      <c r="N175" s="234" t="s">
        <v>38</v>
      </c>
      <c r="O175" s="94"/>
      <c r="P175" s="235">
        <f>O175*H175</f>
        <v>0</v>
      </c>
      <c r="Q175" s="235">
        <v>0</v>
      </c>
      <c r="R175" s="235">
        <f>Q175*H175</f>
        <v>0</v>
      </c>
      <c r="S175" s="235">
        <v>0</v>
      </c>
      <c r="T175" s="236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37" t="s">
        <v>174</v>
      </c>
      <c r="AT175" s="237" t="s">
        <v>170</v>
      </c>
      <c r="AU175" s="237" t="s">
        <v>82</v>
      </c>
      <c r="AY175" s="14" t="s">
        <v>168</v>
      </c>
      <c r="BE175" s="238">
        <f>IF(N175="základná",J175,0)</f>
        <v>0</v>
      </c>
      <c r="BF175" s="238">
        <f>IF(N175="znížená",J175,0)</f>
        <v>0</v>
      </c>
      <c r="BG175" s="238">
        <f>IF(N175="zákl. prenesená",J175,0)</f>
        <v>0</v>
      </c>
      <c r="BH175" s="238">
        <f>IF(N175="zníž. prenesená",J175,0)</f>
        <v>0</v>
      </c>
      <c r="BI175" s="238">
        <f>IF(N175="nulová",J175,0)</f>
        <v>0</v>
      </c>
      <c r="BJ175" s="14" t="s">
        <v>82</v>
      </c>
      <c r="BK175" s="239">
        <f>ROUND(I175*H175,3)</f>
        <v>0</v>
      </c>
      <c r="BL175" s="14" t="s">
        <v>174</v>
      </c>
      <c r="BM175" s="237" t="s">
        <v>541</v>
      </c>
    </row>
    <row r="176" s="12" customFormat="1" ht="22.8" customHeight="1">
      <c r="A176" s="12"/>
      <c r="B176" s="210"/>
      <c r="C176" s="211"/>
      <c r="D176" s="212" t="s">
        <v>71</v>
      </c>
      <c r="E176" s="224" t="s">
        <v>567</v>
      </c>
      <c r="F176" s="224" t="s">
        <v>712</v>
      </c>
      <c r="G176" s="211"/>
      <c r="H176" s="211"/>
      <c r="I176" s="214"/>
      <c r="J176" s="225">
        <f>BK176</f>
        <v>0</v>
      </c>
      <c r="K176" s="211"/>
      <c r="L176" s="216"/>
      <c r="M176" s="217"/>
      <c r="N176" s="218"/>
      <c r="O176" s="218"/>
      <c r="P176" s="219">
        <f>P177</f>
        <v>0</v>
      </c>
      <c r="Q176" s="218"/>
      <c r="R176" s="219">
        <f>R177</f>
        <v>0</v>
      </c>
      <c r="S176" s="218"/>
      <c r="T176" s="220">
        <f>T177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21" t="s">
        <v>80</v>
      </c>
      <c r="AT176" s="222" t="s">
        <v>71</v>
      </c>
      <c r="AU176" s="222" t="s">
        <v>80</v>
      </c>
      <c r="AY176" s="221" t="s">
        <v>168</v>
      </c>
      <c r="BK176" s="223">
        <f>BK177</f>
        <v>0</v>
      </c>
    </row>
    <row r="177" s="2" customFormat="1" ht="33" customHeight="1">
      <c r="A177" s="35"/>
      <c r="B177" s="36"/>
      <c r="C177" s="226" t="s">
        <v>358</v>
      </c>
      <c r="D177" s="226" t="s">
        <v>170</v>
      </c>
      <c r="E177" s="227" t="s">
        <v>2578</v>
      </c>
      <c r="F177" s="228" t="s">
        <v>2579</v>
      </c>
      <c r="G177" s="229" t="s">
        <v>212</v>
      </c>
      <c r="H177" s="230">
        <v>77.548000000000002</v>
      </c>
      <c r="I177" s="231"/>
      <c r="J177" s="230">
        <f>ROUND(I177*H177,3)</f>
        <v>0</v>
      </c>
      <c r="K177" s="232"/>
      <c r="L177" s="41"/>
      <c r="M177" s="255" t="s">
        <v>1</v>
      </c>
      <c r="N177" s="256" t="s">
        <v>38</v>
      </c>
      <c r="O177" s="252"/>
      <c r="P177" s="253">
        <f>O177*H177</f>
        <v>0</v>
      </c>
      <c r="Q177" s="253">
        <v>0</v>
      </c>
      <c r="R177" s="253">
        <f>Q177*H177</f>
        <v>0</v>
      </c>
      <c r="S177" s="253">
        <v>0</v>
      </c>
      <c r="T177" s="254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37" t="s">
        <v>174</v>
      </c>
      <c r="AT177" s="237" t="s">
        <v>170</v>
      </c>
      <c r="AU177" s="237" t="s">
        <v>82</v>
      </c>
      <c r="AY177" s="14" t="s">
        <v>168</v>
      </c>
      <c r="BE177" s="238">
        <f>IF(N177="základná",J177,0)</f>
        <v>0</v>
      </c>
      <c r="BF177" s="238">
        <f>IF(N177="znížená",J177,0)</f>
        <v>0</v>
      </c>
      <c r="BG177" s="238">
        <f>IF(N177="zákl. prenesená",J177,0)</f>
        <v>0</v>
      </c>
      <c r="BH177" s="238">
        <f>IF(N177="zníž. prenesená",J177,0)</f>
        <v>0</v>
      </c>
      <c r="BI177" s="238">
        <f>IF(N177="nulová",J177,0)</f>
        <v>0</v>
      </c>
      <c r="BJ177" s="14" t="s">
        <v>82</v>
      </c>
      <c r="BK177" s="239">
        <f>ROUND(I177*H177,3)</f>
        <v>0</v>
      </c>
      <c r="BL177" s="14" t="s">
        <v>174</v>
      </c>
      <c r="BM177" s="237" t="s">
        <v>549</v>
      </c>
    </row>
    <row r="178" s="2" customFormat="1" ht="6.96" customHeight="1">
      <c r="A178" s="35"/>
      <c r="B178" s="69"/>
      <c r="C178" s="70"/>
      <c r="D178" s="70"/>
      <c r="E178" s="70"/>
      <c r="F178" s="70"/>
      <c r="G178" s="70"/>
      <c r="H178" s="70"/>
      <c r="I178" s="70"/>
      <c r="J178" s="70"/>
      <c r="K178" s="70"/>
      <c r="L178" s="41"/>
      <c r="M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</row>
  </sheetData>
  <sheetProtection sheet="1" autoFilter="0" formatColumns="0" formatRows="0" objects="1" scenarios="1" spinCount="100000" saltValue="Ok8GNvdl1JlE9pxsjfLT6PiJCTxHjFVzd2AEkAY7a2e2G0Qo0DVLcSH+Hmc4CZyn4q+Qkhppz9Aw5jrxUaks0Q==" hashValue="vENuuX6ChCTg5W5PCmwwbLNpzNX3xAV8SRUXWzqhiLei/+TpB4b7kK4f9SiyhCpIR6ccjE3nGxlkaERVWs/E/w==" algorithmName="SHA-512" password="CC35"/>
  <autoFilter ref="C122:K177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114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72</v>
      </c>
    </row>
    <row r="4" s="1" customFormat="1" ht="24.96" customHeight="1">
      <c r="B4" s="17"/>
      <c r="D4" s="141" t="s">
        <v>115</v>
      </c>
      <c r="L4" s="17"/>
      <c r="M4" s="14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3" t="s">
        <v>14</v>
      </c>
      <c r="L6" s="17"/>
    </row>
    <row r="7" s="1" customFormat="1" ht="26.25" customHeight="1">
      <c r="B7" s="17"/>
      <c r="E7" s="144" t="str">
        <f>'Rekapitulácia stavby'!K6</f>
        <v>Centrum integrovanej zdravotnej starostlivosti, denné centrum pre seniorov, denný stacionár v meste Bánovce nad Bebravou</v>
      </c>
      <c r="F7" s="143"/>
      <c r="G7" s="143"/>
      <c r="H7" s="143"/>
      <c r="L7" s="17"/>
    </row>
    <row r="8" s="2" customFormat="1" ht="12" customHeight="1">
      <c r="A8" s="35"/>
      <c r="B8" s="41"/>
      <c r="C8" s="35"/>
      <c r="D8" s="143" t="s">
        <v>116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5" t="s">
        <v>2637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3" t="s">
        <v>16</v>
      </c>
      <c r="E11" s="35"/>
      <c r="F11" s="146" t="s">
        <v>1</v>
      </c>
      <c r="G11" s="35"/>
      <c r="H11" s="35"/>
      <c r="I11" s="143" t="s">
        <v>17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3" t="s">
        <v>18</v>
      </c>
      <c r="E12" s="35"/>
      <c r="F12" s="146" t="s">
        <v>19</v>
      </c>
      <c r="G12" s="35"/>
      <c r="H12" s="35"/>
      <c r="I12" s="143" t="s">
        <v>20</v>
      </c>
      <c r="J12" s="147" t="str">
        <f>'Rekapitulácia stavby'!AN8</f>
        <v>9. 11. 2022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3" t="s">
        <v>22</v>
      </c>
      <c r="E14" s="35"/>
      <c r="F14" s="35"/>
      <c r="G14" s="35"/>
      <c r="H14" s="35"/>
      <c r="I14" s="143" t="s">
        <v>23</v>
      </c>
      <c r="J14" s="146" t="str">
        <f>IF('Rekapitulácia stavby'!AN10="","",'Rekapitulácia stavby'!AN10)</f>
        <v/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6" t="str">
        <f>IF('Rekapitulácia stavby'!E11="","",'Rekapitulácia stavby'!E11)</f>
        <v xml:space="preserve"> </v>
      </c>
      <c r="F15" s="35"/>
      <c r="G15" s="35"/>
      <c r="H15" s="35"/>
      <c r="I15" s="143" t="s">
        <v>24</v>
      </c>
      <c r="J15" s="146" t="str">
        <f>IF('Rekapitulácia stavby'!AN11="","",'Rekapitulácia stavby'!AN11)</f>
        <v/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3" t="s">
        <v>25</v>
      </c>
      <c r="E17" s="35"/>
      <c r="F17" s="35"/>
      <c r="G17" s="35"/>
      <c r="H17" s="35"/>
      <c r="I17" s="143" t="s">
        <v>23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24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3" t="s">
        <v>27</v>
      </c>
      <c r="E20" s="35"/>
      <c r="F20" s="35"/>
      <c r="G20" s="35"/>
      <c r="H20" s="35"/>
      <c r="I20" s="143" t="s">
        <v>23</v>
      </c>
      <c r="J20" s="146" t="str">
        <f>IF('Rekapitulácia stavby'!AN16="","",'Rekapitulácia stavby'!AN16)</f>
        <v/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6" t="str">
        <f>IF('Rekapitulácia stavby'!E17="","",'Rekapitulácia stavby'!E17)</f>
        <v xml:space="preserve"> </v>
      </c>
      <c r="F21" s="35"/>
      <c r="G21" s="35"/>
      <c r="H21" s="35"/>
      <c r="I21" s="143" t="s">
        <v>24</v>
      </c>
      <c r="J21" s="146" t="str">
        <f>IF('Rekapitulácia stavby'!AN17="","",'Rekapitulácia stavby'!AN17)</f>
        <v/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3" t="s">
        <v>30</v>
      </c>
      <c r="E23" s="35"/>
      <c r="F23" s="35"/>
      <c r="G23" s="35"/>
      <c r="H23" s="35"/>
      <c r="I23" s="143" t="s">
        <v>23</v>
      </c>
      <c r="J23" s="146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6" t="str">
        <f>IF('Rekapitulácia stavby'!E20="","",'Rekapitulácia stavby'!E20)</f>
        <v xml:space="preserve"> </v>
      </c>
      <c r="F24" s="35"/>
      <c r="G24" s="35"/>
      <c r="H24" s="35"/>
      <c r="I24" s="143" t="s">
        <v>24</v>
      </c>
      <c r="J24" s="146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3" t="s">
        <v>31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3" t="s">
        <v>32</v>
      </c>
      <c r="E30" s="35"/>
      <c r="F30" s="35"/>
      <c r="G30" s="35"/>
      <c r="H30" s="35"/>
      <c r="I30" s="35"/>
      <c r="J30" s="154">
        <f>ROUND(J122,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5" t="s">
        <v>34</v>
      </c>
      <c r="G32" s="35"/>
      <c r="H32" s="35"/>
      <c r="I32" s="155" t="s">
        <v>33</v>
      </c>
      <c r="J32" s="155" t="s">
        <v>35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6" t="s">
        <v>36</v>
      </c>
      <c r="E33" s="157" t="s">
        <v>37</v>
      </c>
      <c r="F33" s="158">
        <f>ROUND((SUM(BE122:BE152)),  2)</f>
        <v>0</v>
      </c>
      <c r="G33" s="159"/>
      <c r="H33" s="159"/>
      <c r="I33" s="160">
        <v>0.20000000000000001</v>
      </c>
      <c r="J33" s="158">
        <f>ROUND(((SUM(BE122:BE152))*I33),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7" t="s">
        <v>38</v>
      </c>
      <c r="F34" s="158">
        <f>ROUND((SUM(BF122:BF152)),  2)</f>
        <v>0</v>
      </c>
      <c r="G34" s="159"/>
      <c r="H34" s="159"/>
      <c r="I34" s="160">
        <v>0.20000000000000001</v>
      </c>
      <c r="J34" s="158">
        <f>ROUND(((SUM(BF122:BF152))*I34),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39</v>
      </c>
      <c r="F35" s="161">
        <f>ROUND((SUM(BG122:BG152)),  2)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40</v>
      </c>
      <c r="F36" s="161">
        <f>ROUND((SUM(BH122:BH152)),  2)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41</v>
      </c>
      <c r="F37" s="158">
        <f>ROUND((SUM(BI122:BI152)),  2)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3"/>
      <c r="D39" s="164" t="s">
        <v>42</v>
      </c>
      <c r="E39" s="165"/>
      <c r="F39" s="165"/>
      <c r="G39" s="166" t="s">
        <v>43</v>
      </c>
      <c r="H39" s="167" t="s">
        <v>44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0" t="s">
        <v>45</v>
      </c>
      <c r="E50" s="171"/>
      <c r="F50" s="171"/>
      <c r="G50" s="170" t="s">
        <v>46</v>
      </c>
      <c r="H50" s="171"/>
      <c r="I50" s="171"/>
      <c r="J50" s="171"/>
      <c r="K50" s="171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2" t="s">
        <v>47</v>
      </c>
      <c r="E61" s="173"/>
      <c r="F61" s="174" t="s">
        <v>48</v>
      </c>
      <c r="G61" s="172" t="s">
        <v>47</v>
      </c>
      <c r="H61" s="173"/>
      <c r="I61" s="173"/>
      <c r="J61" s="175" t="s">
        <v>48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0" t="s">
        <v>49</v>
      </c>
      <c r="E65" s="176"/>
      <c r="F65" s="176"/>
      <c r="G65" s="170" t="s">
        <v>50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2" t="s">
        <v>47</v>
      </c>
      <c r="E76" s="173"/>
      <c r="F76" s="174" t="s">
        <v>48</v>
      </c>
      <c r="G76" s="172" t="s">
        <v>47</v>
      </c>
      <c r="H76" s="173"/>
      <c r="I76" s="173"/>
      <c r="J76" s="175" t="s">
        <v>48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118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14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26.25" customHeight="1">
      <c r="A85" s="35"/>
      <c r="B85" s="36"/>
      <c r="C85" s="37"/>
      <c r="D85" s="37"/>
      <c r="E85" s="181" t="str">
        <f>E7</f>
        <v>Centrum integrovanej zdravotnej starostlivosti, denné centrum pre seniorov, denný stacionár v meste Bánovce nad Bebravou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116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9" t="str">
        <f>E9</f>
        <v>SO 05a - Plynová prípojka...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18</v>
      </c>
      <c r="D89" s="37"/>
      <c r="E89" s="37"/>
      <c r="F89" s="24" t="str">
        <f>F12</f>
        <v xml:space="preserve"> </v>
      </c>
      <c r="G89" s="37"/>
      <c r="H89" s="37"/>
      <c r="I89" s="29" t="s">
        <v>20</v>
      </c>
      <c r="J89" s="82" t="str">
        <f>IF(J12="","",J12)</f>
        <v>9. 11. 2022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22</v>
      </c>
      <c r="D91" s="37"/>
      <c r="E91" s="37"/>
      <c r="F91" s="24" t="str">
        <f>E15</f>
        <v xml:space="preserve"> </v>
      </c>
      <c r="G91" s="37"/>
      <c r="H91" s="37"/>
      <c r="I91" s="29" t="s">
        <v>27</v>
      </c>
      <c r="J91" s="33" t="str">
        <f>E21</f>
        <v xml:space="preserve"> 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25</v>
      </c>
      <c r="D92" s="37"/>
      <c r="E92" s="37"/>
      <c r="F92" s="24" t="str">
        <f>IF(E18="","",E18)</f>
        <v>Vyplň údaj</v>
      </c>
      <c r="G92" s="37"/>
      <c r="H92" s="37"/>
      <c r="I92" s="29" t="s">
        <v>30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82" t="s">
        <v>119</v>
      </c>
      <c r="D94" s="183"/>
      <c r="E94" s="183"/>
      <c r="F94" s="183"/>
      <c r="G94" s="183"/>
      <c r="H94" s="183"/>
      <c r="I94" s="183"/>
      <c r="J94" s="184" t="s">
        <v>120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85" t="s">
        <v>121</v>
      </c>
      <c r="D96" s="37"/>
      <c r="E96" s="37"/>
      <c r="F96" s="37"/>
      <c r="G96" s="37"/>
      <c r="H96" s="37"/>
      <c r="I96" s="37"/>
      <c r="J96" s="113">
        <f>J122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122</v>
      </c>
    </row>
    <row r="97" s="9" customFormat="1" ht="24.96" customHeight="1">
      <c r="A97" s="9"/>
      <c r="B97" s="186"/>
      <c r="C97" s="187"/>
      <c r="D97" s="188" t="s">
        <v>2638</v>
      </c>
      <c r="E97" s="189"/>
      <c r="F97" s="189"/>
      <c r="G97" s="189"/>
      <c r="H97" s="189"/>
      <c r="I97" s="189"/>
      <c r="J97" s="190">
        <f>J123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2"/>
      <c r="C98" s="193"/>
      <c r="D98" s="194" t="s">
        <v>2639</v>
      </c>
      <c r="E98" s="195"/>
      <c r="F98" s="195"/>
      <c r="G98" s="195"/>
      <c r="H98" s="195"/>
      <c r="I98" s="195"/>
      <c r="J98" s="196">
        <f>J124</f>
        <v>0</v>
      </c>
      <c r="K98" s="193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2"/>
      <c r="C99" s="193"/>
      <c r="D99" s="194" t="s">
        <v>2640</v>
      </c>
      <c r="E99" s="195"/>
      <c r="F99" s="195"/>
      <c r="G99" s="195"/>
      <c r="H99" s="195"/>
      <c r="I99" s="195"/>
      <c r="J99" s="196">
        <f>J130</f>
        <v>0</v>
      </c>
      <c r="K99" s="193"/>
      <c r="L99" s="19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86"/>
      <c r="C100" s="187"/>
      <c r="D100" s="188" t="s">
        <v>2641</v>
      </c>
      <c r="E100" s="189"/>
      <c r="F100" s="189"/>
      <c r="G100" s="189"/>
      <c r="H100" s="189"/>
      <c r="I100" s="189"/>
      <c r="J100" s="190">
        <f>J132</f>
        <v>0</v>
      </c>
      <c r="K100" s="187"/>
      <c r="L100" s="191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92"/>
      <c r="C101" s="193"/>
      <c r="D101" s="194" t="s">
        <v>2642</v>
      </c>
      <c r="E101" s="195"/>
      <c r="F101" s="195"/>
      <c r="G101" s="195"/>
      <c r="H101" s="195"/>
      <c r="I101" s="195"/>
      <c r="J101" s="196">
        <f>J133</f>
        <v>0</v>
      </c>
      <c r="K101" s="193"/>
      <c r="L101" s="19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2"/>
      <c r="C102" s="193"/>
      <c r="D102" s="194" t="s">
        <v>1771</v>
      </c>
      <c r="E102" s="195"/>
      <c r="F102" s="195"/>
      <c r="G102" s="195"/>
      <c r="H102" s="195"/>
      <c r="I102" s="195"/>
      <c r="J102" s="196">
        <f>J148</f>
        <v>0</v>
      </c>
      <c r="K102" s="193"/>
      <c r="L102" s="19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5"/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66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="2" customFormat="1" ht="6.96" customHeight="1">
      <c r="A104" s="35"/>
      <c r="B104" s="69"/>
      <c r="C104" s="70"/>
      <c r="D104" s="70"/>
      <c r="E104" s="70"/>
      <c r="F104" s="70"/>
      <c r="G104" s="70"/>
      <c r="H104" s="70"/>
      <c r="I104" s="70"/>
      <c r="J104" s="70"/>
      <c r="K104" s="70"/>
      <c r="L104" s="66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8" s="2" customFormat="1" ht="6.96" customHeight="1">
      <c r="A108" s="35"/>
      <c r="B108" s="71"/>
      <c r="C108" s="72"/>
      <c r="D108" s="72"/>
      <c r="E108" s="72"/>
      <c r="F108" s="72"/>
      <c r="G108" s="72"/>
      <c r="H108" s="72"/>
      <c r="I108" s="72"/>
      <c r="J108" s="72"/>
      <c r="K108" s="72"/>
      <c r="L108" s="6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24.96" customHeight="1">
      <c r="A109" s="35"/>
      <c r="B109" s="36"/>
      <c r="C109" s="20" t="s">
        <v>154</v>
      </c>
      <c r="D109" s="37"/>
      <c r="E109" s="37"/>
      <c r="F109" s="37"/>
      <c r="G109" s="37"/>
      <c r="H109" s="37"/>
      <c r="I109" s="37"/>
      <c r="J109" s="37"/>
      <c r="K109" s="37"/>
      <c r="L109" s="6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6.96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6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2" customHeight="1">
      <c r="A111" s="35"/>
      <c r="B111" s="36"/>
      <c r="C111" s="29" t="s">
        <v>14</v>
      </c>
      <c r="D111" s="37"/>
      <c r="E111" s="37"/>
      <c r="F111" s="37"/>
      <c r="G111" s="37"/>
      <c r="H111" s="37"/>
      <c r="I111" s="37"/>
      <c r="J111" s="37"/>
      <c r="K111" s="37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26.25" customHeight="1">
      <c r="A112" s="35"/>
      <c r="B112" s="36"/>
      <c r="C112" s="37"/>
      <c r="D112" s="37"/>
      <c r="E112" s="181" t="str">
        <f>E7</f>
        <v>Centrum integrovanej zdravotnej starostlivosti, denné centrum pre seniorov, denný stacionár v meste Bánovce nad Bebravou</v>
      </c>
      <c r="F112" s="29"/>
      <c r="G112" s="29"/>
      <c r="H112" s="29"/>
      <c r="I112" s="37"/>
      <c r="J112" s="37"/>
      <c r="K112" s="37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2" customHeight="1">
      <c r="A113" s="35"/>
      <c r="B113" s="36"/>
      <c r="C113" s="29" t="s">
        <v>116</v>
      </c>
      <c r="D113" s="37"/>
      <c r="E113" s="37"/>
      <c r="F113" s="37"/>
      <c r="G113" s="37"/>
      <c r="H113" s="37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6.5" customHeight="1">
      <c r="A114" s="35"/>
      <c r="B114" s="36"/>
      <c r="C114" s="37"/>
      <c r="D114" s="37"/>
      <c r="E114" s="79" t="str">
        <f>E9</f>
        <v>SO 05a - Plynová prípojka...</v>
      </c>
      <c r="F114" s="37"/>
      <c r="G114" s="37"/>
      <c r="H114" s="37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18</v>
      </c>
      <c r="D116" s="37"/>
      <c r="E116" s="37"/>
      <c r="F116" s="24" t="str">
        <f>F12</f>
        <v xml:space="preserve"> </v>
      </c>
      <c r="G116" s="37"/>
      <c r="H116" s="37"/>
      <c r="I116" s="29" t="s">
        <v>20</v>
      </c>
      <c r="J116" s="82" t="str">
        <f>IF(J12="","",J12)</f>
        <v>9. 11. 2022</v>
      </c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5.15" customHeight="1">
      <c r="A118" s="35"/>
      <c r="B118" s="36"/>
      <c r="C118" s="29" t="s">
        <v>22</v>
      </c>
      <c r="D118" s="37"/>
      <c r="E118" s="37"/>
      <c r="F118" s="24" t="str">
        <f>E15</f>
        <v xml:space="preserve"> </v>
      </c>
      <c r="G118" s="37"/>
      <c r="H118" s="37"/>
      <c r="I118" s="29" t="s">
        <v>27</v>
      </c>
      <c r="J118" s="33" t="str">
        <f>E21</f>
        <v xml:space="preserve"> </v>
      </c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5.15" customHeight="1">
      <c r="A119" s="35"/>
      <c r="B119" s="36"/>
      <c r="C119" s="29" t="s">
        <v>25</v>
      </c>
      <c r="D119" s="37"/>
      <c r="E119" s="37"/>
      <c r="F119" s="24" t="str">
        <f>IF(E18="","",E18)</f>
        <v>Vyplň údaj</v>
      </c>
      <c r="G119" s="37"/>
      <c r="H119" s="37"/>
      <c r="I119" s="29" t="s">
        <v>30</v>
      </c>
      <c r="J119" s="33" t="str">
        <f>E24</f>
        <v xml:space="preserve"> </v>
      </c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0.32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11" customFormat="1" ht="29.28" customHeight="1">
      <c r="A121" s="198"/>
      <c r="B121" s="199"/>
      <c r="C121" s="200" t="s">
        <v>155</v>
      </c>
      <c r="D121" s="201" t="s">
        <v>57</v>
      </c>
      <c r="E121" s="201" t="s">
        <v>53</v>
      </c>
      <c r="F121" s="201" t="s">
        <v>54</v>
      </c>
      <c r="G121" s="201" t="s">
        <v>156</v>
      </c>
      <c r="H121" s="201" t="s">
        <v>157</v>
      </c>
      <c r="I121" s="201" t="s">
        <v>158</v>
      </c>
      <c r="J121" s="202" t="s">
        <v>120</v>
      </c>
      <c r="K121" s="203" t="s">
        <v>159</v>
      </c>
      <c r="L121" s="204"/>
      <c r="M121" s="103" t="s">
        <v>1</v>
      </c>
      <c r="N121" s="104" t="s">
        <v>36</v>
      </c>
      <c r="O121" s="104" t="s">
        <v>160</v>
      </c>
      <c r="P121" s="104" t="s">
        <v>161</v>
      </c>
      <c r="Q121" s="104" t="s">
        <v>162</v>
      </c>
      <c r="R121" s="104" t="s">
        <v>163</v>
      </c>
      <c r="S121" s="104" t="s">
        <v>164</v>
      </c>
      <c r="T121" s="105" t="s">
        <v>165</v>
      </c>
      <c r="U121" s="198"/>
      <c r="V121" s="198"/>
      <c r="W121" s="198"/>
      <c r="X121" s="198"/>
      <c r="Y121" s="198"/>
      <c r="Z121" s="198"/>
      <c r="AA121" s="198"/>
      <c r="AB121" s="198"/>
      <c r="AC121" s="198"/>
      <c r="AD121" s="198"/>
      <c r="AE121" s="198"/>
    </row>
    <row r="122" s="2" customFormat="1" ht="22.8" customHeight="1">
      <c r="A122" s="35"/>
      <c r="B122" s="36"/>
      <c r="C122" s="110" t="s">
        <v>121</v>
      </c>
      <c r="D122" s="37"/>
      <c r="E122" s="37"/>
      <c r="F122" s="37"/>
      <c r="G122" s="37"/>
      <c r="H122" s="37"/>
      <c r="I122" s="37"/>
      <c r="J122" s="205">
        <f>BK122</f>
        <v>0</v>
      </c>
      <c r="K122" s="37"/>
      <c r="L122" s="41"/>
      <c r="M122" s="106"/>
      <c r="N122" s="206"/>
      <c r="O122" s="107"/>
      <c r="P122" s="207">
        <f>P123+P132</f>
        <v>0</v>
      </c>
      <c r="Q122" s="107"/>
      <c r="R122" s="207">
        <f>R123+R132</f>
        <v>0.34034039999999999</v>
      </c>
      <c r="S122" s="107"/>
      <c r="T122" s="208">
        <f>T123+T132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4" t="s">
        <v>71</v>
      </c>
      <c r="AU122" s="14" t="s">
        <v>122</v>
      </c>
      <c r="BK122" s="209">
        <f>BK123+BK132</f>
        <v>0</v>
      </c>
    </row>
    <row r="123" s="12" customFormat="1" ht="25.92" customHeight="1">
      <c r="A123" s="12"/>
      <c r="B123" s="210"/>
      <c r="C123" s="211"/>
      <c r="D123" s="212" t="s">
        <v>71</v>
      </c>
      <c r="E123" s="213" t="s">
        <v>166</v>
      </c>
      <c r="F123" s="213" t="s">
        <v>2643</v>
      </c>
      <c r="G123" s="211"/>
      <c r="H123" s="211"/>
      <c r="I123" s="214"/>
      <c r="J123" s="215">
        <f>BK123</f>
        <v>0</v>
      </c>
      <c r="K123" s="211"/>
      <c r="L123" s="216"/>
      <c r="M123" s="217"/>
      <c r="N123" s="218"/>
      <c r="O123" s="218"/>
      <c r="P123" s="219">
        <f>P124+P130</f>
        <v>0</v>
      </c>
      <c r="Q123" s="218"/>
      <c r="R123" s="219">
        <f>R124+R130</f>
        <v>0.34034039999999999</v>
      </c>
      <c r="S123" s="218"/>
      <c r="T123" s="220">
        <f>T124+T130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1" t="s">
        <v>80</v>
      </c>
      <c r="AT123" s="222" t="s">
        <v>71</v>
      </c>
      <c r="AU123" s="222" t="s">
        <v>72</v>
      </c>
      <c r="AY123" s="221" t="s">
        <v>168</v>
      </c>
      <c r="BK123" s="223">
        <f>BK124+BK130</f>
        <v>0</v>
      </c>
    </row>
    <row r="124" s="12" customFormat="1" ht="22.8" customHeight="1">
      <c r="A124" s="12"/>
      <c r="B124" s="210"/>
      <c r="C124" s="211"/>
      <c r="D124" s="212" t="s">
        <v>71</v>
      </c>
      <c r="E124" s="224" t="s">
        <v>80</v>
      </c>
      <c r="F124" s="224" t="s">
        <v>2644</v>
      </c>
      <c r="G124" s="211"/>
      <c r="H124" s="211"/>
      <c r="I124" s="214"/>
      <c r="J124" s="225">
        <f>BK124</f>
        <v>0</v>
      </c>
      <c r="K124" s="211"/>
      <c r="L124" s="216"/>
      <c r="M124" s="217"/>
      <c r="N124" s="218"/>
      <c r="O124" s="218"/>
      <c r="P124" s="219">
        <f>SUM(P125:P129)</f>
        <v>0</v>
      </c>
      <c r="Q124" s="218"/>
      <c r="R124" s="219">
        <f>SUM(R125:R129)</f>
        <v>0</v>
      </c>
      <c r="S124" s="218"/>
      <c r="T124" s="220">
        <f>SUM(T125:T129)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1" t="s">
        <v>80</v>
      </c>
      <c r="AT124" s="222" t="s">
        <v>71</v>
      </c>
      <c r="AU124" s="222" t="s">
        <v>80</v>
      </c>
      <c r="AY124" s="221" t="s">
        <v>168</v>
      </c>
      <c r="BK124" s="223">
        <f>SUM(BK125:BK129)</f>
        <v>0</v>
      </c>
    </row>
    <row r="125" s="2" customFormat="1" ht="21.75" customHeight="1">
      <c r="A125" s="35"/>
      <c r="B125" s="36"/>
      <c r="C125" s="226" t="s">
        <v>80</v>
      </c>
      <c r="D125" s="226" t="s">
        <v>170</v>
      </c>
      <c r="E125" s="227" t="s">
        <v>2645</v>
      </c>
      <c r="F125" s="228" t="s">
        <v>2646</v>
      </c>
      <c r="G125" s="229" t="s">
        <v>173</v>
      </c>
      <c r="H125" s="230">
        <v>1</v>
      </c>
      <c r="I125" s="231"/>
      <c r="J125" s="230">
        <f>ROUND(I125*H125,3)</f>
        <v>0</v>
      </c>
      <c r="K125" s="232"/>
      <c r="L125" s="41"/>
      <c r="M125" s="233" t="s">
        <v>1</v>
      </c>
      <c r="N125" s="234" t="s">
        <v>38</v>
      </c>
      <c r="O125" s="94"/>
      <c r="P125" s="235">
        <f>O125*H125</f>
        <v>0</v>
      </c>
      <c r="Q125" s="235">
        <v>0</v>
      </c>
      <c r="R125" s="235">
        <f>Q125*H125</f>
        <v>0</v>
      </c>
      <c r="S125" s="235">
        <v>0</v>
      </c>
      <c r="T125" s="236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37" t="s">
        <v>174</v>
      </c>
      <c r="AT125" s="237" t="s">
        <v>170</v>
      </c>
      <c r="AU125" s="237" t="s">
        <v>82</v>
      </c>
      <c r="AY125" s="14" t="s">
        <v>168</v>
      </c>
      <c r="BE125" s="238">
        <f>IF(N125="základná",J125,0)</f>
        <v>0</v>
      </c>
      <c r="BF125" s="238">
        <f>IF(N125="znížená",J125,0)</f>
        <v>0</v>
      </c>
      <c r="BG125" s="238">
        <f>IF(N125="zákl. prenesená",J125,0)</f>
        <v>0</v>
      </c>
      <c r="BH125" s="238">
        <f>IF(N125="zníž. prenesená",J125,0)</f>
        <v>0</v>
      </c>
      <c r="BI125" s="238">
        <f>IF(N125="nulová",J125,0)</f>
        <v>0</v>
      </c>
      <c r="BJ125" s="14" t="s">
        <v>82</v>
      </c>
      <c r="BK125" s="239">
        <f>ROUND(I125*H125,3)</f>
        <v>0</v>
      </c>
      <c r="BL125" s="14" t="s">
        <v>174</v>
      </c>
      <c r="BM125" s="237" t="s">
        <v>82</v>
      </c>
    </row>
    <row r="126" s="2" customFormat="1" ht="37.8" customHeight="1">
      <c r="A126" s="35"/>
      <c r="B126" s="36"/>
      <c r="C126" s="226" t="s">
        <v>82</v>
      </c>
      <c r="D126" s="226" t="s">
        <v>170</v>
      </c>
      <c r="E126" s="227" t="s">
        <v>2647</v>
      </c>
      <c r="F126" s="228" t="s">
        <v>2648</v>
      </c>
      <c r="G126" s="229" t="s">
        <v>173</v>
      </c>
      <c r="H126" s="230">
        <v>1</v>
      </c>
      <c r="I126" s="231"/>
      <c r="J126" s="230">
        <f>ROUND(I126*H126,3)</f>
        <v>0</v>
      </c>
      <c r="K126" s="232"/>
      <c r="L126" s="41"/>
      <c r="M126" s="233" t="s">
        <v>1</v>
      </c>
      <c r="N126" s="234" t="s">
        <v>38</v>
      </c>
      <c r="O126" s="94"/>
      <c r="P126" s="235">
        <f>O126*H126</f>
        <v>0</v>
      </c>
      <c r="Q126" s="235">
        <v>0</v>
      </c>
      <c r="R126" s="235">
        <f>Q126*H126</f>
        <v>0</v>
      </c>
      <c r="S126" s="235">
        <v>0</v>
      </c>
      <c r="T126" s="236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37" t="s">
        <v>174</v>
      </c>
      <c r="AT126" s="237" t="s">
        <v>170</v>
      </c>
      <c r="AU126" s="237" t="s">
        <v>82</v>
      </c>
      <c r="AY126" s="14" t="s">
        <v>168</v>
      </c>
      <c r="BE126" s="238">
        <f>IF(N126="základná",J126,0)</f>
        <v>0</v>
      </c>
      <c r="BF126" s="238">
        <f>IF(N126="znížená",J126,0)</f>
        <v>0</v>
      </c>
      <c r="BG126" s="238">
        <f>IF(N126="zákl. prenesená",J126,0)</f>
        <v>0</v>
      </c>
      <c r="BH126" s="238">
        <f>IF(N126="zníž. prenesená",J126,0)</f>
        <v>0</v>
      </c>
      <c r="BI126" s="238">
        <f>IF(N126="nulová",J126,0)</f>
        <v>0</v>
      </c>
      <c r="BJ126" s="14" t="s">
        <v>82</v>
      </c>
      <c r="BK126" s="239">
        <f>ROUND(I126*H126,3)</f>
        <v>0</v>
      </c>
      <c r="BL126" s="14" t="s">
        <v>174</v>
      </c>
      <c r="BM126" s="237" t="s">
        <v>174</v>
      </c>
    </row>
    <row r="127" s="2" customFormat="1" ht="24.15" customHeight="1">
      <c r="A127" s="35"/>
      <c r="B127" s="36"/>
      <c r="C127" s="226" t="s">
        <v>179</v>
      </c>
      <c r="D127" s="226" t="s">
        <v>170</v>
      </c>
      <c r="E127" s="227" t="s">
        <v>2518</v>
      </c>
      <c r="F127" s="228" t="s">
        <v>216</v>
      </c>
      <c r="G127" s="229" t="s">
        <v>173</v>
      </c>
      <c r="H127" s="230">
        <v>0.57999999999999996</v>
      </c>
      <c r="I127" s="231"/>
      <c r="J127" s="230">
        <f>ROUND(I127*H127,3)</f>
        <v>0</v>
      </c>
      <c r="K127" s="232"/>
      <c r="L127" s="41"/>
      <c r="M127" s="233" t="s">
        <v>1</v>
      </c>
      <c r="N127" s="234" t="s">
        <v>38</v>
      </c>
      <c r="O127" s="94"/>
      <c r="P127" s="235">
        <f>O127*H127</f>
        <v>0</v>
      </c>
      <c r="Q127" s="235">
        <v>0</v>
      </c>
      <c r="R127" s="235">
        <f>Q127*H127</f>
        <v>0</v>
      </c>
      <c r="S127" s="235">
        <v>0</v>
      </c>
      <c r="T127" s="236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37" t="s">
        <v>174</v>
      </c>
      <c r="AT127" s="237" t="s">
        <v>170</v>
      </c>
      <c r="AU127" s="237" t="s">
        <v>82</v>
      </c>
      <c r="AY127" s="14" t="s">
        <v>168</v>
      </c>
      <c r="BE127" s="238">
        <f>IF(N127="základná",J127,0)</f>
        <v>0</v>
      </c>
      <c r="BF127" s="238">
        <f>IF(N127="znížená",J127,0)</f>
        <v>0</v>
      </c>
      <c r="BG127" s="238">
        <f>IF(N127="zákl. prenesená",J127,0)</f>
        <v>0</v>
      </c>
      <c r="BH127" s="238">
        <f>IF(N127="zníž. prenesená",J127,0)</f>
        <v>0</v>
      </c>
      <c r="BI127" s="238">
        <f>IF(N127="nulová",J127,0)</f>
        <v>0</v>
      </c>
      <c r="BJ127" s="14" t="s">
        <v>82</v>
      </c>
      <c r="BK127" s="239">
        <f>ROUND(I127*H127,3)</f>
        <v>0</v>
      </c>
      <c r="BL127" s="14" t="s">
        <v>174</v>
      </c>
      <c r="BM127" s="237" t="s">
        <v>190</v>
      </c>
    </row>
    <row r="128" s="2" customFormat="1" ht="24.15" customHeight="1">
      <c r="A128" s="35"/>
      <c r="B128" s="36"/>
      <c r="C128" s="226" t="s">
        <v>174</v>
      </c>
      <c r="D128" s="226" t="s">
        <v>170</v>
      </c>
      <c r="E128" s="227" t="s">
        <v>2519</v>
      </c>
      <c r="F128" s="228" t="s">
        <v>2520</v>
      </c>
      <c r="G128" s="229" t="s">
        <v>173</v>
      </c>
      <c r="H128" s="230">
        <v>0.20999999999999999</v>
      </c>
      <c r="I128" s="231"/>
      <c r="J128" s="230">
        <f>ROUND(I128*H128,3)</f>
        <v>0</v>
      </c>
      <c r="K128" s="232"/>
      <c r="L128" s="41"/>
      <c r="M128" s="233" t="s">
        <v>1</v>
      </c>
      <c r="N128" s="234" t="s">
        <v>38</v>
      </c>
      <c r="O128" s="94"/>
      <c r="P128" s="235">
        <f>O128*H128</f>
        <v>0</v>
      </c>
      <c r="Q128" s="235">
        <v>0</v>
      </c>
      <c r="R128" s="235">
        <f>Q128*H128</f>
        <v>0</v>
      </c>
      <c r="S128" s="235">
        <v>0</v>
      </c>
      <c r="T128" s="236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37" t="s">
        <v>174</v>
      </c>
      <c r="AT128" s="237" t="s">
        <v>170</v>
      </c>
      <c r="AU128" s="237" t="s">
        <v>82</v>
      </c>
      <c r="AY128" s="14" t="s">
        <v>168</v>
      </c>
      <c r="BE128" s="238">
        <f>IF(N128="základná",J128,0)</f>
        <v>0</v>
      </c>
      <c r="BF128" s="238">
        <f>IF(N128="znížená",J128,0)</f>
        <v>0</v>
      </c>
      <c r="BG128" s="238">
        <f>IF(N128="zákl. prenesená",J128,0)</f>
        <v>0</v>
      </c>
      <c r="BH128" s="238">
        <f>IF(N128="zníž. prenesená",J128,0)</f>
        <v>0</v>
      </c>
      <c r="BI128" s="238">
        <f>IF(N128="nulová",J128,0)</f>
        <v>0</v>
      </c>
      <c r="BJ128" s="14" t="s">
        <v>82</v>
      </c>
      <c r="BK128" s="239">
        <f>ROUND(I128*H128,3)</f>
        <v>0</v>
      </c>
      <c r="BL128" s="14" t="s">
        <v>174</v>
      </c>
      <c r="BM128" s="237" t="s">
        <v>198</v>
      </c>
    </row>
    <row r="129" s="2" customFormat="1" ht="16.5" customHeight="1">
      <c r="A129" s="35"/>
      <c r="B129" s="36"/>
      <c r="C129" s="226" t="s">
        <v>186</v>
      </c>
      <c r="D129" s="226" t="s">
        <v>170</v>
      </c>
      <c r="E129" s="227" t="s">
        <v>2649</v>
      </c>
      <c r="F129" s="228" t="s">
        <v>2650</v>
      </c>
      <c r="G129" s="229" t="s">
        <v>212</v>
      </c>
      <c r="H129" s="230">
        <v>0.20999999999999999</v>
      </c>
      <c r="I129" s="231"/>
      <c r="J129" s="230">
        <f>ROUND(I129*H129,3)</f>
        <v>0</v>
      </c>
      <c r="K129" s="232"/>
      <c r="L129" s="41"/>
      <c r="M129" s="233" t="s">
        <v>1</v>
      </c>
      <c r="N129" s="234" t="s">
        <v>38</v>
      </c>
      <c r="O129" s="94"/>
      <c r="P129" s="235">
        <f>O129*H129</f>
        <v>0</v>
      </c>
      <c r="Q129" s="235">
        <v>0</v>
      </c>
      <c r="R129" s="235">
        <f>Q129*H129</f>
        <v>0</v>
      </c>
      <c r="S129" s="235">
        <v>0</v>
      </c>
      <c r="T129" s="236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37" t="s">
        <v>174</v>
      </c>
      <c r="AT129" s="237" t="s">
        <v>170</v>
      </c>
      <c r="AU129" s="237" t="s">
        <v>82</v>
      </c>
      <c r="AY129" s="14" t="s">
        <v>168</v>
      </c>
      <c r="BE129" s="238">
        <f>IF(N129="základná",J129,0)</f>
        <v>0</v>
      </c>
      <c r="BF129" s="238">
        <f>IF(N129="znížená",J129,0)</f>
        <v>0</v>
      </c>
      <c r="BG129" s="238">
        <f>IF(N129="zákl. prenesená",J129,0)</f>
        <v>0</v>
      </c>
      <c r="BH129" s="238">
        <f>IF(N129="zníž. prenesená",J129,0)</f>
        <v>0</v>
      </c>
      <c r="BI129" s="238">
        <f>IF(N129="nulová",J129,0)</f>
        <v>0</v>
      </c>
      <c r="BJ129" s="14" t="s">
        <v>82</v>
      </c>
      <c r="BK129" s="239">
        <f>ROUND(I129*H129,3)</f>
        <v>0</v>
      </c>
      <c r="BL129" s="14" t="s">
        <v>174</v>
      </c>
      <c r="BM129" s="237" t="s">
        <v>205</v>
      </c>
    </row>
    <row r="130" s="12" customFormat="1" ht="22.8" customHeight="1">
      <c r="A130" s="12"/>
      <c r="B130" s="210"/>
      <c r="C130" s="211"/>
      <c r="D130" s="212" t="s">
        <v>71</v>
      </c>
      <c r="E130" s="224" t="s">
        <v>174</v>
      </c>
      <c r="F130" s="224" t="s">
        <v>2651</v>
      </c>
      <c r="G130" s="211"/>
      <c r="H130" s="211"/>
      <c r="I130" s="214"/>
      <c r="J130" s="225">
        <f>BK130</f>
        <v>0</v>
      </c>
      <c r="K130" s="211"/>
      <c r="L130" s="216"/>
      <c r="M130" s="217"/>
      <c r="N130" s="218"/>
      <c r="O130" s="218"/>
      <c r="P130" s="219">
        <f>P131</f>
        <v>0</v>
      </c>
      <c r="Q130" s="218"/>
      <c r="R130" s="219">
        <f>R131</f>
        <v>0.34034039999999999</v>
      </c>
      <c r="S130" s="218"/>
      <c r="T130" s="220">
        <f>T131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1" t="s">
        <v>80</v>
      </c>
      <c r="AT130" s="222" t="s">
        <v>71</v>
      </c>
      <c r="AU130" s="222" t="s">
        <v>80</v>
      </c>
      <c r="AY130" s="221" t="s">
        <v>168</v>
      </c>
      <c r="BK130" s="223">
        <f>BK131</f>
        <v>0</v>
      </c>
    </row>
    <row r="131" s="2" customFormat="1" ht="33" customHeight="1">
      <c r="A131" s="35"/>
      <c r="B131" s="36"/>
      <c r="C131" s="226" t="s">
        <v>190</v>
      </c>
      <c r="D131" s="226" t="s">
        <v>170</v>
      </c>
      <c r="E131" s="227" t="s">
        <v>2652</v>
      </c>
      <c r="F131" s="228" t="s">
        <v>2653</v>
      </c>
      <c r="G131" s="229" t="s">
        <v>173</v>
      </c>
      <c r="H131" s="230">
        <v>0.17999999999999999</v>
      </c>
      <c r="I131" s="231"/>
      <c r="J131" s="230">
        <f>ROUND(I131*H131,3)</f>
        <v>0</v>
      </c>
      <c r="K131" s="232"/>
      <c r="L131" s="41"/>
      <c r="M131" s="233" t="s">
        <v>1</v>
      </c>
      <c r="N131" s="234" t="s">
        <v>38</v>
      </c>
      <c r="O131" s="94"/>
      <c r="P131" s="235">
        <f>O131*H131</f>
        <v>0</v>
      </c>
      <c r="Q131" s="235">
        <v>1.8907799999999999</v>
      </c>
      <c r="R131" s="235">
        <f>Q131*H131</f>
        <v>0.34034039999999999</v>
      </c>
      <c r="S131" s="235">
        <v>0</v>
      </c>
      <c r="T131" s="236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37" t="s">
        <v>174</v>
      </c>
      <c r="AT131" s="237" t="s">
        <v>170</v>
      </c>
      <c r="AU131" s="237" t="s">
        <v>82</v>
      </c>
      <c r="AY131" s="14" t="s">
        <v>168</v>
      </c>
      <c r="BE131" s="238">
        <f>IF(N131="základná",J131,0)</f>
        <v>0</v>
      </c>
      <c r="BF131" s="238">
        <f>IF(N131="znížená",J131,0)</f>
        <v>0</v>
      </c>
      <c r="BG131" s="238">
        <f>IF(N131="zákl. prenesená",J131,0)</f>
        <v>0</v>
      </c>
      <c r="BH131" s="238">
        <f>IF(N131="zníž. prenesená",J131,0)</f>
        <v>0</v>
      </c>
      <c r="BI131" s="238">
        <f>IF(N131="nulová",J131,0)</f>
        <v>0</v>
      </c>
      <c r="BJ131" s="14" t="s">
        <v>82</v>
      </c>
      <c r="BK131" s="239">
        <f>ROUND(I131*H131,3)</f>
        <v>0</v>
      </c>
      <c r="BL131" s="14" t="s">
        <v>174</v>
      </c>
      <c r="BM131" s="237" t="s">
        <v>214</v>
      </c>
    </row>
    <row r="132" s="12" customFormat="1" ht="25.92" customHeight="1">
      <c r="A132" s="12"/>
      <c r="B132" s="210"/>
      <c r="C132" s="211"/>
      <c r="D132" s="212" t="s">
        <v>71</v>
      </c>
      <c r="E132" s="213" t="s">
        <v>439</v>
      </c>
      <c r="F132" s="213" t="s">
        <v>2654</v>
      </c>
      <c r="G132" s="211"/>
      <c r="H132" s="211"/>
      <c r="I132" s="214"/>
      <c r="J132" s="215">
        <f>BK132</f>
        <v>0</v>
      </c>
      <c r="K132" s="211"/>
      <c r="L132" s="216"/>
      <c r="M132" s="217"/>
      <c r="N132" s="218"/>
      <c r="O132" s="218"/>
      <c r="P132" s="219">
        <f>P133+P148</f>
        <v>0</v>
      </c>
      <c r="Q132" s="218"/>
      <c r="R132" s="219">
        <f>R133+R148</f>
        <v>0</v>
      </c>
      <c r="S132" s="218"/>
      <c r="T132" s="220">
        <f>T133+T148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21" t="s">
        <v>179</v>
      </c>
      <c r="AT132" s="222" t="s">
        <v>71</v>
      </c>
      <c r="AU132" s="222" t="s">
        <v>72</v>
      </c>
      <c r="AY132" s="221" t="s">
        <v>168</v>
      </c>
      <c r="BK132" s="223">
        <f>BK133+BK148</f>
        <v>0</v>
      </c>
    </row>
    <row r="133" s="12" customFormat="1" ht="22.8" customHeight="1">
      <c r="A133" s="12"/>
      <c r="B133" s="210"/>
      <c r="C133" s="211"/>
      <c r="D133" s="212" t="s">
        <v>71</v>
      </c>
      <c r="E133" s="224" t="s">
        <v>2369</v>
      </c>
      <c r="F133" s="224" t="s">
        <v>2655</v>
      </c>
      <c r="G133" s="211"/>
      <c r="H133" s="211"/>
      <c r="I133" s="214"/>
      <c r="J133" s="225">
        <f>BK133</f>
        <v>0</v>
      </c>
      <c r="K133" s="211"/>
      <c r="L133" s="216"/>
      <c r="M133" s="217"/>
      <c r="N133" s="218"/>
      <c r="O133" s="218"/>
      <c r="P133" s="219">
        <f>SUM(P134:P147)</f>
        <v>0</v>
      </c>
      <c r="Q133" s="218"/>
      <c r="R133" s="219">
        <f>SUM(R134:R147)</f>
        <v>0</v>
      </c>
      <c r="S133" s="218"/>
      <c r="T133" s="220">
        <f>SUM(T134:T147)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21" t="s">
        <v>179</v>
      </c>
      <c r="AT133" s="222" t="s">
        <v>71</v>
      </c>
      <c r="AU133" s="222" t="s">
        <v>80</v>
      </c>
      <c r="AY133" s="221" t="s">
        <v>168</v>
      </c>
      <c r="BK133" s="223">
        <f>SUM(BK134:BK147)</f>
        <v>0</v>
      </c>
    </row>
    <row r="134" s="2" customFormat="1" ht="16.5" customHeight="1">
      <c r="A134" s="35"/>
      <c r="B134" s="36"/>
      <c r="C134" s="226" t="s">
        <v>194</v>
      </c>
      <c r="D134" s="226" t="s">
        <v>170</v>
      </c>
      <c r="E134" s="227" t="s">
        <v>2656</v>
      </c>
      <c r="F134" s="228" t="s">
        <v>2657</v>
      </c>
      <c r="G134" s="229" t="s">
        <v>291</v>
      </c>
      <c r="H134" s="230">
        <v>1</v>
      </c>
      <c r="I134" s="231"/>
      <c r="J134" s="230">
        <f>ROUND(I134*H134,3)</f>
        <v>0</v>
      </c>
      <c r="K134" s="232"/>
      <c r="L134" s="41"/>
      <c r="M134" s="233" t="s">
        <v>1</v>
      </c>
      <c r="N134" s="234" t="s">
        <v>38</v>
      </c>
      <c r="O134" s="94"/>
      <c r="P134" s="235">
        <f>O134*H134</f>
        <v>0</v>
      </c>
      <c r="Q134" s="235">
        <v>0</v>
      </c>
      <c r="R134" s="235">
        <f>Q134*H134</f>
        <v>0</v>
      </c>
      <c r="S134" s="235">
        <v>0</v>
      </c>
      <c r="T134" s="236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37" t="s">
        <v>426</v>
      </c>
      <c r="AT134" s="237" t="s">
        <v>170</v>
      </c>
      <c r="AU134" s="237" t="s">
        <v>82</v>
      </c>
      <c r="AY134" s="14" t="s">
        <v>168</v>
      </c>
      <c r="BE134" s="238">
        <f>IF(N134="základná",J134,0)</f>
        <v>0</v>
      </c>
      <c r="BF134" s="238">
        <f>IF(N134="znížená",J134,0)</f>
        <v>0</v>
      </c>
      <c r="BG134" s="238">
        <f>IF(N134="zákl. prenesená",J134,0)</f>
        <v>0</v>
      </c>
      <c r="BH134" s="238">
        <f>IF(N134="zníž. prenesená",J134,0)</f>
        <v>0</v>
      </c>
      <c r="BI134" s="238">
        <f>IF(N134="nulová",J134,0)</f>
        <v>0</v>
      </c>
      <c r="BJ134" s="14" t="s">
        <v>82</v>
      </c>
      <c r="BK134" s="239">
        <f>ROUND(I134*H134,3)</f>
        <v>0</v>
      </c>
      <c r="BL134" s="14" t="s">
        <v>426</v>
      </c>
      <c r="BM134" s="237" t="s">
        <v>224</v>
      </c>
    </row>
    <row r="135" s="2" customFormat="1" ht="16.5" customHeight="1">
      <c r="A135" s="35"/>
      <c r="B135" s="36"/>
      <c r="C135" s="226" t="s">
        <v>198</v>
      </c>
      <c r="D135" s="226" t="s">
        <v>170</v>
      </c>
      <c r="E135" s="227" t="s">
        <v>2658</v>
      </c>
      <c r="F135" s="228" t="s">
        <v>2659</v>
      </c>
      <c r="G135" s="229" t="s">
        <v>666</v>
      </c>
      <c r="H135" s="230">
        <v>1.5</v>
      </c>
      <c r="I135" s="231"/>
      <c r="J135" s="230">
        <f>ROUND(I135*H135,3)</f>
        <v>0</v>
      </c>
      <c r="K135" s="232"/>
      <c r="L135" s="41"/>
      <c r="M135" s="233" t="s">
        <v>1</v>
      </c>
      <c r="N135" s="234" t="s">
        <v>38</v>
      </c>
      <c r="O135" s="94"/>
      <c r="P135" s="235">
        <f>O135*H135</f>
        <v>0</v>
      </c>
      <c r="Q135" s="235">
        <v>0</v>
      </c>
      <c r="R135" s="235">
        <f>Q135*H135</f>
        <v>0</v>
      </c>
      <c r="S135" s="235">
        <v>0</v>
      </c>
      <c r="T135" s="236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37" t="s">
        <v>426</v>
      </c>
      <c r="AT135" s="237" t="s">
        <v>170</v>
      </c>
      <c r="AU135" s="237" t="s">
        <v>82</v>
      </c>
      <c r="AY135" s="14" t="s">
        <v>168</v>
      </c>
      <c r="BE135" s="238">
        <f>IF(N135="základná",J135,0)</f>
        <v>0</v>
      </c>
      <c r="BF135" s="238">
        <f>IF(N135="znížená",J135,0)</f>
        <v>0</v>
      </c>
      <c r="BG135" s="238">
        <f>IF(N135="zákl. prenesená",J135,0)</f>
        <v>0</v>
      </c>
      <c r="BH135" s="238">
        <f>IF(N135="zníž. prenesená",J135,0)</f>
        <v>0</v>
      </c>
      <c r="BI135" s="238">
        <f>IF(N135="nulová",J135,0)</f>
        <v>0</v>
      </c>
      <c r="BJ135" s="14" t="s">
        <v>82</v>
      </c>
      <c r="BK135" s="239">
        <f>ROUND(I135*H135,3)</f>
        <v>0</v>
      </c>
      <c r="BL135" s="14" t="s">
        <v>426</v>
      </c>
      <c r="BM135" s="237" t="s">
        <v>232</v>
      </c>
    </row>
    <row r="136" s="2" customFormat="1" ht="16.5" customHeight="1">
      <c r="A136" s="35"/>
      <c r="B136" s="36"/>
      <c r="C136" s="226" t="s">
        <v>12</v>
      </c>
      <c r="D136" s="226" t="s">
        <v>170</v>
      </c>
      <c r="E136" s="227" t="s">
        <v>2660</v>
      </c>
      <c r="F136" s="228" t="s">
        <v>2661</v>
      </c>
      <c r="G136" s="229" t="s">
        <v>1599</v>
      </c>
      <c r="H136" s="230">
        <v>1</v>
      </c>
      <c r="I136" s="231"/>
      <c r="J136" s="230">
        <f>ROUND(I136*H136,3)</f>
        <v>0</v>
      </c>
      <c r="K136" s="232"/>
      <c r="L136" s="41"/>
      <c r="M136" s="233" t="s">
        <v>1</v>
      </c>
      <c r="N136" s="234" t="s">
        <v>38</v>
      </c>
      <c r="O136" s="94"/>
      <c r="P136" s="235">
        <f>O136*H136</f>
        <v>0</v>
      </c>
      <c r="Q136" s="235">
        <v>0</v>
      </c>
      <c r="R136" s="235">
        <f>Q136*H136</f>
        <v>0</v>
      </c>
      <c r="S136" s="235">
        <v>0</v>
      </c>
      <c r="T136" s="236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37" t="s">
        <v>426</v>
      </c>
      <c r="AT136" s="237" t="s">
        <v>170</v>
      </c>
      <c r="AU136" s="237" t="s">
        <v>82</v>
      </c>
      <c r="AY136" s="14" t="s">
        <v>168</v>
      </c>
      <c r="BE136" s="238">
        <f>IF(N136="základná",J136,0)</f>
        <v>0</v>
      </c>
      <c r="BF136" s="238">
        <f>IF(N136="znížená",J136,0)</f>
        <v>0</v>
      </c>
      <c r="BG136" s="238">
        <f>IF(N136="zákl. prenesená",J136,0)</f>
        <v>0</v>
      </c>
      <c r="BH136" s="238">
        <f>IF(N136="zníž. prenesená",J136,0)</f>
        <v>0</v>
      </c>
      <c r="BI136" s="238">
        <f>IF(N136="nulová",J136,0)</f>
        <v>0</v>
      </c>
      <c r="BJ136" s="14" t="s">
        <v>82</v>
      </c>
      <c r="BK136" s="239">
        <f>ROUND(I136*H136,3)</f>
        <v>0</v>
      </c>
      <c r="BL136" s="14" t="s">
        <v>426</v>
      </c>
      <c r="BM136" s="237" t="s">
        <v>240</v>
      </c>
    </row>
    <row r="137" s="2" customFormat="1" ht="16.5" customHeight="1">
      <c r="A137" s="35"/>
      <c r="B137" s="36"/>
      <c r="C137" s="226" t="s">
        <v>205</v>
      </c>
      <c r="D137" s="226" t="s">
        <v>170</v>
      </c>
      <c r="E137" s="227" t="s">
        <v>2662</v>
      </c>
      <c r="F137" s="228" t="s">
        <v>2663</v>
      </c>
      <c r="G137" s="229" t="s">
        <v>666</v>
      </c>
      <c r="H137" s="230">
        <v>1.6000000000000001</v>
      </c>
      <c r="I137" s="231"/>
      <c r="J137" s="230">
        <f>ROUND(I137*H137,3)</f>
        <v>0</v>
      </c>
      <c r="K137" s="232"/>
      <c r="L137" s="41"/>
      <c r="M137" s="233" t="s">
        <v>1</v>
      </c>
      <c r="N137" s="234" t="s">
        <v>38</v>
      </c>
      <c r="O137" s="94"/>
      <c r="P137" s="235">
        <f>O137*H137</f>
        <v>0</v>
      </c>
      <c r="Q137" s="235">
        <v>0</v>
      </c>
      <c r="R137" s="235">
        <f>Q137*H137</f>
        <v>0</v>
      </c>
      <c r="S137" s="235">
        <v>0</v>
      </c>
      <c r="T137" s="236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37" t="s">
        <v>426</v>
      </c>
      <c r="AT137" s="237" t="s">
        <v>170</v>
      </c>
      <c r="AU137" s="237" t="s">
        <v>82</v>
      </c>
      <c r="AY137" s="14" t="s">
        <v>168</v>
      </c>
      <c r="BE137" s="238">
        <f>IF(N137="základná",J137,0)</f>
        <v>0</v>
      </c>
      <c r="BF137" s="238">
        <f>IF(N137="znížená",J137,0)</f>
        <v>0</v>
      </c>
      <c r="BG137" s="238">
        <f>IF(N137="zákl. prenesená",J137,0)</f>
        <v>0</v>
      </c>
      <c r="BH137" s="238">
        <f>IF(N137="zníž. prenesená",J137,0)</f>
        <v>0</v>
      </c>
      <c r="BI137" s="238">
        <f>IF(N137="nulová",J137,0)</f>
        <v>0</v>
      </c>
      <c r="BJ137" s="14" t="s">
        <v>82</v>
      </c>
      <c r="BK137" s="239">
        <f>ROUND(I137*H137,3)</f>
        <v>0</v>
      </c>
      <c r="BL137" s="14" t="s">
        <v>426</v>
      </c>
      <c r="BM137" s="237" t="s">
        <v>7</v>
      </c>
    </row>
    <row r="138" s="2" customFormat="1" ht="16.5" customHeight="1">
      <c r="A138" s="35"/>
      <c r="B138" s="36"/>
      <c r="C138" s="226" t="s">
        <v>209</v>
      </c>
      <c r="D138" s="226" t="s">
        <v>170</v>
      </c>
      <c r="E138" s="227" t="s">
        <v>2664</v>
      </c>
      <c r="F138" s="228" t="s">
        <v>2665</v>
      </c>
      <c r="G138" s="229" t="s">
        <v>1599</v>
      </c>
      <c r="H138" s="230">
        <v>1</v>
      </c>
      <c r="I138" s="231"/>
      <c r="J138" s="230">
        <f>ROUND(I138*H138,3)</f>
        <v>0</v>
      </c>
      <c r="K138" s="232"/>
      <c r="L138" s="41"/>
      <c r="M138" s="233" t="s">
        <v>1</v>
      </c>
      <c r="N138" s="234" t="s">
        <v>38</v>
      </c>
      <c r="O138" s="94"/>
      <c r="P138" s="235">
        <f>O138*H138</f>
        <v>0</v>
      </c>
      <c r="Q138" s="235">
        <v>0</v>
      </c>
      <c r="R138" s="235">
        <f>Q138*H138</f>
        <v>0</v>
      </c>
      <c r="S138" s="235">
        <v>0</v>
      </c>
      <c r="T138" s="236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37" t="s">
        <v>426</v>
      </c>
      <c r="AT138" s="237" t="s">
        <v>170</v>
      </c>
      <c r="AU138" s="237" t="s">
        <v>82</v>
      </c>
      <c r="AY138" s="14" t="s">
        <v>168</v>
      </c>
      <c r="BE138" s="238">
        <f>IF(N138="základná",J138,0)</f>
        <v>0</v>
      </c>
      <c r="BF138" s="238">
        <f>IF(N138="znížená",J138,0)</f>
        <v>0</v>
      </c>
      <c r="BG138" s="238">
        <f>IF(N138="zákl. prenesená",J138,0)</f>
        <v>0</v>
      </c>
      <c r="BH138" s="238">
        <f>IF(N138="zníž. prenesená",J138,0)</f>
        <v>0</v>
      </c>
      <c r="BI138" s="238">
        <f>IF(N138="nulová",J138,0)</f>
        <v>0</v>
      </c>
      <c r="BJ138" s="14" t="s">
        <v>82</v>
      </c>
      <c r="BK138" s="239">
        <f>ROUND(I138*H138,3)</f>
        <v>0</v>
      </c>
      <c r="BL138" s="14" t="s">
        <v>426</v>
      </c>
      <c r="BM138" s="237" t="s">
        <v>255</v>
      </c>
    </row>
    <row r="139" s="2" customFormat="1" ht="16.5" customHeight="1">
      <c r="A139" s="35"/>
      <c r="B139" s="36"/>
      <c r="C139" s="226" t="s">
        <v>214</v>
      </c>
      <c r="D139" s="226" t="s">
        <v>170</v>
      </c>
      <c r="E139" s="227" t="s">
        <v>2666</v>
      </c>
      <c r="F139" s="228" t="s">
        <v>2667</v>
      </c>
      <c r="G139" s="229" t="s">
        <v>291</v>
      </c>
      <c r="H139" s="230">
        <v>1</v>
      </c>
      <c r="I139" s="231"/>
      <c r="J139" s="230">
        <f>ROUND(I139*H139,3)</f>
        <v>0</v>
      </c>
      <c r="K139" s="232"/>
      <c r="L139" s="41"/>
      <c r="M139" s="233" t="s">
        <v>1</v>
      </c>
      <c r="N139" s="234" t="s">
        <v>38</v>
      </c>
      <c r="O139" s="94"/>
      <c r="P139" s="235">
        <f>O139*H139</f>
        <v>0</v>
      </c>
      <c r="Q139" s="235">
        <v>0</v>
      </c>
      <c r="R139" s="235">
        <f>Q139*H139</f>
        <v>0</v>
      </c>
      <c r="S139" s="235">
        <v>0</v>
      </c>
      <c r="T139" s="236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7" t="s">
        <v>426</v>
      </c>
      <c r="AT139" s="237" t="s">
        <v>170</v>
      </c>
      <c r="AU139" s="237" t="s">
        <v>82</v>
      </c>
      <c r="AY139" s="14" t="s">
        <v>168</v>
      </c>
      <c r="BE139" s="238">
        <f>IF(N139="základná",J139,0)</f>
        <v>0</v>
      </c>
      <c r="BF139" s="238">
        <f>IF(N139="znížená",J139,0)</f>
        <v>0</v>
      </c>
      <c r="BG139" s="238">
        <f>IF(N139="zákl. prenesená",J139,0)</f>
        <v>0</v>
      </c>
      <c r="BH139" s="238">
        <f>IF(N139="zníž. prenesená",J139,0)</f>
        <v>0</v>
      </c>
      <c r="BI139" s="238">
        <f>IF(N139="nulová",J139,0)</f>
        <v>0</v>
      </c>
      <c r="BJ139" s="14" t="s">
        <v>82</v>
      </c>
      <c r="BK139" s="239">
        <f>ROUND(I139*H139,3)</f>
        <v>0</v>
      </c>
      <c r="BL139" s="14" t="s">
        <v>426</v>
      </c>
      <c r="BM139" s="237" t="s">
        <v>264</v>
      </c>
    </row>
    <row r="140" s="2" customFormat="1" ht="24.15" customHeight="1">
      <c r="A140" s="35"/>
      <c r="B140" s="36"/>
      <c r="C140" s="226" t="s">
        <v>218</v>
      </c>
      <c r="D140" s="226" t="s">
        <v>170</v>
      </c>
      <c r="E140" s="227" t="s">
        <v>2668</v>
      </c>
      <c r="F140" s="228" t="s">
        <v>2669</v>
      </c>
      <c r="G140" s="229" t="s">
        <v>666</v>
      </c>
      <c r="H140" s="230">
        <v>1.5</v>
      </c>
      <c r="I140" s="231"/>
      <c r="J140" s="230">
        <f>ROUND(I140*H140,3)</f>
        <v>0</v>
      </c>
      <c r="K140" s="232"/>
      <c r="L140" s="41"/>
      <c r="M140" s="233" t="s">
        <v>1</v>
      </c>
      <c r="N140" s="234" t="s">
        <v>38</v>
      </c>
      <c r="O140" s="94"/>
      <c r="P140" s="235">
        <f>O140*H140</f>
        <v>0</v>
      </c>
      <c r="Q140" s="235">
        <v>0</v>
      </c>
      <c r="R140" s="235">
        <f>Q140*H140</f>
        <v>0</v>
      </c>
      <c r="S140" s="235">
        <v>0</v>
      </c>
      <c r="T140" s="236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37" t="s">
        <v>426</v>
      </c>
      <c r="AT140" s="237" t="s">
        <v>170</v>
      </c>
      <c r="AU140" s="237" t="s">
        <v>82</v>
      </c>
      <c r="AY140" s="14" t="s">
        <v>168</v>
      </c>
      <c r="BE140" s="238">
        <f>IF(N140="základná",J140,0)</f>
        <v>0</v>
      </c>
      <c r="BF140" s="238">
        <f>IF(N140="znížená",J140,0)</f>
        <v>0</v>
      </c>
      <c r="BG140" s="238">
        <f>IF(N140="zákl. prenesená",J140,0)</f>
        <v>0</v>
      </c>
      <c r="BH140" s="238">
        <f>IF(N140="zníž. prenesená",J140,0)</f>
        <v>0</v>
      </c>
      <c r="BI140" s="238">
        <f>IF(N140="nulová",J140,0)</f>
        <v>0</v>
      </c>
      <c r="BJ140" s="14" t="s">
        <v>82</v>
      </c>
      <c r="BK140" s="239">
        <f>ROUND(I140*H140,3)</f>
        <v>0</v>
      </c>
      <c r="BL140" s="14" t="s">
        <v>426</v>
      </c>
      <c r="BM140" s="237" t="s">
        <v>272</v>
      </c>
    </row>
    <row r="141" s="2" customFormat="1" ht="16.5" customHeight="1">
      <c r="A141" s="35"/>
      <c r="B141" s="36"/>
      <c r="C141" s="226" t="s">
        <v>224</v>
      </c>
      <c r="D141" s="226" t="s">
        <v>170</v>
      </c>
      <c r="E141" s="227" t="s">
        <v>2670</v>
      </c>
      <c r="F141" s="228" t="s">
        <v>2671</v>
      </c>
      <c r="G141" s="229" t="s">
        <v>666</v>
      </c>
      <c r="H141" s="230">
        <v>1</v>
      </c>
      <c r="I141" s="231"/>
      <c r="J141" s="230">
        <f>ROUND(I141*H141,3)</f>
        <v>0</v>
      </c>
      <c r="K141" s="232"/>
      <c r="L141" s="41"/>
      <c r="M141" s="233" t="s">
        <v>1</v>
      </c>
      <c r="N141" s="234" t="s">
        <v>38</v>
      </c>
      <c r="O141" s="94"/>
      <c r="P141" s="235">
        <f>O141*H141</f>
        <v>0</v>
      </c>
      <c r="Q141" s="235">
        <v>0</v>
      </c>
      <c r="R141" s="235">
        <f>Q141*H141</f>
        <v>0</v>
      </c>
      <c r="S141" s="235">
        <v>0</v>
      </c>
      <c r="T141" s="236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7" t="s">
        <v>426</v>
      </c>
      <c r="AT141" s="237" t="s">
        <v>170</v>
      </c>
      <c r="AU141" s="237" t="s">
        <v>82</v>
      </c>
      <c r="AY141" s="14" t="s">
        <v>168</v>
      </c>
      <c r="BE141" s="238">
        <f>IF(N141="základná",J141,0)</f>
        <v>0</v>
      </c>
      <c r="BF141" s="238">
        <f>IF(N141="znížená",J141,0)</f>
        <v>0</v>
      </c>
      <c r="BG141" s="238">
        <f>IF(N141="zákl. prenesená",J141,0)</f>
        <v>0</v>
      </c>
      <c r="BH141" s="238">
        <f>IF(N141="zníž. prenesená",J141,0)</f>
        <v>0</v>
      </c>
      <c r="BI141" s="238">
        <f>IF(N141="nulová",J141,0)</f>
        <v>0</v>
      </c>
      <c r="BJ141" s="14" t="s">
        <v>82</v>
      </c>
      <c r="BK141" s="239">
        <f>ROUND(I141*H141,3)</f>
        <v>0</v>
      </c>
      <c r="BL141" s="14" t="s">
        <v>426</v>
      </c>
      <c r="BM141" s="237" t="s">
        <v>280</v>
      </c>
    </row>
    <row r="142" s="2" customFormat="1" ht="16.5" customHeight="1">
      <c r="A142" s="35"/>
      <c r="B142" s="36"/>
      <c r="C142" s="226" t="s">
        <v>228</v>
      </c>
      <c r="D142" s="226" t="s">
        <v>170</v>
      </c>
      <c r="E142" s="227" t="s">
        <v>2672</v>
      </c>
      <c r="F142" s="228" t="s">
        <v>2673</v>
      </c>
      <c r="G142" s="229" t="s">
        <v>291</v>
      </c>
      <c r="H142" s="230">
        <v>1</v>
      </c>
      <c r="I142" s="231"/>
      <c r="J142" s="230">
        <f>ROUND(I142*H142,3)</f>
        <v>0</v>
      </c>
      <c r="K142" s="232"/>
      <c r="L142" s="41"/>
      <c r="M142" s="233" t="s">
        <v>1</v>
      </c>
      <c r="N142" s="234" t="s">
        <v>38</v>
      </c>
      <c r="O142" s="94"/>
      <c r="P142" s="235">
        <f>O142*H142</f>
        <v>0</v>
      </c>
      <c r="Q142" s="235">
        <v>0</v>
      </c>
      <c r="R142" s="235">
        <f>Q142*H142</f>
        <v>0</v>
      </c>
      <c r="S142" s="235">
        <v>0</v>
      </c>
      <c r="T142" s="236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37" t="s">
        <v>426</v>
      </c>
      <c r="AT142" s="237" t="s">
        <v>170</v>
      </c>
      <c r="AU142" s="237" t="s">
        <v>82</v>
      </c>
      <c r="AY142" s="14" t="s">
        <v>168</v>
      </c>
      <c r="BE142" s="238">
        <f>IF(N142="základná",J142,0)</f>
        <v>0</v>
      </c>
      <c r="BF142" s="238">
        <f>IF(N142="znížená",J142,0)</f>
        <v>0</v>
      </c>
      <c r="BG142" s="238">
        <f>IF(N142="zákl. prenesená",J142,0)</f>
        <v>0</v>
      </c>
      <c r="BH142" s="238">
        <f>IF(N142="zníž. prenesená",J142,0)</f>
        <v>0</v>
      </c>
      <c r="BI142" s="238">
        <f>IF(N142="nulová",J142,0)</f>
        <v>0</v>
      </c>
      <c r="BJ142" s="14" t="s">
        <v>82</v>
      </c>
      <c r="BK142" s="239">
        <f>ROUND(I142*H142,3)</f>
        <v>0</v>
      </c>
      <c r="BL142" s="14" t="s">
        <v>426</v>
      </c>
      <c r="BM142" s="237" t="s">
        <v>288</v>
      </c>
    </row>
    <row r="143" s="2" customFormat="1" ht="16.5" customHeight="1">
      <c r="A143" s="35"/>
      <c r="B143" s="36"/>
      <c r="C143" s="226" t="s">
        <v>232</v>
      </c>
      <c r="D143" s="226" t="s">
        <v>170</v>
      </c>
      <c r="E143" s="227" t="s">
        <v>205</v>
      </c>
      <c r="F143" s="228" t="s">
        <v>2674</v>
      </c>
      <c r="G143" s="229" t="s">
        <v>666</v>
      </c>
      <c r="H143" s="230">
        <v>1.5</v>
      </c>
      <c r="I143" s="231"/>
      <c r="J143" s="230">
        <f>ROUND(I143*H143,3)</f>
        <v>0</v>
      </c>
      <c r="K143" s="232"/>
      <c r="L143" s="41"/>
      <c r="M143" s="233" t="s">
        <v>1</v>
      </c>
      <c r="N143" s="234" t="s">
        <v>38</v>
      </c>
      <c r="O143" s="94"/>
      <c r="P143" s="235">
        <f>O143*H143</f>
        <v>0</v>
      </c>
      <c r="Q143" s="235">
        <v>0</v>
      </c>
      <c r="R143" s="235">
        <f>Q143*H143</f>
        <v>0</v>
      </c>
      <c r="S143" s="235">
        <v>0</v>
      </c>
      <c r="T143" s="236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7" t="s">
        <v>426</v>
      </c>
      <c r="AT143" s="237" t="s">
        <v>170</v>
      </c>
      <c r="AU143" s="237" t="s">
        <v>82</v>
      </c>
      <c r="AY143" s="14" t="s">
        <v>168</v>
      </c>
      <c r="BE143" s="238">
        <f>IF(N143="základná",J143,0)</f>
        <v>0</v>
      </c>
      <c r="BF143" s="238">
        <f>IF(N143="znížená",J143,0)</f>
        <v>0</v>
      </c>
      <c r="BG143" s="238">
        <f>IF(N143="zákl. prenesená",J143,0)</f>
        <v>0</v>
      </c>
      <c r="BH143" s="238">
        <f>IF(N143="zníž. prenesená",J143,0)</f>
        <v>0</v>
      </c>
      <c r="BI143" s="238">
        <f>IF(N143="nulová",J143,0)</f>
        <v>0</v>
      </c>
      <c r="BJ143" s="14" t="s">
        <v>82</v>
      </c>
      <c r="BK143" s="239">
        <f>ROUND(I143*H143,3)</f>
        <v>0</v>
      </c>
      <c r="BL143" s="14" t="s">
        <v>426</v>
      </c>
      <c r="BM143" s="237" t="s">
        <v>297</v>
      </c>
    </row>
    <row r="144" s="2" customFormat="1" ht="24.15" customHeight="1">
      <c r="A144" s="35"/>
      <c r="B144" s="36"/>
      <c r="C144" s="226" t="s">
        <v>236</v>
      </c>
      <c r="D144" s="226" t="s">
        <v>170</v>
      </c>
      <c r="E144" s="227" t="s">
        <v>2675</v>
      </c>
      <c r="F144" s="228" t="s">
        <v>2676</v>
      </c>
      <c r="G144" s="229" t="s">
        <v>666</v>
      </c>
      <c r="H144" s="230">
        <v>1.5</v>
      </c>
      <c r="I144" s="231"/>
      <c r="J144" s="230">
        <f>ROUND(I144*H144,3)</f>
        <v>0</v>
      </c>
      <c r="K144" s="232"/>
      <c r="L144" s="41"/>
      <c r="M144" s="233" t="s">
        <v>1</v>
      </c>
      <c r="N144" s="234" t="s">
        <v>38</v>
      </c>
      <c r="O144" s="94"/>
      <c r="P144" s="235">
        <f>O144*H144</f>
        <v>0</v>
      </c>
      <c r="Q144" s="235">
        <v>0</v>
      </c>
      <c r="R144" s="235">
        <f>Q144*H144</f>
        <v>0</v>
      </c>
      <c r="S144" s="235">
        <v>0</v>
      </c>
      <c r="T144" s="236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37" t="s">
        <v>426</v>
      </c>
      <c r="AT144" s="237" t="s">
        <v>170</v>
      </c>
      <c r="AU144" s="237" t="s">
        <v>82</v>
      </c>
      <c r="AY144" s="14" t="s">
        <v>168</v>
      </c>
      <c r="BE144" s="238">
        <f>IF(N144="základná",J144,0)</f>
        <v>0</v>
      </c>
      <c r="BF144" s="238">
        <f>IF(N144="znížená",J144,0)</f>
        <v>0</v>
      </c>
      <c r="BG144" s="238">
        <f>IF(N144="zákl. prenesená",J144,0)</f>
        <v>0</v>
      </c>
      <c r="BH144" s="238">
        <f>IF(N144="zníž. prenesená",J144,0)</f>
        <v>0</v>
      </c>
      <c r="BI144" s="238">
        <f>IF(N144="nulová",J144,0)</f>
        <v>0</v>
      </c>
      <c r="BJ144" s="14" t="s">
        <v>82</v>
      </c>
      <c r="BK144" s="239">
        <f>ROUND(I144*H144,3)</f>
        <v>0</v>
      </c>
      <c r="BL144" s="14" t="s">
        <v>426</v>
      </c>
      <c r="BM144" s="237" t="s">
        <v>305</v>
      </c>
    </row>
    <row r="145" s="2" customFormat="1" ht="24.15" customHeight="1">
      <c r="A145" s="35"/>
      <c r="B145" s="36"/>
      <c r="C145" s="226" t="s">
        <v>240</v>
      </c>
      <c r="D145" s="226" t="s">
        <v>170</v>
      </c>
      <c r="E145" s="227" t="s">
        <v>2677</v>
      </c>
      <c r="F145" s="228" t="s">
        <v>2678</v>
      </c>
      <c r="G145" s="229" t="s">
        <v>291</v>
      </c>
      <c r="H145" s="230">
        <v>1</v>
      </c>
      <c r="I145" s="231"/>
      <c r="J145" s="230">
        <f>ROUND(I145*H145,3)</f>
        <v>0</v>
      </c>
      <c r="K145" s="232"/>
      <c r="L145" s="41"/>
      <c r="M145" s="233" t="s">
        <v>1</v>
      </c>
      <c r="N145" s="234" t="s">
        <v>38</v>
      </c>
      <c r="O145" s="94"/>
      <c r="P145" s="235">
        <f>O145*H145</f>
        <v>0</v>
      </c>
      <c r="Q145" s="235">
        <v>0</v>
      </c>
      <c r="R145" s="235">
        <f>Q145*H145</f>
        <v>0</v>
      </c>
      <c r="S145" s="235">
        <v>0</v>
      </c>
      <c r="T145" s="236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37" t="s">
        <v>426</v>
      </c>
      <c r="AT145" s="237" t="s">
        <v>170</v>
      </c>
      <c r="AU145" s="237" t="s">
        <v>82</v>
      </c>
      <c r="AY145" s="14" t="s">
        <v>168</v>
      </c>
      <c r="BE145" s="238">
        <f>IF(N145="základná",J145,0)</f>
        <v>0</v>
      </c>
      <c r="BF145" s="238">
        <f>IF(N145="znížená",J145,0)</f>
        <v>0</v>
      </c>
      <c r="BG145" s="238">
        <f>IF(N145="zákl. prenesená",J145,0)</f>
        <v>0</v>
      </c>
      <c r="BH145" s="238">
        <f>IF(N145="zníž. prenesená",J145,0)</f>
        <v>0</v>
      </c>
      <c r="BI145" s="238">
        <f>IF(N145="nulová",J145,0)</f>
        <v>0</v>
      </c>
      <c r="BJ145" s="14" t="s">
        <v>82</v>
      </c>
      <c r="BK145" s="239">
        <f>ROUND(I145*H145,3)</f>
        <v>0</v>
      </c>
      <c r="BL145" s="14" t="s">
        <v>426</v>
      </c>
      <c r="BM145" s="237" t="s">
        <v>313</v>
      </c>
    </row>
    <row r="146" s="2" customFormat="1" ht="24.15" customHeight="1">
      <c r="A146" s="35"/>
      <c r="B146" s="36"/>
      <c r="C146" s="226" t="s">
        <v>244</v>
      </c>
      <c r="D146" s="226" t="s">
        <v>170</v>
      </c>
      <c r="E146" s="227" t="s">
        <v>2679</v>
      </c>
      <c r="F146" s="228" t="s">
        <v>2680</v>
      </c>
      <c r="G146" s="229" t="s">
        <v>291</v>
      </c>
      <c r="H146" s="230">
        <v>1</v>
      </c>
      <c r="I146" s="231"/>
      <c r="J146" s="230">
        <f>ROUND(I146*H146,3)</f>
        <v>0</v>
      </c>
      <c r="K146" s="232"/>
      <c r="L146" s="41"/>
      <c r="M146" s="233" t="s">
        <v>1</v>
      </c>
      <c r="N146" s="234" t="s">
        <v>38</v>
      </c>
      <c r="O146" s="94"/>
      <c r="P146" s="235">
        <f>O146*H146</f>
        <v>0</v>
      </c>
      <c r="Q146" s="235">
        <v>0</v>
      </c>
      <c r="R146" s="235">
        <f>Q146*H146</f>
        <v>0</v>
      </c>
      <c r="S146" s="235">
        <v>0</v>
      </c>
      <c r="T146" s="236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7" t="s">
        <v>426</v>
      </c>
      <c r="AT146" s="237" t="s">
        <v>170</v>
      </c>
      <c r="AU146" s="237" t="s">
        <v>82</v>
      </c>
      <c r="AY146" s="14" t="s">
        <v>168</v>
      </c>
      <c r="BE146" s="238">
        <f>IF(N146="základná",J146,0)</f>
        <v>0</v>
      </c>
      <c r="BF146" s="238">
        <f>IF(N146="znížená",J146,0)</f>
        <v>0</v>
      </c>
      <c r="BG146" s="238">
        <f>IF(N146="zákl. prenesená",J146,0)</f>
        <v>0</v>
      </c>
      <c r="BH146" s="238">
        <f>IF(N146="zníž. prenesená",J146,0)</f>
        <v>0</v>
      </c>
      <c r="BI146" s="238">
        <f>IF(N146="nulová",J146,0)</f>
        <v>0</v>
      </c>
      <c r="BJ146" s="14" t="s">
        <v>82</v>
      </c>
      <c r="BK146" s="239">
        <f>ROUND(I146*H146,3)</f>
        <v>0</v>
      </c>
      <c r="BL146" s="14" t="s">
        <v>426</v>
      </c>
      <c r="BM146" s="237" t="s">
        <v>321</v>
      </c>
    </row>
    <row r="147" s="2" customFormat="1" ht="21.75" customHeight="1">
      <c r="A147" s="35"/>
      <c r="B147" s="36"/>
      <c r="C147" s="226" t="s">
        <v>7</v>
      </c>
      <c r="D147" s="226" t="s">
        <v>170</v>
      </c>
      <c r="E147" s="227" t="s">
        <v>2681</v>
      </c>
      <c r="F147" s="228" t="s">
        <v>2682</v>
      </c>
      <c r="G147" s="229" t="s">
        <v>666</v>
      </c>
      <c r="H147" s="230">
        <v>1.5</v>
      </c>
      <c r="I147" s="231"/>
      <c r="J147" s="230">
        <f>ROUND(I147*H147,3)</f>
        <v>0</v>
      </c>
      <c r="K147" s="232"/>
      <c r="L147" s="41"/>
      <c r="M147" s="233" t="s">
        <v>1</v>
      </c>
      <c r="N147" s="234" t="s">
        <v>38</v>
      </c>
      <c r="O147" s="94"/>
      <c r="P147" s="235">
        <f>O147*H147</f>
        <v>0</v>
      </c>
      <c r="Q147" s="235">
        <v>0</v>
      </c>
      <c r="R147" s="235">
        <f>Q147*H147</f>
        <v>0</v>
      </c>
      <c r="S147" s="235">
        <v>0</v>
      </c>
      <c r="T147" s="236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37" t="s">
        <v>426</v>
      </c>
      <c r="AT147" s="237" t="s">
        <v>170</v>
      </c>
      <c r="AU147" s="237" t="s">
        <v>82</v>
      </c>
      <c r="AY147" s="14" t="s">
        <v>168</v>
      </c>
      <c r="BE147" s="238">
        <f>IF(N147="základná",J147,0)</f>
        <v>0</v>
      </c>
      <c r="BF147" s="238">
        <f>IF(N147="znížená",J147,0)</f>
        <v>0</v>
      </c>
      <c r="BG147" s="238">
        <f>IF(N147="zákl. prenesená",J147,0)</f>
        <v>0</v>
      </c>
      <c r="BH147" s="238">
        <f>IF(N147="zníž. prenesená",J147,0)</f>
        <v>0</v>
      </c>
      <c r="BI147" s="238">
        <f>IF(N147="nulová",J147,0)</f>
        <v>0</v>
      </c>
      <c r="BJ147" s="14" t="s">
        <v>82</v>
      </c>
      <c r="BK147" s="239">
        <f>ROUND(I147*H147,3)</f>
        <v>0</v>
      </c>
      <c r="BL147" s="14" t="s">
        <v>426</v>
      </c>
      <c r="BM147" s="237" t="s">
        <v>329</v>
      </c>
    </row>
    <row r="148" s="12" customFormat="1" ht="22.8" customHeight="1">
      <c r="A148" s="12"/>
      <c r="B148" s="210"/>
      <c r="C148" s="211"/>
      <c r="D148" s="212" t="s">
        <v>71</v>
      </c>
      <c r="E148" s="224" t="s">
        <v>2002</v>
      </c>
      <c r="F148" s="224" t="s">
        <v>2003</v>
      </c>
      <c r="G148" s="211"/>
      <c r="H148" s="211"/>
      <c r="I148" s="214"/>
      <c r="J148" s="225">
        <f>BK148</f>
        <v>0</v>
      </c>
      <c r="K148" s="211"/>
      <c r="L148" s="216"/>
      <c r="M148" s="217"/>
      <c r="N148" s="218"/>
      <c r="O148" s="218"/>
      <c r="P148" s="219">
        <f>SUM(P149:P152)</f>
        <v>0</v>
      </c>
      <c r="Q148" s="218"/>
      <c r="R148" s="219">
        <f>SUM(R149:R152)</f>
        <v>0</v>
      </c>
      <c r="S148" s="218"/>
      <c r="T148" s="220">
        <f>SUM(T149:T152)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21" t="s">
        <v>179</v>
      </c>
      <c r="AT148" s="222" t="s">
        <v>71</v>
      </c>
      <c r="AU148" s="222" t="s">
        <v>80</v>
      </c>
      <c r="AY148" s="221" t="s">
        <v>168</v>
      </c>
      <c r="BK148" s="223">
        <f>SUM(BK149:BK152)</f>
        <v>0</v>
      </c>
    </row>
    <row r="149" s="2" customFormat="1" ht="16.5" customHeight="1">
      <c r="A149" s="35"/>
      <c r="B149" s="36"/>
      <c r="C149" s="226" t="s">
        <v>251</v>
      </c>
      <c r="D149" s="226" t="s">
        <v>170</v>
      </c>
      <c r="E149" s="227" t="s">
        <v>2489</v>
      </c>
      <c r="F149" s="228" t="s">
        <v>2003</v>
      </c>
      <c r="G149" s="229" t="s">
        <v>1599</v>
      </c>
      <c r="H149" s="230">
        <v>1</v>
      </c>
      <c r="I149" s="231"/>
      <c r="J149" s="230">
        <f>ROUND(I149*H149,3)</f>
        <v>0</v>
      </c>
      <c r="K149" s="232"/>
      <c r="L149" s="41"/>
      <c r="M149" s="233" t="s">
        <v>1</v>
      </c>
      <c r="N149" s="234" t="s">
        <v>38</v>
      </c>
      <c r="O149" s="94"/>
      <c r="P149" s="235">
        <f>O149*H149</f>
        <v>0</v>
      </c>
      <c r="Q149" s="235">
        <v>0</v>
      </c>
      <c r="R149" s="235">
        <f>Q149*H149</f>
        <v>0</v>
      </c>
      <c r="S149" s="235">
        <v>0</v>
      </c>
      <c r="T149" s="236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37" t="s">
        <v>426</v>
      </c>
      <c r="AT149" s="237" t="s">
        <v>170</v>
      </c>
      <c r="AU149" s="237" t="s">
        <v>82</v>
      </c>
      <c r="AY149" s="14" t="s">
        <v>168</v>
      </c>
      <c r="BE149" s="238">
        <f>IF(N149="základná",J149,0)</f>
        <v>0</v>
      </c>
      <c r="BF149" s="238">
        <f>IF(N149="znížená",J149,0)</f>
        <v>0</v>
      </c>
      <c r="BG149" s="238">
        <f>IF(N149="zákl. prenesená",J149,0)</f>
        <v>0</v>
      </c>
      <c r="BH149" s="238">
        <f>IF(N149="zníž. prenesená",J149,0)</f>
        <v>0</v>
      </c>
      <c r="BI149" s="238">
        <f>IF(N149="nulová",J149,0)</f>
        <v>0</v>
      </c>
      <c r="BJ149" s="14" t="s">
        <v>82</v>
      </c>
      <c r="BK149" s="239">
        <f>ROUND(I149*H149,3)</f>
        <v>0</v>
      </c>
      <c r="BL149" s="14" t="s">
        <v>426</v>
      </c>
      <c r="BM149" s="237" t="s">
        <v>337</v>
      </c>
    </row>
    <row r="150" s="2" customFormat="1" ht="16.5" customHeight="1">
      <c r="A150" s="35"/>
      <c r="B150" s="36"/>
      <c r="C150" s="226" t="s">
        <v>255</v>
      </c>
      <c r="D150" s="226" t="s">
        <v>170</v>
      </c>
      <c r="E150" s="227" t="s">
        <v>2491</v>
      </c>
      <c r="F150" s="228" t="s">
        <v>2683</v>
      </c>
      <c r="G150" s="229" t="s">
        <v>1599</v>
      </c>
      <c r="H150" s="230">
        <v>1</v>
      </c>
      <c r="I150" s="231"/>
      <c r="J150" s="230">
        <f>ROUND(I150*H150,3)</f>
        <v>0</v>
      </c>
      <c r="K150" s="232"/>
      <c r="L150" s="41"/>
      <c r="M150" s="233" t="s">
        <v>1</v>
      </c>
      <c r="N150" s="234" t="s">
        <v>38</v>
      </c>
      <c r="O150" s="94"/>
      <c r="P150" s="235">
        <f>O150*H150</f>
        <v>0</v>
      </c>
      <c r="Q150" s="235">
        <v>0</v>
      </c>
      <c r="R150" s="235">
        <f>Q150*H150</f>
        <v>0</v>
      </c>
      <c r="S150" s="235">
        <v>0</v>
      </c>
      <c r="T150" s="236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37" t="s">
        <v>426</v>
      </c>
      <c r="AT150" s="237" t="s">
        <v>170</v>
      </c>
      <c r="AU150" s="237" t="s">
        <v>82</v>
      </c>
      <c r="AY150" s="14" t="s">
        <v>168</v>
      </c>
      <c r="BE150" s="238">
        <f>IF(N150="základná",J150,0)</f>
        <v>0</v>
      </c>
      <c r="BF150" s="238">
        <f>IF(N150="znížená",J150,0)</f>
        <v>0</v>
      </c>
      <c r="BG150" s="238">
        <f>IF(N150="zákl. prenesená",J150,0)</f>
        <v>0</v>
      </c>
      <c r="BH150" s="238">
        <f>IF(N150="zníž. prenesená",J150,0)</f>
        <v>0</v>
      </c>
      <c r="BI150" s="238">
        <f>IF(N150="nulová",J150,0)</f>
        <v>0</v>
      </c>
      <c r="BJ150" s="14" t="s">
        <v>82</v>
      </c>
      <c r="BK150" s="239">
        <f>ROUND(I150*H150,3)</f>
        <v>0</v>
      </c>
      <c r="BL150" s="14" t="s">
        <v>426</v>
      </c>
      <c r="BM150" s="237" t="s">
        <v>345</v>
      </c>
    </row>
    <row r="151" s="2" customFormat="1" ht="16.5" customHeight="1">
      <c r="A151" s="35"/>
      <c r="B151" s="36"/>
      <c r="C151" s="226" t="s">
        <v>259</v>
      </c>
      <c r="D151" s="226" t="s">
        <v>170</v>
      </c>
      <c r="E151" s="227" t="s">
        <v>2493</v>
      </c>
      <c r="F151" s="228" t="s">
        <v>2684</v>
      </c>
      <c r="G151" s="229" t="s">
        <v>1599</v>
      </c>
      <c r="H151" s="230">
        <v>1</v>
      </c>
      <c r="I151" s="231"/>
      <c r="J151" s="230">
        <f>ROUND(I151*H151,3)</f>
        <v>0</v>
      </c>
      <c r="K151" s="232"/>
      <c r="L151" s="41"/>
      <c r="M151" s="233" t="s">
        <v>1</v>
      </c>
      <c r="N151" s="234" t="s">
        <v>38</v>
      </c>
      <c r="O151" s="94"/>
      <c r="P151" s="235">
        <f>O151*H151</f>
        <v>0</v>
      </c>
      <c r="Q151" s="235">
        <v>0</v>
      </c>
      <c r="R151" s="235">
        <f>Q151*H151</f>
        <v>0</v>
      </c>
      <c r="S151" s="235">
        <v>0</v>
      </c>
      <c r="T151" s="236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37" t="s">
        <v>426</v>
      </c>
      <c r="AT151" s="237" t="s">
        <v>170</v>
      </c>
      <c r="AU151" s="237" t="s">
        <v>82</v>
      </c>
      <c r="AY151" s="14" t="s">
        <v>168</v>
      </c>
      <c r="BE151" s="238">
        <f>IF(N151="základná",J151,0)</f>
        <v>0</v>
      </c>
      <c r="BF151" s="238">
        <f>IF(N151="znížená",J151,0)</f>
        <v>0</v>
      </c>
      <c r="BG151" s="238">
        <f>IF(N151="zákl. prenesená",J151,0)</f>
        <v>0</v>
      </c>
      <c r="BH151" s="238">
        <f>IF(N151="zníž. prenesená",J151,0)</f>
        <v>0</v>
      </c>
      <c r="BI151" s="238">
        <f>IF(N151="nulová",J151,0)</f>
        <v>0</v>
      </c>
      <c r="BJ151" s="14" t="s">
        <v>82</v>
      </c>
      <c r="BK151" s="239">
        <f>ROUND(I151*H151,3)</f>
        <v>0</v>
      </c>
      <c r="BL151" s="14" t="s">
        <v>426</v>
      </c>
      <c r="BM151" s="237" t="s">
        <v>353</v>
      </c>
    </row>
    <row r="152" s="2" customFormat="1" ht="16.5" customHeight="1">
      <c r="A152" s="35"/>
      <c r="B152" s="36"/>
      <c r="C152" s="226" t="s">
        <v>264</v>
      </c>
      <c r="D152" s="226" t="s">
        <v>170</v>
      </c>
      <c r="E152" s="227" t="s">
        <v>2495</v>
      </c>
      <c r="F152" s="228" t="s">
        <v>2685</v>
      </c>
      <c r="G152" s="229" t="s">
        <v>1599</v>
      </c>
      <c r="H152" s="230">
        <v>1</v>
      </c>
      <c r="I152" s="231"/>
      <c r="J152" s="230">
        <f>ROUND(I152*H152,3)</f>
        <v>0</v>
      </c>
      <c r="K152" s="232"/>
      <c r="L152" s="41"/>
      <c r="M152" s="255" t="s">
        <v>1</v>
      </c>
      <c r="N152" s="256" t="s">
        <v>38</v>
      </c>
      <c r="O152" s="252"/>
      <c r="P152" s="253">
        <f>O152*H152</f>
        <v>0</v>
      </c>
      <c r="Q152" s="253">
        <v>0</v>
      </c>
      <c r="R152" s="253">
        <f>Q152*H152</f>
        <v>0</v>
      </c>
      <c r="S152" s="253">
        <v>0</v>
      </c>
      <c r="T152" s="254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37" t="s">
        <v>426</v>
      </c>
      <c r="AT152" s="237" t="s">
        <v>170</v>
      </c>
      <c r="AU152" s="237" t="s">
        <v>82</v>
      </c>
      <c r="AY152" s="14" t="s">
        <v>168</v>
      </c>
      <c r="BE152" s="238">
        <f>IF(N152="základná",J152,0)</f>
        <v>0</v>
      </c>
      <c r="BF152" s="238">
        <f>IF(N152="znížená",J152,0)</f>
        <v>0</v>
      </c>
      <c r="BG152" s="238">
        <f>IF(N152="zákl. prenesená",J152,0)</f>
        <v>0</v>
      </c>
      <c r="BH152" s="238">
        <f>IF(N152="zníž. prenesená",J152,0)</f>
        <v>0</v>
      </c>
      <c r="BI152" s="238">
        <f>IF(N152="nulová",J152,0)</f>
        <v>0</v>
      </c>
      <c r="BJ152" s="14" t="s">
        <v>82</v>
      </c>
      <c r="BK152" s="239">
        <f>ROUND(I152*H152,3)</f>
        <v>0</v>
      </c>
      <c r="BL152" s="14" t="s">
        <v>426</v>
      </c>
      <c r="BM152" s="237" t="s">
        <v>362</v>
      </c>
    </row>
    <row r="153" s="2" customFormat="1" ht="6.96" customHeight="1">
      <c r="A153" s="35"/>
      <c r="B153" s="69"/>
      <c r="C153" s="70"/>
      <c r="D153" s="70"/>
      <c r="E153" s="70"/>
      <c r="F153" s="70"/>
      <c r="G153" s="70"/>
      <c r="H153" s="70"/>
      <c r="I153" s="70"/>
      <c r="J153" s="70"/>
      <c r="K153" s="70"/>
      <c r="L153" s="41"/>
      <c r="M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</row>
  </sheetData>
  <sheetProtection sheet="1" autoFilter="0" formatColumns="0" formatRows="0" objects="1" scenarios="1" spinCount="100000" saltValue="6y1aV1PK2dCcVJTgBtkeytLEbUB87BKuEflZKgyo+agUhZttaWeA4Gme113haGberM3Ei3jcxq8oQXKgT/Gl2A==" hashValue="aYZMI4fS0rgPoOLNKxbRGxLqhrYTIYt8tfeqRrw+RGzm0chWEenb5FOOhG5rUSn+0jQ2Z6YCsSPI4wuLze2n8Q==" algorithmName="SHA-512" password="CC35"/>
  <autoFilter ref="C121:K152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81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72</v>
      </c>
    </row>
    <row r="4" s="1" customFormat="1" ht="24.96" customHeight="1">
      <c r="B4" s="17"/>
      <c r="D4" s="141" t="s">
        <v>115</v>
      </c>
      <c r="L4" s="17"/>
      <c r="M4" s="14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3" t="s">
        <v>14</v>
      </c>
      <c r="L6" s="17"/>
    </row>
    <row r="7" s="1" customFormat="1" ht="26.25" customHeight="1">
      <c r="B7" s="17"/>
      <c r="E7" s="144" t="str">
        <f>'Rekapitulácia stavby'!K6</f>
        <v>Centrum integrovanej zdravotnej starostlivosti, denné centrum pre seniorov, denný stacionár v meste Bánovce nad Bebravou</v>
      </c>
      <c r="F7" s="143"/>
      <c r="G7" s="143"/>
      <c r="H7" s="143"/>
      <c r="L7" s="17"/>
    </row>
    <row r="8" s="2" customFormat="1" ht="12" customHeight="1">
      <c r="A8" s="35"/>
      <c r="B8" s="41"/>
      <c r="C8" s="35"/>
      <c r="D8" s="143" t="s">
        <v>116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30" customHeight="1">
      <c r="A9" s="35"/>
      <c r="B9" s="41"/>
      <c r="C9" s="35"/>
      <c r="D9" s="35"/>
      <c r="E9" s="145" t="s">
        <v>117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3" t="s">
        <v>16</v>
      </c>
      <c r="E11" s="35"/>
      <c r="F11" s="146" t="s">
        <v>1</v>
      </c>
      <c r="G11" s="35"/>
      <c r="H11" s="35"/>
      <c r="I11" s="143" t="s">
        <v>17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3" t="s">
        <v>18</v>
      </c>
      <c r="E12" s="35"/>
      <c r="F12" s="146" t="s">
        <v>19</v>
      </c>
      <c r="G12" s="35"/>
      <c r="H12" s="35"/>
      <c r="I12" s="143" t="s">
        <v>20</v>
      </c>
      <c r="J12" s="147" t="str">
        <f>'Rekapitulácia stavby'!AN8</f>
        <v>9. 11. 2022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3" t="s">
        <v>22</v>
      </c>
      <c r="E14" s="35"/>
      <c r="F14" s="35"/>
      <c r="G14" s="35"/>
      <c r="H14" s="35"/>
      <c r="I14" s="143" t="s">
        <v>23</v>
      </c>
      <c r="J14" s="146" t="str">
        <f>IF('Rekapitulácia stavby'!AN10="","",'Rekapitulácia stavby'!AN10)</f>
        <v/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6" t="str">
        <f>IF('Rekapitulácia stavby'!E11="","",'Rekapitulácia stavby'!E11)</f>
        <v xml:space="preserve"> </v>
      </c>
      <c r="F15" s="35"/>
      <c r="G15" s="35"/>
      <c r="H15" s="35"/>
      <c r="I15" s="143" t="s">
        <v>24</v>
      </c>
      <c r="J15" s="146" t="str">
        <f>IF('Rekapitulácia stavby'!AN11="","",'Rekapitulácia stavby'!AN11)</f>
        <v/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3" t="s">
        <v>25</v>
      </c>
      <c r="E17" s="35"/>
      <c r="F17" s="35"/>
      <c r="G17" s="35"/>
      <c r="H17" s="35"/>
      <c r="I17" s="143" t="s">
        <v>23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24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3" t="s">
        <v>27</v>
      </c>
      <c r="E20" s="35"/>
      <c r="F20" s="35"/>
      <c r="G20" s="35"/>
      <c r="H20" s="35"/>
      <c r="I20" s="143" t="s">
        <v>23</v>
      </c>
      <c r="J20" s="146" t="str">
        <f>IF('Rekapitulácia stavby'!AN16="","",'Rekapitulácia stavby'!AN16)</f>
        <v/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6" t="str">
        <f>IF('Rekapitulácia stavby'!E17="","",'Rekapitulácia stavby'!E17)</f>
        <v xml:space="preserve"> </v>
      </c>
      <c r="F21" s="35"/>
      <c r="G21" s="35"/>
      <c r="H21" s="35"/>
      <c r="I21" s="143" t="s">
        <v>24</v>
      </c>
      <c r="J21" s="146" t="str">
        <f>IF('Rekapitulácia stavby'!AN17="","",'Rekapitulácia stavby'!AN17)</f>
        <v/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3" t="s">
        <v>30</v>
      </c>
      <c r="E23" s="35"/>
      <c r="F23" s="35"/>
      <c r="G23" s="35"/>
      <c r="H23" s="35"/>
      <c r="I23" s="143" t="s">
        <v>23</v>
      </c>
      <c r="J23" s="146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6" t="str">
        <f>IF('Rekapitulácia stavby'!E20="","",'Rekapitulácia stavby'!E20)</f>
        <v xml:space="preserve"> </v>
      </c>
      <c r="F24" s="35"/>
      <c r="G24" s="35"/>
      <c r="H24" s="35"/>
      <c r="I24" s="143" t="s">
        <v>24</v>
      </c>
      <c r="J24" s="146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3" t="s">
        <v>31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3" t="s">
        <v>32</v>
      </c>
      <c r="E30" s="35"/>
      <c r="F30" s="35"/>
      <c r="G30" s="35"/>
      <c r="H30" s="35"/>
      <c r="I30" s="35"/>
      <c r="J30" s="154">
        <f>ROUND(J147,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5" t="s">
        <v>34</v>
      </c>
      <c r="G32" s="35"/>
      <c r="H32" s="35"/>
      <c r="I32" s="155" t="s">
        <v>33</v>
      </c>
      <c r="J32" s="155" t="s">
        <v>35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6" t="s">
        <v>36</v>
      </c>
      <c r="E33" s="157" t="s">
        <v>37</v>
      </c>
      <c r="F33" s="158">
        <f>ROUND((SUM(BE147:BE505)),  2)</f>
        <v>0</v>
      </c>
      <c r="G33" s="159"/>
      <c r="H33" s="159"/>
      <c r="I33" s="160">
        <v>0.20000000000000001</v>
      </c>
      <c r="J33" s="158">
        <f>ROUND(((SUM(BE147:BE505))*I33),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7" t="s">
        <v>38</v>
      </c>
      <c r="F34" s="158">
        <f>ROUND((SUM(BF147:BF505)),  2)</f>
        <v>0</v>
      </c>
      <c r="G34" s="159"/>
      <c r="H34" s="159"/>
      <c r="I34" s="160">
        <v>0.20000000000000001</v>
      </c>
      <c r="J34" s="158">
        <f>ROUND(((SUM(BF147:BF505))*I34),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39</v>
      </c>
      <c r="F35" s="161">
        <f>ROUND((SUM(BG147:BG505)),  2)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40</v>
      </c>
      <c r="F36" s="161">
        <f>ROUND((SUM(BH147:BH505)),  2)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41</v>
      </c>
      <c r="F37" s="158">
        <f>ROUND((SUM(BI147:BI505)),  2)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3"/>
      <c r="D39" s="164" t="s">
        <v>42</v>
      </c>
      <c r="E39" s="165"/>
      <c r="F39" s="165"/>
      <c r="G39" s="166" t="s">
        <v>43</v>
      </c>
      <c r="H39" s="167" t="s">
        <v>44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0" t="s">
        <v>45</v>
      </c>
      <c r="E50" s="171"/>
      <c r="F50" s="171"/>
      <c r="G50" s="170" t="s">
        <v>46</v>
      </c>
      <c r="H50" s="171"/>
      <c r="I50" s="171"/>
      <c r="J50" s="171"/>
      <c r="K50" s="171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2" t="s">
        <v>47</v>
      </c>
      <c r="E61" s="173"/>
      <c r="F61" s="174" t="s">
        <v>48</v>
      </c>
      <c r="G61" s="172" t="s">
        <v>47</v>
      </c>
      <c r="H61" s="173"/>
      <c r="I61" s="173"/>
      <c r="J61" s="175" t="s">
        <v>48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0" t="s">
        <v>49</v>
      </c>
      <c r="E65" s="176"/>
      <c r="F65" s="176"/>
      <c r="G65" s="170" t="s">
        <v>50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2" t="s">
        <v>47</v>
      </c>
      <c r="E76" s="173"/>
      <c r="F76" s="174" t="s">
        <v>48</v>
      </c>
      <c r="G76" s="172" t="s">
        <v>47</v>
      </c>
      <c r="H76" s="173"/>
      <c r="I76" s="173"/>
      <c r="J76" s="175" t="s">
        <v>48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118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14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26.25" customHeight="1">
      <c r="A85" s="35"/>
      <c r="B85" s="36"/>
      <c r="C85" s="37"/>
      <c r="D85" s="37"/>
      <c r="E85" s="181" t="str">
        <f>E7</f>
        <v>Centrum integrovanej zdravotnej starostlivosti, denné centrum pre seniorov, denný stacionár v meste Bánovce nad Bebravou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116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30" customHeight="1">
      <c r="A87" s="35"/>
      <c r="B87" s="36"/>
      <c r="C87" s="37"/>
      <c r="D87" s="37"/>
      <c r="E87" s="79" t="str">
        <f>E9</f>
        <v xml:space="preserve">1a - Centrum integrovanej zdravotnej starostlivosti, denné centrum pre seniorov, denný stacionár v meste 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18</v>
      </c>
      <c r="D89" s="37"/>
      <c r="E89" s="37"/>
      <c r="F89" s="24" t="str">
        <f>F12</f>
        <v xml:space="preserve"> </v>
      </c>
      <c r="G89" s="37"/>
      <c r="H89" s="37"/>
      <c r="I89" s="29" t="s">
        <v>20</v>
      </c>
      <c r="J89" s="82" t="str">
        <f>IF(J12="","",J12)</f>
        <v>9. 11. 2022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22</v>
      </c>
      <c r="D91" s="37"/>
      <c r="E91" s="37"/>
      <c r="F91" s="24" t="str">
        <f>E15</f>
        <v xml:space="preserve"> </v>
      </c>
      <c r="G91" s="37"/>
      <c r="H91" s="37"/>
      <c r="I91" s="29" t="s">
        <v>27</v>
      </c>
      <c r="J91" s="33" t="str">
        <f>E21</f>
        <v xml:space="preserve"> 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25</v>
      </c>
      <c r="D92" s="37"/>
      <c r="E92" s="37"/>
      <c r="F92" s="24" t="str">
        <f>IF(E18="","",E18)</f>
        <v>Vyplň údaj</v>
      </c>
      <c r="G92" s="37"/>
      <c r="H92" s="37"/>
      <c r="I92" s="29" t="s">
        <v>30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82" t="s">
        <v>119</v>
      </c>
      <c r="D94" s="183"/>
      <c r="E94" s="183"/>
      <c r="F94" s="183"/>
      <c r="G94" s="183"/>
      <c r="H94" s="183"/>
      <c r="I94" s="183"/>
      <c r="J94" s="184" t="s">
        <v>120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85" t="s">
        <v>121</v>
      </c>
      <c r="D96" s="37"/>
      <c r="E96" s="37"/>
      <c r="F96" s="37"/>
      <c r="G96" s="37"/>
      <c r="H96" s="37"/>
      <c r="I96" s="37"/>
      <c r="J96" s="113">
        <f>J147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122</v>
      </c>
    </row>
    <row r="97" s="9" customFormat="1" ht="24.96" customHeight="1">
      <c r="A97" s="9"/>
      <c r="B97" s="186"/>
      <c r="C97" s="187"/>
      <c r="D97" s="188" t="s">
        <v>123</v>
      </c>
      <c r="E97" s="189"/>
      <c r="F97" s="189"/>
      <c r="G97" s="189"/>
      <c r="H97" s="189"/>
      <c r="I97" s="189"/>
      <c r="J97" s="190">
        <f>J148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2"/>
      <c r="C98" s="193"/>
      <c r="D98" s="194" t="s">
        <v>124</v>
      </c>
      <c r="E98" s="195"/>
      <c r="F98" s="195"/>
      <c r="G98" s="195"/>
      <c r="H98" s="195"/>
      <c r="I98" s="195"/>
      <c r="J98" s="196">
        <f>J149</f>
        <v>0</v>
      </c>
      <c r="K98" s="193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2"/>
      <c r="C99" s="193"/>
      <c r="D99" s="194" t="s">
        <v>125</v>
      </c>
      <c r="E99" s="195"/>
      <c r="F99" s="195"/>
      <c r="G99" s="195"/>
      <c r="H99" s="195"/>
      <c r="I99" s="195"/>
      <c r="J99" s="196">
        <f>J163</f>
        <v>0</v>
      </c>
      <c r="K99" s="193"/>
      <c r="L99" s="19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2"/>
      <c r="C100" s="193"/>
      <c r="D100" s="194" t="s">
        <v>126</v>
      </c>
      <c r="E100" s="195"/>
      <c r="F100" s="195"/>
      <c r="G100" s="195"/>
      <c r="H100" s="195"/>
      <c r="I100" s="195"/>
      <c r="J100" s="196">
        <f>J174</f>
        <v>0</v>
      </c>
      <c r="K100" s="193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2"/>
      <c r="C101" s="193"/>
      <c r="D101" s="194" t="s">
        <v>127</v>
      </c>
      <c r="E101" s="195"/>
      <c r="F101" s="195"/>
      <c r="G101" s="195"/>
      <c r="H101" s="195"/>
      <c r="I101" s="195"/>
      <c r="J101" s="196">
        <f>J198</f>
        <v>0</v>
      </c>
      <c r="K101" s="193"/>
      <c r="L101" s="19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2"/>
      <c r="C102" s="193"/>
      <c r="D102" s="194" t="s">
        <v>128</v>
      </c>
      <c r="E102" s="195"/>
      <c r="F102" s="195"/>
      <c r="G102" s="195"/>
      <c r="H102" s="195"/>
      <c r="I102" s="195"/>
      <c r="J102" s="196">
        <f>J226</f>
        <v>0</v>
      </c>
      <c r="K102" s="193"/>
      <c r="L102" s="19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2"/>
      <c r="C103" s="193"/>
      <c r="D103" s="194" t="s">
        <v>129</v>
      </c>
      <c r="E103" s="195"/>
      <c r="F103" s="195"/>
      <c r="G103" s="195"/>
      <c r="H103" s="195"/>
      <c r="I103" s="195"/>
      <c r="J103" s="196">
        <f>J230</f>
        <v>0</v>
      </c>
      <c r="K103" s="193"/>
      <c r="L103" s="19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2"/>
      <c r="C104" s="193"/>
      <c r="D104" s="194" t="s">
        <v>130</v>
      </c>
      <c r="E104" s="195"/>
      <c r="F104" s="195"/>
      <c r="G104" s="195"/>
      <c r="H104" s="195"/>
      <c r="I104" s="195"/>
      <c r="J104" s="196">
        <f>J278</f>
        <v>0</v>
      </c>
      <c r="K104" s="193"/>
      <c r="L104" s="19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2"/>
      <c r="C105" s="193"/>
      <c r="D105" s="194" t="s">
        <v>131</v>
      </c>
      <c r="E105" s="195"/>
      <c r="F105" s="195"/>
      <c r="G105" s="195"/>
      <c r="H105" s="195"/>
      <c r="I105" s="195"/>
      <c r="J105" s="196">
        <f>J291</f>
        <v>0</v>
      </c>
      <c r="K105" s="193"/>
      <c r="L105" s="19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86"/>
      <c r="C106" s="187"/>
      <c r="D106" s="188" t="s">
        <v>132</v>
      </c>
      <c r="E106" s="189"/>
      <c r="F106" s="189"/>
      <c r="G106" s="189"/>
      <c r="H106" s="189"/>
      <c r="I106" s="189"/>
      <c r="J106" s="190">
        <f>J293</f>
        <v>0</v>
      </c>
      <c r="K106" s="187"/>
      <c r="L106" s="191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92"/>
      <c r="C107" s="193"/>
      <c r="D107" s="194" t="s">
        <v>133</v>
      </c>
      <c r="E107" s="195"/>
      <c r="F107" s="195"/>
      <c r="G107" s="195"/>
      <c r="H107" s="195"/>
      <c r="I107" s="195"/>
      <c r="J107" s="196">
        <f>J294</f>
        <v>0</v>
      </c>
      <c r="K107" s="193"/>
      <c r="L107" s="197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2"/>
      <c r="C108" s="193"/>
      <c r="D108" s="194" t="s">
        <v>134</v>
      </c>
      <c r="E108" s="195"/>
      <c r="F108" s="195"/>
      <c r="G108" s="195"/>
      <c r="H108" s="195"/>
      <c r="I108" s="195"/>
      <c r="J108" s="196">
        <f>J310</f>
        <v>0</v>
      </c>
      <c r="K108" s="193"/>
      <c r="L108" s="197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2"/>
      <c r="C109" s="193"/>
      <c r="D109" s="194" t="s">
        <v>135</v>
      </c>
      <c r="E109" s="195"/>
      <c r="F109" s="195"/>
      <c r="G109" s="195"/>
      <c r="H109" s="195"/>
      <c r="I109" s="195"/>
      <c r="J109" s="196">
        <f>J327</f>
        <v>0</v>
      </c>
      <c r="K109" s="193"/>
      <c r="L109" s="197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92"/>
      <c r="C110" s="193"/>
      <c r="D110" s="194" t="s">
        <v>136</v>
      </c>
      <c r="E110" s="195"/>
      <c r="F110" s="195"/>
      <c r="G110" s="195"/>
      <c r="H110" s="195"/>
      <c r="I110" s="195"/>
      <c r="J110" s="196">
        <f>J343</f>
        <v>0</v>
      </c>
      <c r="K110" s="193"/>
      <c r="L110" s="197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92"/>
      <c r="C111" s="193"/>
      <c r="D111" s="194" t="s">
        <v>137</v>
      </c>
      <c r="E111" s="195"/>
      <c r="F111" s="195"/>
      <c r="G111" s="195"/>
      <c r="H111" s="195"/>
      <c r="I111" s="195"/>
      <c r="J111" s="196">
        <f>J347</f>
        <v>0</v>
      </c>
      <c r="K111" s="193"/>
      <c r="L111" s="197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92"/>
      <c r="C112" s="193"/>
      <c r="D112" s="194" t="s">
        <v>138</v>
      </c>
      <c r="E112" s="195"/>
      <c r="F112" s="195"/>
      <c r="G112" s="195"/>
      <c r="H112" s="195"/>
      <c r="I112" s="195"/>
      <c r="J112" s="196">
        <f>J362</f>
        <v>0</v>
      </c>
      <c r="K112" s="193"/>
      <c r="L112" s="197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92"/>
      <c r="C113" s="193"/>
      <c r="D113" s="194" t="s">
        <v>139</v>
      </c>
      <c r="E113" s="195"/>
      <c r="F113" s="195"/>
      <c r="G113" s="195"/>
      <c r="H113" s="195"/>
      <c r="I113" s="195"/>
      <c r="J113" s="196">
        <f>J367</f>
        <v>0</v>
      </c>
      <c r="K113" s="193"/>
      <c r="L113" s="197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92"/>
      <c r="C114" s="193"/>
      <c r="D114" s="194" t="s">
        <v>140</v>
      </c>
      <c r="E114" s="195"/>
      <c r="F114" s="195"/>
      <c r="G114" s="195"/>
      <c r="H114" s="195"/>
      <c r="I114" s="195"/>
      <c r="J114" s="196">
        <f>J423</f>
        <v>0</v>
      </c>
      <c r="K114" s="193"/>
      <c r="L114" s="197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92"/>
      <c r="C115" s="193"/>
      <c r="D115" s="194" t="s">
        <v>141</v>
      </c>
      <c r="E115" s="195"/>
      <c r="F115" s="195"/>
      <c r="G115" s="195"/>
      <c r="H115" s="195"/>
      <c r="I115" s="195"/>
      <c r="J115" s="196">
        <f>J442</f>
        <v>0</v>
      </c>
      <c r="K115" s="193"/>
      <c r="L115" s="197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92"/>
      <c r="C116" s="193"/>
      <c r="D116" s="194" t="s">
        <v>142</v>
      </c>
      <c r="E116" s="195"/>
      <c r="F116" s="195"/>
      <c r="G116" s="195"/>
      <c r="H116" s="195"/>
      <c r="I116" s="195"/>
      <c r="J116" s="196">
        <f>J454</f>
        <v>0</v>
      </c>
      <c r="K116" s="193"/>
      <c r="L116" s="197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92"/>
      <c r="C117" s="193"/>
      <c r="D117" s="194" t="s">
        <v>143</v>
      </c>
      <c r="E117" s="195"/>
      <c r="F117" s="195"/>
      <c r="G117" s="195"/>
      <c r="H117" s="195"/>
      <c r="I117" s="195"/>
      <c r="J117" s="196">
        <f>J462</f>
        <v>0</v>
      </c>
      <c r="K117" s="193"/>
      <c r="L117" s="197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192"/>
      <c r="C118" s="193"/>
      <c r="D118" s="194" t="s">
        <v>144</v>
      </c>
      <c r="E118" s="195"/>
      <c r="F118" s="195"/>
      <c r="G118" s="195"/>
      <c r="H118" s="195"/>
      <c r="I118" s="195"/>
      <c r="J118" s="196">
        <f>J469</f>
        <v>0</v>
      </c>
      <c r="K118" s="193"/>
      <c r="L118" s="197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10" customFormat="1" ht="19.92" customHeight="1">
      <c r="A119" s="10"/>
      <c r="B119" s="192"/>
      <c r="C119" s="193"/>
      <c r="D119" s="194" t="s">
        <v>145</v>
      </c>
      <c r="E119" s="195"/>
      <c r="F119" s="195"/>
      <c r="G119" s="195"/>
      <c r="H119" s="195"/>
      <c r="I119" s="195"/>
      <c r="J119" s="196">
        <f>J472</f>
        <v>0</v>
      </c>
      <c r="K119" s="193"/>
      <c r="L119" s="197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10" customFormat="1" ht="19.92" customHeight="1">
      <c r="A120" s="10"/>
      <c r="B120" s="192"/>
      <c r="C120" s="193"/>
      <c r="D120" s="194" t="s">
        <v>146</v>
      </c>
      <c r="E120" s="195"/>
      <c r="F120" s="195"/>
      <c r="G120" s="195"/>
      <c r="H120" s="195"/>
      <c r="I120" s="195"/>
      <c r="J120" s="196">
        <f>J477</f>
        <v>0</v>
      </c>
      <c r="K120" s="193"/>
      <c r="L120" s="197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s="10" customFormat="1" ht="19.92" customHeight="1">
      <c r="A121" s="10"/>
      <c r="B121" s="192"/>
      <c r="C121" s="193"/>
      <c r="D121" s="194" t="s">
        <v>147</v>
      </c>
      <c r="E121" s="195"/>
      <c r="F121" s="195"/>
      <c r="G121" s="195"/>
      <c r="H121" s="195"/>
      <c r="I121" s="195"/>
      <c r="J121" s="196">
        <f>J481</f>
        <v>0</v>
      </c>
      <c r="K121" s="193"/>
      <c r="L121" s="197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</row>
    <row r="122" s="10" customFormat="1" ht="19.92" customHeight="1">
      <c r="A122" s="10"/>
      <c r="B122" s="192"/>
      <c r="C122" s="193"/>
      <c r="D122" s="194" t="s">
        <v>148</v>
      </c>
      <c r="E122" s="195"/>
      <c r="F122" s="195"/>
      <c r="G122" s="195"/>
      <c r="H122" s="195"/>
      <c r="I122" s="195"/>
      <c r="J122" s="196">
        <f>J484</f>
        <v>0</v>
      </c>
      <c r="K122" s="193"/>
      <c r="L122" s="197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</row>
    <row r="123" s="9" customFormat="1" ht="24.96" customHeight="1">
      <c r="A123" s="9"/>
      <c r="B123" s="186"/>
      <c r="C123" s="187"/>
      <c r="D123" s="188" t="s">
        <v>149</v>
      </c>
      <c r="E123" s="189"/>
      <c r="F123" s="189"/>
      <c r="G123" s="189"/>
      <c r="H123" s="189"/>
      <c r="I123" s="189"/>
      <c r="J123" s="190">
        <f>J488</f>
        <v>0</v>
      </c>
      <c r="K123" s="187"/>
      <c r="L123" s="191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</row>
    <row r="124" s="10" customFormat="1" ht="19.92" customHeight="1">
      <c r="A124" s="10"/>
      <c r="B124" s="192"/>
      <c r="C124" s="193"/>
      <c r="D124" s="194" t="s">
        <v>150</v>
      </c>
      <c r="E124" s="195"/>
      <c r="F124" s="195"/>
      <c r="G124" s="195"/>
      <c r="H124" s="195"/>
      <c r="I124" s="195"/>
      <c r="J124" s="196">
        <f>J489</f>
        <v>0</v>
      </c>
      <c r="K124" s="193"/>
      <c r="L124" s="197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</row>
    <row r="125" s="10" customFormat="1" ht="14.88" customHeight="1">
      <c r="A125" s="10"/>
      <c r="B125" s="192"/>
      <c r="C125" s="193"/>
      <c r="D125" s="194" t="s">
        <v>151</v>
      </c>
      <c r="E125" s="195"/>
      <c r="F125" s="195"/>
      <c r="G125" s="195"/>
      <c r="H125" s="195"/>
      <c r="I125" s="195"/>
      <c r="J125" s="196">
        <f>J493</f>
        <v>0</v>
      </c>
      <c r="K125" s="193"/>
      <c r="L125" s="197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</row>
    <row r="126" s="10" customFormat="1" ht="14.88" customHeight="1">
      <c r="A126" s="10"/>
      <c r="B126" s="192"/>
      <c r="C126" s="193"/>
      <c r="D126" s="194" t="s">
        <v>152</v>
      </c>
      <c r="E126" s="195"/>
      <c r="F126" s="195"/>
      <c r="G126" s="195"/>
      <c r="H126" s="195"/>
      <c r="I126" s="195"/>
      <c r="J126" s="196">
        <f>J494</f>
        <v>0</v>
      </c>
      <c r="K126" s="193"/>
      <c r="L126" s="197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</row>
    <row r="127" s="10" customFormat="1" ht="14.88" customHeight="1">
      <c r="A127" s="10"/>
      <c r="B127" s="192"/>
      <c r="C127" s="193"/>
      <c r="D127" s="194" t="s">
        <v>153</v>
      </c>
      <c r="E127" s="195"/>
      <c r="F127" s="195"/>
      <c r="G127" s="195"/>
      <c r="H127" s="195"/>
      <c r="I127" s="195"/>
      <c r="J127" s="196">
        <f>J500</f>
        <v>0</v>
      </c>
      <c r="K127" s="193"/>
      <c r="L127" s="197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</row>
    <row r="128" s="2" customFormat="1" ht="21.84" customHeight="1">
      <c r="A128" s="35"/>
      <c r="B128" s="36"/>
      <c r="C128" s="37"/>
      <c r="D128" s="37"/>
      <c r="E128" s="37"/>
      <c r="F128" s="37"/>
      <c r="G128" s="37"/>
      <c r="H128" s="37"/>
      <c r="I128" s="37"/>
      <c r="J128" s="37"/>
      <c r="K128" s="37"/>
      <c r="L128" s="66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="2" customFormat="1" ht="6.96" customHeight="1">
      <c r="A129" s="35"/>
      <c r="B129" s="69"/>
      <c r="C129" s="70"/>
      <c r="D129" s="70"/>
      <c r="E129" s="70"/>
      <c r="F129" s="70"/>
      <c r="G129" s="70"/>
      <c r="H129" s="70"/>
      <c r="I129" s="70"/>
      <c r="J129" s="70"/>
      <c r="K129" s="70"/>
      <c r="L129" s="66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3" s="2" customFormat="1" ht="6.96" customHeight="1">
      <c r="A133" s="35"/>
      <c r="B133" s="71"/>
      <c r="C133" s="72"/>
      <c r="D133" s="72"/>
      <c r="E133" s="72"/>
      <c r="F133" s="72"/>
      <c r="G133" s="72"/>
      <c r="H133" s="72"/>
      <c r="I133" s="72"/>
      <c r="J133" s="72"/>
      <c r="K133" s="72"/>
      <c r="L133" s="66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</row>
    <row r="134" s="2" customFormat="1" ht="24.96" customHeight="1">
      <c r="A134" s="35"/>
      <c r="B134" s="36"/>
      <c r="C134" s="20" t="s">
        <v>154</v>
      </c>
      <c r="D134" s="37"/>
      <c r="E134" s="37"/>
      <c r="F134" s="37"/>
      <c r="G134" s="37"/>
      <c r="H134" s="37"/>
      <c r="I134" s="37"/>
      <c r="J134" s="37"/>
      <c r="K134" s="37"/>
      <c r="L134" s="66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</row>
    <row r="135" s="2" customFormat="1" ht="6.96" customHeight="1">
      <c r="A135" s="35"/>
      <c r="B135" s="36"/>
      <c r="C135" s="37"/>
      <c r="D135" s="37"/>
      <c r="E135" s="37"/>
      <c r="F135" s="37"/>
      <c r="G135" s="37"/>
      <c r="H135" s="37"/>
      <c r="I135" s="37"/>
      <c r="J135" s="37"/>
      <c r="K135" s="37"/>
      <c r="L135" s="66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</row>
    <row r="136" s="2" customFormat="1" ht="12" customHeight="1">
      <c r="A136" s="35"/>
      <c r="B136" s="36"/>
      <c r="C136" s="29" t="s">
        <v>14</v>
      </c>
      <c r="D136" s="37"/>
      <c r="E136" s="37"/>
      <c r="F136" s="37"/>
      <c r="G136" s="37"/>
      <c r="H136" s="37"/>
      <c r="I136" s="37"/>
      <c r="J136" s="37"/>
      <c r="K136" s="37"/>
      <c r="L136" s="66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</row>
    <row r="137" s="2" customFormat="1" ht="26.25" customHeight="1">
      <c r="A137" s="35"/>
      <c r="B137" s="36"/>
      <c r="C137" s="37"/>
      <c r="D137" s="37"/>
      <c r="E137" s="181" t="str">
        <f>E7</f>
        <v>Centrum integrovanej zdravotnej starostlivosti, denné centrum pre seniorov, denný stacionár v meste Bánovce nad Bebravou</v>
      </c>
      <c r="F137" s="29"/>
      <c r="G137" s="29"/>
      <c r="H137" s="29"/>
      <c r="I137" s="37"/>
      <c r="J137" s="37"/>
      <c r="K137" s="37"/>
      <c r="L137" s="66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</row>
    <row r="138" s="2" customFormat="1" ht="12" customHeight="1">
      <c r="A138" s="35"/>
      <c r="B138" s="36"/>
      <c r="C138" s="29" t="s">
        <v>116</v>
      </c>
      <c r="D138" s="37"/>
      <c r="E138" s="37"/>
      <c r="F138" s="37"/>
      <c r="G138" s="37"/>
      <c r="H138" s="37"/>
      <c r="I138" s="37"/>
      <c r="J138" s="37"/>
      <c r="K138" s="37"/>
      <c r="L138" s="66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</row>
    <row r="139" s="2" customFormat="1" ht="30" customHeight="1">
      <c r="A139" s="35"/>
      <c r="B139" s="36"/>
      <c r="C139" s="37"/>
      <c r="D139" s="37"/>
      <c r="E139" s="79" t="str">
        <f>E9</f>
        <v xml:space="preserve">1a - Centrum integrovanej zdravotnej starostlivosti, denné centrum pre seniorov, denný stacionár v meste </v>
      </c>
      <c r="F139" s="37"/>
      <c r="G139" s="37"/>
      <c r="H139" s="37"/>
      <c r="I139" s="37"/>
      <c r="J139" s="37"/>
      <c r="K139" s="37"/>
      <c r="L139" s="66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</row>
    <row r="140" s="2" customFormat="1" ht="6.96" customHeight="1">
      <c r="A140" s="35"/>
      <c r="B140" s="36"/>
      <c r="C140" s="37"/>
      <c r="D140" s="37"/>
      <c r="E140" s="37"/>
      <c r="F140" s="37"/>
      <c r="G140" s="37"/>
      <c r="H140" s="37"/>
      <c r="I140" s="37"/>
      <c r="J140" s="37"/>
      <c r="K140" s="37"/>
      <c r="L140" s="66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</row>
    <row r="141" s="2" customFormat="1" ht="12" customHeight="1">
      <c r="A141" s="35"/>
      <c r="B141" s="36"/>
      <c r="C141" s="29" t="s">
        <v>18</v>
      </c>
      <c r="D141" s="37"/>
      <c r="E141" s="37"/>
      <c r="F141" s="24" t="str">
        <f>F12</f>
        <v xml:space="preserve"> </v>
      </c>
      <c r="G141" s="37"/>
      <c r="H141" s="37"/>
      <c r="I141" s="29" t="s">
        <v>20</v>
      </c>
      <c r="J141" s="82" t="str">
        <f>IF(J12="","",J12)</f>
        <v>9. 11. 2022</v>
      </c>
      <c r="K141" s="37"/>
      <c r="L141" s="66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</row>
    <row r="142" s="2" customFormat="1" ht="6.96" customHeight="1">
      <c r="A142" s="35"/>
      <c r="B142" s="36"/>
      <c r="C142" s="37"/>
      <c r="D142" s="37"/>
      <c r="E142" s="37"/>
      <c r="F142" s="37"/>
      <c r="G142" s="37"/>
      <c r="H142" s="37"/>
      <c r="I142" s="37"/>
      <c r="J142" s="37"/>
      <c r="K142" s="37"/>
      <c r="L142" s="66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</row>
    <row r="143" s="2" customFormat="1" ht="15.15" customHeight="1">
      <c r="A143" s="35"/>
      <c r="B143" s="36"/>
      <c r="C143" s="29" t="s">
        <v>22</v>
      </c>
      <c r="D143" s="37"/>
      <c r="E143" s="37"/>
      <c r="F143" s="24" t="str">
        <f>E15</f>
        <v xml:space="preserve"> </v>
      </c>
      <c r="G143" s="37"/>
      <c r="H143" s="37"/>
      <c r="I143" s="29" t="s">
        <v>27</v>
      </c>
      <c r="J143" s="33" t="str">
        <f>E21</f>
        <v xml:space="preserve"> </v>
      </c>
      <c r="K143" s="37"/>
      <c r="L143" s="66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</row>
    <row r="144" s="2" customFormat="1" ht="15.15" customHeight="1">
      <c r="A144" s="35"/>
      <c r="B144" s="36"/>
      <c r="C144" s="29" t="s">
        <v>25</v>
      </c>
      <c r="D144" s="37"/>
      <c r="E144" s="37"/>
      <c r="F144" s="24" t="str">
        <f>IF(E18="","",E18)</f>
        <v>Vyplň údaj</v>
      </c>
      <c r="G144" s="37"/>
      <c r="H144" s="37"/>
      <c r="I144" s="29" t="s">
        <v>30</v>
      </c>
      <c r="J144" s="33" t="str">
        <f>E24</f>
        <v xml:space="preserve"> </v>
      </c>
      <c r="K144" s="37"/>
      <c r="L144" s="66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</row>
    <row r="145" s="2" customFormat="1" ht="10.32" customHeight="1">
      <c r="A145" s="35"/>
      <c r="B145" s="36"/>
      <c r="C145" s="37"/>
      <c r="D145" s="37"/>
      <c r="E145" s="37"/>
      <c r="F145" s="37"/>
      <c r="G145" s="37"/>
      <c r="H145" s="37"/>
      <c r="I145" s="37"/>
      <c r="J145" s="37"/>
      <c r="K145" s="37"/>
      <c r="L145" s="66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</row>
    <row r="146" s="11" customFormat="1" ht="29.28" customHeight="1">
      <c r="A146" s="198"/>
      <c r="B146" s="199"/>
      <c r="C146" s="200" t="s">
        <v>155</v>
      </c>
      <c r="D146" s="201" t="s">
        <v>57</v>
      </c>
      <c r="E146" s="201" t="s">
        <v>53</v>
      </c>
      <c r="F146" s="201" t="s">
        <v>54</v>
      </c>
      <c r="G146" s="201" t="s">
        <v>156</v>
      </c>
      <c r="H146" s="201" t="s">
        <v>157</v>
      </c>
      <c r="I146" s="201" t="s">
        <v>158</v>
      </c>
      <c r="J146" s="202" t="s">
        <v>120</v>
      </c>
      <c r="K146" s="203" t="s">
        <v>159</v>
      </c>
      <c r="L146" s="204"/>
      <c r="M146" s="103" t="s">
        <v>1</v>
      </c>
      <c r="N146" s="104" t="s">
        <v>36</v>
      </c>
      <c r="O146" s="104" t="s">
        <v>160</v>
      </c>
      <c r="P146" s="104" t="s">
        <v>161</v>
      </c>
      <c r="Q146" s="104" t="s">
        <v>162</v>
      </c>
      <c r="R146" s="104" t="s">
        <v>163</v>
      </c>
      <c r="S146" s="104" t="s">
        <v>164</v>
      </c>
      <c r="T146" s="105" t="s">
        <v>165</v>
      </c>
      <c r="U146" s="198"/>
      <c r="V146" s="198"/>
      <c r="W146" s="198"/>
      <c r="X146" s="198"/>
      <c r="Y146" s="198"/>
      <c r="Z146" s="198"/>
      <c r="AA146" s="198"/>
      <c r="AB146" s="198"/>
      <c r="AC146" s="198"/>
      <c r="AD146" s="198"/>
      <c r="AE146" s="198"/>
    </row>
    <row r="147" s="2" customFormat="1" ht="22.8" customHeight="1">
      <c r="A147" s="35"/>
      <c r="B147" s="36"/>
      <c r="C147" s="110" t="s">
        <v>121</v>
      </c>
      <c r="D147" s="37"/>
      <c r="E147" s="37"/>
      <c r="F147" s="37"/>
      <c r="G147" s="37"/>
      <c r="H147" s="37"/>
      <c r="I147" s="37"/>
      <c r="J147" s="205">
        <f>BK147</f>
        <v>0</v>
      </c>
      <c r="K147" s="37"/>
      <c r="L147" s="41"/>
      <c r="M147" s="106"/>
      <c r="N147" s="206"/>
      <c r="O147" s="107"/>
      <c r="P147" s="207">
        <f>P148+P293+P488</f>
        <v>0</v>
      </c>
      <c r="Q147" s="107"/>
      <c r="R147" s="207">
        <f>R148+R293+R488</f>
        <v>2006.5672687399999</v>
      </c>
      <c r="S147" s="107"/>
      <c r="T147" s="208">
        <f>T148+T293+T488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T147" s="14" t="s">
        <v>71</v>
      </c>
      <c r="AU147" s="14" t="s">
        <v>122</v>
      </c>
      <c r="BK147" s="209">
        <f>BK148+BK293+BK488</f>
        <v>0</v>
      </c>
    </row>
    <row r="148" s="12" customFormat="1" ht="25.92" customHeight="1">
      <c r="A148" s="12"/>
      <c r="B148" s="210"/>
      <c r="C148" s="211"/>
      <c r="D148" s="212" t="s">
        <v>71</v>
      </c>
      <c r="E148" s="213" t="s">
        <v>166</v>
      </c>
      <c r="F148" s="213" t="s">
        <v>167</v>
      </c>
      <c r="G148" s="211"/>
      <c r="H148" s="211"/>
      <c r="I148" s="214"/>
      <c r="J148" s="215">
        <f>BK148</f>
        <v>0</v>
      </c>
      <c r="K148" s="211"/>
      <c r="L148" s="216"/>
      <c r="M148" s="217"/>
      <c r="N148" s="218"/>
      <c r="O148" s="218"/>
      <c r="P148" s="219">
        <f>P149+P163+P174+P198+P226+P230+P278+P291</f>
        <v>0</v>
      </c>
      <c r="Q148" s="218"/>
      <c r="R148" s="219">
        <f>R149+R163+R174+R198+R226+R230+R278+R291</f>
        <v>1979.1887565099999</v>
      </c>
      <c r="S148" s="218"/>
      <c r="T148" s="220">
        <f>T149+T163+T174+T198+T226+T230+T278+T291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21" t="s">
        <v>80</v>
      </c>
      <c r="AT148" s="222" t="s">
        <v>71</v>
      </c>
      <c r="AU148" s="222" t="s">
        <v>72</v>
      </c>
      <c r="AY148" s="221" t="s">
        <v>168</v>
      </c>
      <c r="BK148" s="223">
        <f>BK149+BK163+BK174+BK198+BK226+BK230+BK278+BK291</f>
        <v>0</v>
      </c>
    </row>
    <row r="149" s="12" customFormat="1" ht="22.8" customHeight="1">
      <c r="A149" s="12"/>
      <c r="B149" s="210"/>
      <c r="C149" s="211"/>
      <c r="D149" s="212" t="s">
        <v>71</v>
      </c>
      <c r="E149" s="224" t="s">
        <v>80</v>
      </c>
      <c r="F149" s="224" t="s">
        <v>169</v>
      </c>
      <c r="G149" s="211"/>
      <c r="H149" s="211"/>
      <c r="I149" s="214"/>
      <c r="J149" s="225">
        <f>BK149</f>
        <v>0</v>
      </c>
      <c r="K149" s="211"/>
      <c r="L149" s="216"/>
      <c r="M149" s="217"/>
      <c r="N149" s="218"/>
      <c r="O149" s="218"/>
      <c r="P149" s="219">
        <f>SUM(P150:P162)</f>
        <v>0</v>
      </c>
      <c r="Q149" s="218"/>
      <c r="R149" s="219">
        <f>SUM(R150:R162)</f>
        <v>0</v>
      </c>
      <c r="S149" s="218"/>
      <c r="T149" s="220">
        <f>SUM(T150:T162)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21" t="s">
        <v>80</v>
      </c>
      <c r="AT149" s="222" t="s">
        <v>71</v>
      </c>
      <c r="AU149" s="222" t="s">
        <v>80</v>
      </c>
      <c r="AY149" s="221" t="s">
        <v>168</v>
      </c>
      <c r="BK149" s="223">
        <f>SUM(BK150:BK162)</f>
        <v>0</v>
      </c>
    </row>
    <row r="150" s="2" customFormat="1" ht="24.15" customHeight="1">
      <c r="A150" s="35"/>
      <c r="B150" s="36"/>
      <c r="C150" s="226" t="s">
        <v>80</v>
      </c>
      <c r="D150" s="226" t="s">
        <v>170</v>
      </c>
      <c r="E150" s="227" t="s">
        <v>171</v>
      </c>
      <c r="F150" s="228" t="s">
        <v>172</v>
      </c>
      <c r="G150" s="229" t="s">
        <v>173</v>
      </c>
      <c r="H150" s="230">
        <v>10</v>
      </c>
      <c r="I150" s="231"/>
      <c r="J150" s="230">
        <f>ROUND(I150*H150,3)</f>
        <v>0</v>
      </c>
      <c r="K150" s="232"/>
      <c r="L150" s="41"/>
      <c r="M150" s="233" t="s">
        <v>1</v>
      </c>
      <c r="N150" s="234" t="s">
        <v>38</v>
      </c>
      <c r="O150" s="94"/>
      <c r="P150" s="235">
        <f>O150*H150</f>
        <v>0</v>
      </c>
      <c r="Q150" s="235">
        <v>0</v>
      </c>
      <c r="R150" s="235">
        <f>Q150*H150</f>
        <v>0</v>
      </c>
      <c r="S150" s="235">
        <v>0</v>
      </c>
      <c r="T150" s="236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37" t="s">
        <v>174</v>
      </c>
      <c r="AT150" s="237" t="s">
        <v>170</v>
      </c>
      <c r="AU150" s="237" t="s">
        <v>82</v>
      </c>
      <c r="AY150" s="14" t="s">
        <v>168</v>
      </c>
      <c r="BE150" s="238">
        <f>IF(N150="základná",J150,0)</f>
        <v>0</v>
      </c>
      <c r="BF150" s="238">
        <f>IF(N150="znížená",J150,0)</f>
        <v>0</v>
      </c>
      <c r="BG150" s="238">
        <f>IF(N150="zákl. prenesená",J150,0)</f>
        <v>0</v>
      </c>
      <c r="BH150" s="238">
        <f>IF(N150="zníž. prenesená",J150,0)</f>
        <v>0</v>
      </c>
      <c r="BI150" s="238">
        <f>IF(N150="nulová",J150,0)</f>
        <v>0</v>
      </c>
      <c r="BJ150" s="14" t="s">
        <v>82</v>
      </c>
      <c r="BK150" s="239">
        <f>ROUND(I150*H150,3)</f>
        <v>0</v>
      </c>
      <c r="BL150" s="14" t="s">
        <v>174</v>
      </c>
      <c r="BM150" s="237" t="s">
        <v>175</v>
      </c>
    </row>
    <row r="151" s="2" customFormat="1" ht="21.75" customHeight="1">
      <c r="A151" s="35"/>
      <c r="B151" s="36"/>
      <c r="C151" s="226" t="s">
        <v>82</v>
      </c>
      <c r="D151" s="226" t="s">
        <v>170</v>
      </c>
      <c r="E151" s="227" t="s">
        <v>176</v>
      </c>
      <c r="F151" s="228" t="s">
        <v>177</v>
      </c>
      <c r="G151" s="229" t="s">
        <v>173</v>
      </c>
      <c r="H151" s="230">
        <v>16.731999999999999</v>
      </c>
      <c r="I151" s="231"/>
      <c r="J151" s="230">
        <f>ROUND(I151*H151,3)</f>
        <v>0</v>
      </c>
      <c r="K151" s="232"/>
      <c r="L151" s="41"/>
      <c r="M151" s="233" t="s">
        <v>1</v>
      </c>
      <c r="N151" s="234" t="s">
        <v>38</v>
      </c>
      <c r="O151" s="94"/>
      <c r="P151" s="235">
        <f>O151*H151</f>
        <v>0</v>
      </c>
      <c r="Q151" s="235">
        <v>0</v>
      </c>
      <c r="R151" s="235">
        <f>Q151*H151</f>
        <v>0</v>
      </c>
      <c r="S151" s="235">
        <v>0</v>
      </c>
      <c r="T151" s="236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37" t="s">
        <v>174</v>
      </c>
      <c r="AT151" s="237" t="s">
        <v>170</v>
      </c>
      <c r="AU151" s="237" t="s">
        <v>82</v>
      </c>
      <c r="AY151" s="14" t="s">
        <v>168</v>
      </c>
      <c r="BE151" s="238">
        <f>IF(N151="základná",J151,0)</f>
        <v>0</v>
      </c>
      <c r="BF151" s="238">
        <f>IF(N151="znížená",J151,0)</f>
        <v>0</v>
      </c>
      <c r="BG151" s="238">
        <f>IF(N151="zákl. prenesená",J151,0)</f>
        <v>0</v>
      </c>
      <c r="BH151" s="238">
        <f>IF(N151="zníž. prenesená",J151,0)</f>
        <v>0</v>
      </c>
      <c r="BI151" s="238">
        <f>IF(N151="nulová",J151,0)</f>
        <v>0</v>
      </c>
      <c r="BJ151" s="14" t="s">
        <v>82</v>
      </c>
      <c r="BK151" s="239">
        <f>ROUND(I151*H151,3)</f>
        <v>0</v>
      </c>
      <c r="BL151" s="14" t="s">
        <v>174</v>
      </c>
      <c r="BM151" s="237" t="s">
        <v>178</v>
      </c>
    </row>
    <row r="152" s="2" customFormat="1" ht="24.15" customHeight="1">
      <c r="A152" s="35"/>
      <c r="B152" s="36"/>
      <c r="C152" s="226" t="s">
        <v>179</v>
      </c>
      <c r="D152" s="226" t="s">
        <v>170</v>
      </c>
      <c r="E152" s="227" t="s">
        <v>180</v>
      </c>
      <c r="F152" s="228" t="s">
        <v>181</v>
      </c>
      <c r="G152" s="229" t="s">
        <v>173</v>
      </c>
      <c r="H152" s="230">
        <v>16.731999999999999</v>
      </c>
      <c r="I152" s="231"/>
      <c r="J152" s="230">
        <f>ROUND(I152*H152,3)</f>
        <v>0</v>
      </c>
      <c r="K152" s="232"/>
      <c r="L152" s="41"/>
      <c r="M152" s="233" t="s">
        <v>1</v>
      </c>
      <c r="N152" s="234" t="s">
        <v>38</v>
      </c>
      <c r="O152" s="94"/>
      <c r="P152" s="235">
        <f>O152*H152</f>
        <v>0</v>
      </c>
      <c r="Q152" s="235">
        <v>0</v>
      </c>
      <c r="R152" s="235">
        <f>Q152*H152</f>
        <v>0</v>
      </c>
      <c r="S152" s="235">
        <v>0</v>
      </c>
      <c r="T152" s="236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37" t="s">
        <v>174</v>
      </c>
      <c r="AT152" s="237" t="s">
        <v>170</v>
      </c>
      <c r="AU152" s="237" t="s">
        <v>82</v>
      </c>
      <c r="AY152" s="14" t="s">
        <v>168</v>
      </c>
      <c r="BE152" s="238">
        <f>IF(N152="základná",J152,0)</f>
        <v>0</v>
      </c>
      <c r="BF152" s="238">
        <f>IF(N152="znížená",J152,0)</f>
        <v>0</v>
      </c>
      <c r="BG152" s="238">
        <f>IF(N152="zákl. prenesená",J152,0)</f>
        <v>0</v>
      </c>
      <c r="BH152" s="238">
        <f>IF(N152="zníž. prenesená",J152,0)</f>
        <v>0</v>
      </c>
      <c r="BI152" s="238">
        <f>IF(N152="nulová",J152,0)</f>
        <v>0</v>
      </c>
      <c r="BJ152" s="14" t="s">
        <v>82</v>
      </c>
      <c r="BK152" s="239">
        <f>ROUND(I152*H152,3)</f>
        <v>0</v>
      </c>
      <c r="BL152" s="14" t="s">
        <v>174</v>
      </c>
      <c r="BM152" s="237" t="s">
        <v>182</v>
      </c>
    </row>
    <row r="153" s="2" customFormat="1" ht="24.15" customHeight="1">
      <c r="A153" s="35"/>
      <c r="B153" s="36"/>
      <c r="C153" s="226" t="s">
        <v>174</v>
      </c>
      <c r="D153" s="226" t="s">
        <v>170</v>
      </c>
      <c r="E153" s="227" t="s">
        <v>183</v>
      </c>
      <c r="F153" s="228" t="s">
        <v>184</v>
      </c>
      <c r="G153" s="229" t="s">
        <v>173</v>
      </c>
      <c r="H153" s="230">
        <v>196.285</v>
      </c>
      <c r="I153" s="231"/>
      <c r="J153" s="230">
        <f>ROUND(I153*H153,3)</f>
        <v>0</v>
      </c>
      <c r="K153" s="232"/>
      <c r="L153" s="41"/>
      <c r="M153" s="233" t="s">
        <v>1</v>
      </c>
      <c r="N153" s="234" t="s">
        <v>38</v>
      </c>
      <c r="O153" s="94"/>
      <c r="P153" s="235">
        <f>O153*H153</f>
        <v>0</v>
      </c>
      <c r="Q153" s="235">
        <v>0</v>
      </c>
      <c r="R153" s="235">
        <f>Q153*H153</f>
        <v>0</v>
      </c>
      <c r="S153" s="235">
        <v>0</v>
      </c>
      <c r="T153" s="236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37" t="s">
        <v>174</v>
      </c>
      <c r="AT153" s="237" t="s">
        <v>170</v>
      </c>
      <c r="AU153" s="237" t="s">
        <v>82</v>
      </c>
      <c r="AY153" s="14" t="s">
        <v>168</v>
      </c>
      <c r="BE153" s="238">
        <f>IF(N153="základná",J153,0)</f>
        <v>0</v>
      </c>
      <c r="BF153" s="238">
        <f>IF(N153="znížená",J153,0)</f>
        <v>0</v>
      </c>
      <c r="BG153" s="238">
        <f>IF(N153="zákl. prenesená",J153,0)</f>
        <v>0</v>
      </c>
      <c r="BH153" s="238">
        <f>IF(N153="zníž. prenesená",J153,0)</f>
        <v>0</v>
      </c>
      <c r="BI153" s="238">
        <f>IF(N153="nulová",J153,0)</f>
        <v>0</v>
      </c>
      <c r="BJ153" s="14" t="s">
        <v>82</v>
      </c>
      <c r="BK153" s="239">
        <f>ROUND(I153*H153,3)</f>
        <v>0</v>
      </c>
      <c r="BL153" s="14" t="s">
        <v>174</v>
      </c>
      <c r="BM153" s="237" t="s">
        <v>185</v>
      </c>
    </row>
    <row r="154" s="2" customFormat="1" ht="37.8" customHeight="1">
      <c r="A154" s="35"/>
      <c r="B154" s="36"/>
      <c r="C154" s="226" t="s">
        <v>186</v>
      </c>
      <c r="D154" s="226" t="s">
        <v>170</v>
      </c>
      <c r="E154" s="227" t="s">
        <v>187</v>
      </c>
      <c r="F154" s="228" t="s">
        <v>188</v>
      </c>
      <c r="G154" s="229" t="s">
        <v>173</v>
      </c>
      <c r="H154" s="230">
        <v>196.285</v>
      </c>
      <c r="I154" s="231"/>
      <c r="J154" s="230">
        <f>ROUND(I154*H154,3)</f>
        <v>0</v>
      </c>
      <c r="K154" s="232"/>
      <c r="L154" s="41"/>
      <c r="M154" s="233" t="s">
        <v>1</v>
      </c>
      <c r="N154" s="234" t="s">
        <v>38</v>
      </c>
      <c r="O154" s="94"/>
      <c r="P154" s="235">
        <f>O154*H154</f>
        <v>0</v>
      </c>
      <c r="Q154" s="235">
        <v>0</v>
      </c>
      <c r="R154" s="235">
        <f>Q154*H154</f>
        <v>0</v>
      </c>
      <c r="S154" s="235">
        <v>0</v>
      </c>
      <c r="T154" s="236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37" t="s">
        <v>174</v>
      </c>
      <c r="AT154" s="237" t="s">
        <v>170</v>
      </c>
      <c r="AU154" s="237" t="s">
        <v>82</v>
      </c>
      <c r="AY154" s="14" t="s">
        <v>168</v>
      </c>
      <c r="BE154" s="238">
        <f>IF(N154="základná",J154,0)</f>
        <v>0</v>
      </c>
      <c r="BF154" s="238">
        <f>IF(N154="znížená",J154,0)</f>
        <v>0</v>
      </c>
      <c r="BG154" s="238">
        <f>IF(N154="zákl. prenesená",J154,0)</f>
        <v>0</v>
      </c>
      <c r="BH154" s="238">
        <f>IF(N154="zníž. prenesená",J154,0)</f>
        <v>0</v>
      </c>
      <c r="BI154" s="238">
        <f>IF(N154="nulová",J154,0)</f>
        <v>0</v>
      </c>
      <c r="BJ154" s="14" t="s">
        <v>82</v>
      </c>
      <c r="BK154" s="239">
        <f>ROUND(I154*H154,3)</f>
        <v>0</v>
      </c>
      <c r="BL154" s="14" t="s">
        <v>174</v>
      </c>
      <c r="BM154" s="237" t="s">
        <v>189</v>
      </c>
    </row>
    <row r="155" s="2" customFormat="1" ht="24.15" customHeight="1">
      <c r="A155" s="35"/>
      <c r="B155" s="36"/>
      <c r="C155" s="226" t="s">
        <v>190</v>
      </c>
      <c r="D155" s="226" t="s">
        <v>170</v>
      </c>
      <c r="E155" s="227" t="s">
        <v>191</v>
      </c>
      <c r="F155" s="228" t="s">
        <v>192</v>
      </c>
      <c r="G155" s="229" t="s">
        <v>173</v>
      </c>
      <c r="H155" s="230">
        <v>126.28</v>
      </c>
      <c r="I155" s="231"/>
      <c r="J155" s="230">
        <f>ROUND(I155*H155,3)</f>
        <v>0</v>
      </c>
      <c r="K155" s="232"/>
      <c r="L155" s="41"/>
      <c r="M155" s="233" t="s">
        <v>1</v>
      </c>
      <c r="N155" s="234" t="s">
        <v>38</v>
      </c>
      <c r="O155" s="94"/>
      <c r="P155" s="235">
        <f>O155*H155</f>
        <v>0</v>
      </c>
      <c r="Q155" s="235">
        <v>0</v>
      </c>
      <c r="R155" s="235">
        <f>Q155*H155</f>
        <v>0</v>
      </c>
      <c r="S155" s="235">
        <v>0</v>
      </c>
      <c r="T155" s="236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37" t="s">
        <v>174</v>
      </c>
      <c r="AT155" s="237" t="s">
        <v>170</v>
      </c>
      <c r="AU155" s="237" t="s">
        <v>82</v>
      </c>
      <c r="AY155" s="14" t="s">
        <v>168</v>
      </c>
      <c r="BE155" s="238">
        <f>IF(N155="základná",J155,0)</f>
        <v>0</v>
      </c>
      <c r="BF155" s="238">
        <f>IF(N155="znížená",J155,0)</f>
        <v>0</v>
      </c>
      <c r="BG155" s="238">
        <f>IF(N155="zákl. prenesená",J155,0)</f>
        <v>0</v>
      </c>
      <c r="BH155" s="238">
        <f>IF(N155="zníž. prenesená",J155,0)</f>
        <v>0</v>
      </c>
      <c r="BI155" s="238">
        <f>IF(N155="nulová",J155,0)</f>
        <v>0</v>
      </c>
      <c r="BJ155" s="14" t="s">
        <v>82</v>
      </c>
      <c r="BK155" s="239">
        <f>ROUND(I155*H155,3)</f>
        <v>0</v>
      </c>
      <c r="BL155" s="14" t="s">
        <v>174</v>
      </c>
      <c r="BM155" s="237" t="s">
        <v>193</v>
      </c>
    </row>
    <row r="156" s="2" customFormat="1" ht="37.8" customHeight="1">
      <c r="A156" s="35"/>
      <c r="B156" s="36"/>
      <c r="C156" s="226" t="s">
        <v>194</v>
      </c>
      <c r="D156" s="226" t="s">
        <v>170</v>
      </c>
      <c r="E156" s="227" t="s">
        <v>195</v>
      </c>
      <c r="F156" s="228" t="s">
        <v>196</v>
      </c>
      <c r="G156" s="229" t="s">
        <v>173</v>
      </c>
      <c r="H156" s="230">
        <v>166.762</v>
      </c>
      <c r="I156" s="231"/>
      <c r="J156" s="230">
        <f>ROUND(I156*H156,3)</f>
        <v>0</v>
      </c>
      <c r="K156" s="232"/>
      <c r="L156" s="41"/>
      <c r="M156" s="233" t="s">
        <v>1</v>
      </c>
      <c r="N156" s="234" t="s">
        <v>38</v>
      </c>
      <c r="O156" s="94"/>
      <c r="P156" s="235">
        <f>O156*H156</f>
        <v>0</v>
      </c>
      <c r="Q156" s="235">
        <v>0</v>
      </c>
      <c r="R156" s="235">
        <f>Q156*H156</f>
        <v>0</v>
      </c>
      <c r="S156" s="235">
        <v>0</v>
      </c>
      <c r="T156" s="236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37" t="s">
        <v>174</v>
      </c>
      <c r="AT156" s="237" t="s">
        <v>170</v>
      </c>
      <c r="AU156" s="237" t="s">
        <v>82</v>
      </c>
      <c r="AY156" s="14" t="s">
        <v>168</v>
      </c>
      <c r="BE156" s="238">
        <f>IF(N156="základná",J156,0)</f>
        <v>0</v>
      </c>
      <c r="BF156" s="238">
        <f>IF(N156="znížená",J156,0)</f>
        <v>0</v>
      </c>
      <c r="BG156" s="238">
        <f>IF(N156="zákl. prenesená",J156,0)</f>
        <v>0</v>
      </c>
      <c r="BH156" s="238">
        <f>IF(N156="zníž. prenesená",J156,0)</f>
        <v>0</v>
      </c>
      <c r="BI156" s="238">
        <f>IF(N156="nulová",J156,0)</f>
        <v>0</v>
      </c>
      <c r="BJ156" s="14" t="s">
        <v>82</v>
      </c>
      <c r="BK156" s="239">
        <f>ROUND(I156*H156,3)</f>
        <v>0</v>
      </c>
      <c r="BL156" s="14" t="s">
        <v>174</v>
      </c>
      <c r="BM156" s="237" t="s">
        <v>197</v>
      </c>
    </row>
    <row r="157" s="2" customFormat="1" ht="44.25" customHeight="1">
      <c r="A157" s="35"/>
      <c r="B157" s="36"/>
      <c r="C157" s="226" t="s">
        <v>198</v>
      </c>
      <c r="D157" s="226" t="s">
        <v>170</v>
      </c>
      <c r="E157" s="227" t="s">
        <v>199</v>
      </c>
      <c r="F157" s="228" t="s">
        <v>200</v>
      </c>
      <c r="G157" s="229" t="s">
        <v>173</v>
      </c>
      <c r="H157" s="230">
        <v>1167.3399999999999</v>
      </c>
      <c r="I157" s="231"/>
      <c r="J157" s="230">
        <f>ROUND(I157*H157,3)</f>
        <v>0</v>
      </c>
      <c r="K157" s="232"/>
      <c r="L157" s="41"/>
      <c r="M157" s="233" t="s">
        <v>1</v>
      </c>
      <c r="N157" s="234" t="s">
        <v>38</v>
      </c>
      <c r="O157" s="94"/>
      <c r="P157" s="235">
        <f>O157*H157</f>
        <v>0</v>
      </c>
      <c r="Q157" s="235">
        <v>0</v>
      </c>
      <c r="R157" s="235">
        <f>Q157*H157</f>
        <v>0</v>
      </c>
      <c r="S157" s="235">
        <v>0</v>
      </c>
      <c r="T157" s="236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37" t="s">
        <v>174</v>
      </c>
      <c r="AT157" s="237" t="s">
        <v>170</v>
      </c>
      <c r="AU157" s="237" t="s">
        <v>82</v>
      </c>
      <c r="AY157" s="14" t="s">
        <v>168</v>
      </c>
      <c r="BE157" s="238">
        <f>IF(N157="základná",J157,0)</f>
        <v>0</v>
      </c>
      <c r="BF157" s="238">
        <f>IF(N157="znížená",J157,0)</f>
        <v>0</v>
      </c>
      <c r="BG157" s="238">
        <f>IF(N157="zákl. prenesená",J157,0)</f>
        <v>0</v>
      </c>
      <c r="BH157" s="238">
        <f>IF(N157="zníž. prenesená",J157,0)</f>
        <v>0</v>
      </c>
      <c r="BI157" s="238">
        <f>IF(N157="nulová",J157,0)</f>
        <v>0</v>
      </c>
      <c r="BJ157" s="14" t="s">
        <v>82</v>
      </c>
      <c r="BK157" s="239">
        <f>ROUND(I157*H157,3)</f>
        <v>0</v>
      </c>
      <c r="BL157" s="14" t="s">
        <v>174</v>
      </c>
      <c r="BM157" s="237" t="s">
        <v>201</v>
      </c>
    </row>
    <row r="158" s="2" customFormat="1" ht="24.15" customHeight="1">
      <c r="A158" s="35"/>
      <c r="B158" s="36"/>
      <c r="C158" s="226" t="s">
        <v>12</v>
      </c>
      <c r="D158" s="226" t="s">
        <v>170</v>
      </c>
      <c r="E158" s="227" t="s">
        <v>202</v>
      </c>
      <c r="F158" s="228" t="s">
        <v>203</v>
      </c>
      <c r="G158" s="229" t="s">
        <v>173</v>
      </c>
      <c r="H158" s="230">
        <v>63.140000000000001</v>
      </c>
      <c r="I158" s="231"/>
      <c r="J158" s="230">
        <f>ROUND(I158*H158,3)</f>
        <v>0</v>
      </c>
      <c r="K158" s="232"/>
      <c r="L158" s="41"/>
      <c r="M158" s="233" t="s">
        <v>1</v>
      </c>
      <c r="N158" s="234" t="s">
        <v>38</v>
      </c>
      <c r="O158" s="94"/>
      <c r="P158" s="235">
        <f>O158*H158</f>
        <v>0</v>
      </c>
      <c r="Q158" s="235">
        <v>0</v>
      </c>
      <c r="R158" s="235">
        <f>Q158*H158</f>
        <v>0</v>
      </c>
      <c r="S158" s="235">
        <v>0</v>
      </c>
      <c r="T158" s="236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37" t="s">
        <v>174</v>
      </c>
      <c r="AT158" s="237" t="s">
        <v>170</v>
      </c>
      <c r="AU158" s="237" t="s">
        <v>82</v>
      </c>
      <c r="AY158" s="14" t="s">
        <v>168</v>
      </c>
      <c r="BE158" s="238">
        <f>IF(N158="základná",J158,0)</f>
        <v>0</v>
      </c>
      <c r="BF158" s="238">
        <f>IF(N158="znížená",J158,0)</f>
        <v>0</v>
      </c>
      <c r="BG158" s="238">
        <f>IF(N158="zákl. prenesená",J158,0)</f>
        <v>0</v>
      </c>
      <c r="BH158" s="238">
        <f>IF(N158="zníž. prenesená",J158,0)</f>
        <v>0</v>
      </c>
      <c r="BI158" s="238">
        <f>IF(N158="nulová",J158,0)</f>
        <v>0</v>
      </c>
      <c r="BJ158" s="14" t="s">
        <v>82</v>
      </c>
      <c r="BK158" s="239">
        <f>ROUND(I158*H158,3)</f>
        <v>0</v>
      </c>
      <c r="BL158" s="14" t="s">
        <v>174</v>
      </c>
      <c r="BM158" s="237" t="s">
        <v>204</v>
      </c>
    </row>
    <row r="159" s="2" customFormat="1" ht="16.5" customHeight="1">
      <c r="A159" s="35"/>
      <c r="B159" s="36"/>
      <c r="C159" s="226" t="s">
        <v>205</v>
      </c>
      <c r="D159" s="226" t="s">
        <v>170</v>
      </c>
      <c r="E159" s="227" t="s">
        <v>206</v>
      </c>
      <c r="F159" s="228" t="s">
        <v>207</v>
      </c>
      <c r="G159" s="229" t="s">
        <v>173</v>
      </c>
      <c r="H159" s="230">
        <v>166.762</v>
      </c>
      <c r="I159" s="231"/>
      <c r="J159" s="230">
        <f>ROUND(I159*H159,3)</f>
        <v>0</v>
      </c>
      <c r="K159" s="232"/>
      <c r="L159" s="41"/>
      <c r="M159" s="233" t="s">
        <v>1</v>
      </c>
      <c r="N159" s="234" t="s">
        <v>38</v>
      </c>
      <c r="O159" s="94"/>
      <c r="P159" s="235">
        <f>O159*H159</f>
        <v>0</v>
      </c>
      <c r="Q159" s="235">
        <v>0</v>
      </c>
      <c r="R159" s="235">
        <f>Q159*H159</f>
        <v>0</v>
      </c>
      <c r="S159" s="235">
        <v>0</v>
      </c>
      <c r="T159" s="236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37" t="s">
        <v>174</v>
      </c>
      <c r="AT159" s="237" t="s">
        <v>170</v>
      </c>
      <c r="AU159" s="237" t="s">
        <v>82</v>
      </c>
      <c r="AY159" s="14" t="s">
        <v>168</v>
      </c>
      <c r="BE159" s="238">
        <f>IF(N159="základná",J159,0)</f>
        <v>0</v>
      </c>
      <c r="BF159" s="238">
        <f>IF(N159="znížená",J159,0)</f>
        <v>0</v>
      </c>
      <c r="BG159" s="238">
        <f>IF(N159="zákl. prenesená",J159,0)</f>
        <v>0</v>
      </c>
      <c r="BH159" s="238">
        <f>IF(N159="zníž. prenesená",J159,0)</f>
        <v>0</v>
      </c>
      <c r="BI159" s="238">
        <f>IF(N159="nulová",J159,0)</f>
        <v>0</v>
      </c>
      <c r="BJ159" s="14" t="s">
        <v>82</v>
      </c>
      <c r="BK159" s="239">
        <f>ROUND(I159*H159,3)</f>
        <v>0</v>
      </c>
      <c r="BL159" s="14" t="s">
        <v>174</v>
      </c>
      <c r="BM159" s="237" t="s">
        <v>208</v>
      </c>
    </row>
    <row r="160" s="2" customFormat="1" ht="24.15" customHeight="1">
      <c r="A160" s="35"/>
      <c r="B160" s="36"/>
      <c r="C160" s="226" t="s">
        <v>209</v>
      </c>
      <c r="D160" s="226" t="s">
        <v>170</v>
      </c>
      <c r="E160" s="227" t="s">
        <v>210</v>
      </c>
      <c r="F160" s="228" t="s">
        <v>211</v>
      </c>
      <c r="G160" s="229" t="s">
        <v>212</v>
      </c>
      <c r="H160" s="230">
        <v>283.495</v>
      </c>
      <c r="I160" s="231"/>
      <c r="J160" s="230">
        <f>ROUND(I160*H160,3)</f>
        <v>0</v>
      </c>
      <c r="K160" s="232"/>
      <c r="L160" s="41"/>
      <c r="M160" s="233" t="s">
        <v>1</v>
      </c>
      <c r="N160" s="234" t="s">
        <v>38</v>
      </c>
      <c r="O160" s="94"/>
      <c r="P160" s="235">
        <f>O160*H160</f>
        <v>0</v>
      </c>
      <c r="Q160" s="235">
        <v>0</v>
      </c>
      <c r="R160" s="235">
        <f>Q160*H160</f>
        <v>0</v>
      </c>
      <c r="S160" s="235">
        <v>0</v>
      </c>
      <c r="T160" s="236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37" t="s">
        <v>174</v>
      </c>
      <c r="AT160" s="237" t="s">
        <v>170</v>
      </c>
      <c r="AU160" s="237" t="s">
        <v>82</v>
      </c>
      <c r="AY160" s="14" t="s">
        <v>168</v>
      </c>
      <c r="BE160" s="238">
        <f>IF(N160="základná",J160,0)</f>
        <v>0</v>
      </c>
      <c r="BF160" s="238">
        <f>IF(N160="znížená",J160,0)</f>
        <v>0</v>
      </c>
      <c r="BG160" s="238">
        <f>IF(N160="zákl. prenesená",J160,0)</f>
        <v>0</v>
      </c>
      <c r="BH160" s="238">
        <f>IF(N160="zníž. prenesená",J160,0)</f>
        <v>0</v>
      </c>
      <c r="BI160" s="238">
        <f>IF(N160="nulová",J160,0)</f>
        <v>0</v>
      </c>
      <c r="BJ160" s="14" t="s">
        <v>82</v>
      </c>
      <c r="BK160" s="239">
        <f>ROUND(I160*H160,3)</f>
        <v>0</v>
      </c>
      <c r="BL160" s="14" t="s">
        <v>174</v>
      </c>
      <c r="BM160" s="237" t="s">
        <v>213</v>
      </c>
    </row>
    <row r="161" s="2" customFormat="1" ht="24.15" customHeight="1">
      <c r="A161" s="35"/>
      <c r="B161" s="36"/>
      <c r="C161" s="226" t="s">
        <v>214</v>
      </c>
      <c r="D161" s="226" t="s">
        <v>170</v>
      </c>
      <c r="E161" s="227" t="s">
        <v>215</v>
      </c>
      <c r="F161" s="228" t="s">
        <v>216</v>
      </c>
      <c r="G161" s="229" t="s">
        <v>173</v>
      </c>
      <c r="H161" s="230">
        <v>63.140000000000001</v>
      </c>
      <c r="I161" s="231"/>
      <c r="J161" s="230">
        <f>ROUND(I161*H161,3)</f>
        <v>0</v>
      </c>
      <c r="K161" s="232"/>
      <c r="L161" s="41"/>
      <c r="M161" s="233" t="s">
        <v>1</v>
      </c>
      <c r="N161" s="234" t="s">
        <v>38</v>
      </c>
      <c r="O161" s="94"/>
      <c r="P161" s="235">
        <f>O161*H161</f>
        <v>0</v>
      </c>
      <c r="Q161" s="235">
        <v>0</v>
      </c>
      <c r="R161" s="235">
        <f>Q161*H161</f>
        <v>0</v>
      </c>
      <c r="S161" s="235">
        <v>0</v>
      </c>
      <c r="T161" s="236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37" t="s">
        <v>174</v>
      </c>
      <c r="AT161" s="237" t="s">
        <v>170</v>
      </c>
      <c r="AU161" s="237" t="s">
        <v>82</v>
      </c>
      <c r="AY161" s="14" t="s">
        <v>168</v>
      </c>
      <c r="BE161" s="238">
        <f>IF(N161="základná",J161,0)</f>
        <v>0</v>
      </c>
      <c r="BF161" s="238">
        <f>IF(N161="znížená",J161,0)</f>
        <v>0</v>
      </c>
      <c r="BG161" s="238">
        <f>IF(N161="zákl. prenesená",J161,0)</f>
        <v>0</v>
      </c>
      <c r="BH161" s="238">
        <f>IF(N161="zníž. prenesená",J161,0)</f>
        <v>0</v>
      </c>
      <c r="BI161" s="238">
        <f>IF(N161="nulová",J161,0)</f>
        <v>0</v>
      </c>
      <c r="BJ161" s="14" t="s">
        <v>82</v>
      </c>
      <c r="BK161" s="239">
        <f>ROUND(I161*H161,3)</f>
        <v>0</v>
      </c>
      <c r="BL161" s="14" t="s">
        <v>174</v>
      </c>
      <c r="BM161" s="237" t="s">
        <v>217</v>
      </c>
    </row>
    <row r="162" s="2" customFormat="1" ht="21.75" customHeight="1">
      <c r="A162" s="35"/>
      <c r="B162" s="36"/>
      <c r="C162" s="226" t="s">
        <v>218</v>
      </c>
      <c r="D162" s="226" t="s">
        <v>170</v>
      </c>
      <c r="E162" s="227" t="s">
        <v>219</v>
      </c>
      <c r="F162" s="228" t="s">
        <v>220</v>
      </c>
      <c r="G162" s="229" t="s">
        <v>221</v>
      </c>
      <c r="H162" s="230">
        <v>380</v>
      </c>
      <c r="I162" s="231"/>
      <c r="J162" s="230">
        <f>ROUND(I162*H162,3)</f>
        <v>0</v>
      </c>
      <c r="K162" s="232"/>
      <c r="L162" s="41"/>
      <c r="M162" s="233" t="s">
        <v>1</v>
      </c>
      <c r="N162" s="234" t="s">
        <v>38</v>
      </c>
      <c r="O162" s="94"/>
      <c r="P162" s="235">
        <f>O162*H162</f>
        <v>0</v>
      </c>
      <c r="Q162" s="235">
        <v>0</v>
      </c>
      <c r="R162" s="235">
        <f>Q162*H162</f>
        <v>0</v>
      </c>
      <c r="S162" s="235">
        <v>0</v>
      </c>
      <c r="T162" s="236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37" t="s">
        <v>174</v>
      </c>
      <c r="AT162" s="237" t="s">
        <v>170</v>
      </c>
      <c r="AU162" s="237" t="s">
        <v>82</v>
      </c>
      <c r="AY162" s="14" t="s">
        <v>168</v>
      </c>
      <c r="BE162" s="238">
        <f>IF(N162="základná",J162,0)</f>
        <v>0</v>
      </c>
      <c r="BF162" s="238">
        <f>IF(N162="znížená",J162,0)</f>
        <v>0</v>
      </c>
      <c r="BG162" s="238">
        <f>IF(N162="zákl. prenesená",J162,0)</f>
        <v>0</v>
      </c>
      <c r="BH162" s="238">
        <f>IF(N162="zníž. prenesená",J162,0)</f>
        <v>0</v>
      </c>
      <c r="BI162" s="238">
        <f>IF(N162="nulová",J162,0)</f>
        <v>0</v>
      </c>
      <c r="BJ162" s="14" t="s">
        <v>82</v>
      </c>
      <c r="BK162" s="239">
        <f>ROUND(I162*H162,3)</f>
        <v>0</v>
      </c>
      <c r="BL162" s="14" t="s">
        <v>174</v>
      </c>
      <c r="BM162" s="237" t="s">
        <v>222</v>
      </c>
    </row>
    <row r="163" s="12" customFormat="1" ht="22.8" customHeight="1">
      <c r="A163" s="12"/>
      <c r="B163" s="210"/>
      <c r="C163" s="211"/>
      <c r="D163" s="212" t="s">
        <v>71</v>
      </c>
      <c r="E163" s="224" t="s">
        <v>82</v>
      </c>
      <c r="F163" s="224" t="s">
        <v>223</v>
      </c>
      <c r="G163" s="211"/>
      <c r="H163" s="211"/>
      <c r="I163" s="214"/>
      <c r="J163" s="225">
        <f>BK163</f>
        <v>0</v>
      </c>
      <c r="K163" s="211"/>
      <c r="L163" s="216"/>
      <c r="M163" s="217"/>
      <c r="N163" s="218"/>
      <c r="O163" s="218"/>
      <c r="P163" s="219">
        <f>SUM(P164:P173)</f>
        <v>0</v>
      </c>
      <c r="Q163" s="218"/>
      <c r="R163" s="219">
        <f>SUM(R164:R173)</f>
        <v>521.43011132999993</v>
      </c>
      <c r="S163" s="218"/>
      <c r="T163" s="220">
        <f>SUM(T164:T173)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21" t="s">
        <v>80</v>
      </c>
      <c r="AT163" s="222" t="s">
        <v>71</v>
      </c>
      <c r="AU163" s="222" t="s">
        <v>80</v>
      </c>
      <c r="AY163" s="221" t="s">
        <v>168</v>
      </c>
      <c r="BK163" s="223">
        <f>SUM(BK164:BK173)</f>
        <v>0</v>
      </c>
    </row>
    <row r="164" s="2" customFormat="1" ht="33" customHeight="1">
      <c r="A164" s="35"/>
      <c r="B164" s="36"/>
      <c r="C164" s="226" t="s">
        <v>224</v>
      </c>
      <c r="D164" s="226" t="s">
        <v>170</v>
      </c>
      <c r="E164" s="227" t="s">
        <v>225</v>
      </c>
      <c r="F164" s="228" t="s">
        <v>226</v>
      </c>
      <c r="G164" s="229" t="s">
        <v>221</v>
      </c>
      <c r="H164" s="230">
        <v>380</v>
      </c>
      <c r="I164" s="231"/>
      <c r="J164" s="230">
        <f>ROUND(I164*H164,3)</f>
        <v>0</v>
      </c>
      <c r="K164" s="232"/>
      <c r="L164" s="41"/>
      <c r="M164" s="233" t="s">
        <v>1</v>
      </c>
      <c r="N164" s="234" t="s">
        <v>38</v>
      </c>
      <c r="O164" s="94"/>
      <c r="P164" s="235">
        <f>O164*H164</f>
        <v>0</v>
      </c>
      <c r="Q164" s="235">
        <v>0</v>
      </c>
      <c r="R164" s="235">
        <f>Q164*H164</f>
        <v>0</v>
      </c>
      <c r="S164" s="235">
        <v>0</v>
      </c>
      <c r="T164" s="236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37" t="s">
        <v>174</v>
      </c>
      <c r="AT164" s="237" t="s">
        <v>170</v>
      </c>
      <c r="AU164" s="237" t="s">
        <v>82</v>
      </c>
      <c r="AY164" s="14" t="s">
        <v>168</v>
      </c>
      <c r="BE164" s="238">
        <f>IF(N164="základná",J164,0)</f>
        <v>0</v>
      </c>
      <c r="BF164" s="238">
        <f>IF(N164="znížená",J164,0)</f>
        <v>0</v>
      </c>
      <c r="BG164" s="238">
        <f>IF(N164="zákl. prenesená",J164,0)</f>
        <v>0</v>
      </c>
      <c r="BH164" s="238">
        <f>IF(N164="zníž. prenesená",J164,0)</f>
        <v>0</v>
      </c>
      <c r="BI164" s="238">
        <f>IF(N164="nulová",J164,0)</f>
        <v>0</v>
      </c>
      <c r="BJ164" s="14" t="s">
        <v>82</v>
      </c>
      <c r="BK164" s="239">
        <f>ROUND(I164*H164,3)</f>
        <v>0</v>
      </c>
      <c r="BL164" s="14" t="s">
        <v>174</v>
      </c>
      <c r="BM164" s="237" t="s">
        <v>227</v>
      </c>
    </row>
    <row r="165" s="2" customFormat="1" ht="24.15" customHeight="1">
      <c r="A165" s="35"/>
      <c r="B165" s="36"/>
      <c r="C165" s="226" t="s">
        <v>228</v>
      </c>
      <c r="D165" s="226" t="s">
        <v>170</v>
      </c>
      <c r="E165" s="227" t="s">
        <v>229</v>
      </c>
      <c r="F165" s="228" t="s">
        <v>230</v>
      </c>
      <c r="G165" s="229" t="s">
        <v>173</v>
      </c>
      <c r="H165" s="230">
        <v>2.2189999999999999</v>
      </c>
      <c r="I165" s="231"/>
      <c r="J165" s="230">
        <f>ROUND(I165*H165,3)</f>
        <v>0</v>
      </c>
      <c r="K165" s="232"/>
      <c r="L165" s="41"/>
      <c r="M165" s="233" t="s">
        <v>1</v>
      </c>
      <c r="N165" s="234" t="s">
        <v>38</v>
      </c>
      <c r="O165" s="94"/>
      <c r="P165" s="235">
        <f>O165*H165</f>
        <v>0</v>
      </c>
      <c r="Q165" s="235">
        <v>2.4157199999999999</v>
      </c>
      <c r="R165" s="235">
        <f>Q165*H165</f>
        <v>5.3604826799999996</v>
      </c>
      <c r="S165" s="235">
        <v>0</v>
      </c>
      <c r="T165" s="236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37" t="s">
        <v>174</v>
      </c>
      <c r="AT165" s="237" t="s">
        <v>170</v>
      </c>
      <c r="AU165" s="237" t="s">
        <v>82</v>
      </c>
      <c r="AY165" s="14" t="s">
        <v>168</v>
      </c>
      <c r="BE165" s="238">
        <f>IF(N165="základná",J165,0)</f>
        <v>0</v>
      </c>
      <c r="BF165" s="238">
        <f>IF(N165="znížená",J165,0)</f>
        <v>0</v>
      </c>
      <c r="BG165" s="238">
        <f>IF(N165="zákl. prenesená",J165,0)</f>
        <v>0</v>
      </c>
      <c r="BH165" s="238">
        <f>IF(N165="zníž. prenesená",J165,0)</f>
        <v>0</v>
      </c>
      <c r="BI165" s="238">
        <f>IF(N165="nulová",J165,0)</f>
        <v>0</v>
      </c>
      <c r="BJ165" s="14" t="s">
        <v>82</v>
      </c>
      <c r="BK165" s="239">
        <f>ROUND(I165*H165,3)</f>
        <v>0</v>
      </c>
      <c r="BL165" s="14" t="s">
        <v>174</v>
      </c>
      <c r="BM165" s="237" t="s">
        <v>231</v>
      </c>
    </row>
    <row r="166" s="2" customFormat="1" ht="21.75" customHeight="1">
      <c r="A166" s="35"/>
      <c r="B166" s="36"/>
      <c r="C166" s="226" t="s">
        <v>232</v>
      </c>
      <c r="D166" s="226" t="s">
        <v>170</v>
      </c>
      <c r="E166" s="227" t="s">
        <v>233</v>
      </c>
      <c r="F166" s="228" t="s">
        <v>234</v>
      </c>
      <c r="G166" s="229" t="s">
        <v>221</v>
      </c>
      <c r="H166" s="230">
        <v>282.31200000000001</v>
      </c>
      <c r="I166" s="231"/>
      <c r="J166" s="230">
        <f>ROUND(I166*H166,3)</f>
        <v>0</v>
      </c>
      <c r="K166" s="232"/>
      <c r="L166" s="41"/>
      <c r="M166" s="233" t="s">
        <v>1</v>
      </c>
      <c r="N166" s="234" t="s">
        <v>38</v>
      </c>
      <c r="O166" s="94"/>
      <c r="P166" s="235">
        <f>O166*H166</f>
        <v>0</v>
      </c>
      <c r="Q166" s="235">
        <v>0.00067000000000000002</v>
      </c>
      <c r="R166" s="235">
        <f>Q166*H166</f>
        <v>0.18914904000000002</v>
      </c>
      <c r="S166" s="235">
        <v>0</v>
      </c>
      <c r="T166" s="236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37" t="s">
        <v>174</v>
      </c>
      <c r="AT166" s="237" t="s">
        <v>170</v>
      </c>
      <c r="AU166" s="237" t="s">
        <v>82</v>
      </c>
      <c r="AY166" s="14" t="s">
        <v>168</v>
      </c>
      <c r="BE166" s="238">
        <f>IF(N166="základná",J166,0)</f>
        <v>0</v>
      </c>
      <c r="BF166" s="238">
        <f>IF(N166="znížená",J166,0)</f>
        <v>0</v>
      </c>
      <c r="BG166" s="238">
        <f>IF(N166="zákl. prenesená",J166,0)</f>
        <v>0</v>
      </c>
      <c r="BH166" s="238">
        <f>IF(N166="zníž. prenesená",J166,0)</f>
        <v>0</v>
      </c>
      <c r="BI166" s="238">
        <f>IF(N166="nulová",J166,0)</f>
        <v>0</v>
      </c>
      <c r="BJ166" s="14" t="s">
        <v>82</v>
      </c>
      <c r="BK166" s="239">
        <f>ROUND(I166*H166,3)</f>
        <v>0</v>
      </c>
      <c r="BL166" s="14" t="s">
        <v>174</v>
      </c>
      <c r="BM166" s="237" t="s">
        <v>235</v>
      </c>
    </row>
    <row r="167" s="2" customFormat="1" ht="21.75" customHeight="1">
      <c r="A167" s="35"/>
      <c r="B167" s="36"/>
      <c r="C167" s="226" t="s">
        <v>236</v>
      </c>
      <c r="D167" s="226" t="s">
        <v>170</v>
      </c>
      <c r="E167" s="227" t="s">
        <v>237</v>
      </c>
      <c r="F167" s="228" t="s">
        <v>238</v>
      </c>
      <c r="G167" s="229" t="s">
        <v>221</v>
      </c>
      <c r="H167" s="230">
        <v>282.31200000000001</v>
      </c>
      <c r="I167" s="231"/>
      <c r="J167" s="230">
        <f>ROUND(I167*H167,3)</f>
        <v>0</v>
      </c>
      <c r="K167" s="232"/>
      <c r="L167" s="41"/>
      <c r="M167" s="233" t="s">
        <v>1</v>
      </c>
      <c r="N167" s="234" t="s">
        <v>38</v>
      </c>
      <c r="O167" s="94"/>
      <c r="P167" s="235">
        <f>O167*H167</f>
        <v>0</v>
      </c>
      <c r="Q167" s="235">
        <v>0</v>
      </c>
      <c r="R167" s="235">
        <f>Q167*H167</f>
        <v>0</v>
      </c>
      <c r="S167" s="235">
        <v>0</v>
      </c>
      <c r="T167" s="236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37" t="s">
        <v>174</v>
      </c>
      <c r="AT167" s="237" t="s">
        <v>170</v>
      </c>
      <c r="AU167" s="237" t="s">
        <v>82</v>
      </c>
      <c r="AY167" s="14" t="s">
        <v>168</v>
      </c>
      <c r="BE167" s="238">
        <f>IF(N167="základná",J167,0)</f>
        <v>0</v>
      </c>
      <c r="BF167" s="238">
        <f>IF(N167="znížená",J167,0)</f>
        <v>0</v>
      </c>
      <c r="BG167" s="238">
        <f>IF(N167="zákl. prenesená",J167,0)</f>
        <v>0</v>
      </c>
      <c r="BH167" s="238">
        <f>IF(N167="zníž. prenesená",J167,0)</f>
        <v>0</v>
      </c>
      <c r="BI167" s="238">
        <f>IF(N167="nulová",J167,0)</f>
        <v>0</v>
      </c>
      <c r="BJ167" s="14" t="s">
        <v>82</v>
      </c>
      <c r="BK167" s="239">
        <f>ROUND(I167*H167,3)</f>
        <v>0</v>
      </c>
      <c r="BL167" s="14" t="s">
        <v>174</v>
      </c>
      <c r="BM167" s="237" t="s">
        <v>239</v>
      </c>
    </row>
    <row r="168" s="2" customFormat="1" ht="16.5" customHeight="1">
      <c r="A168" s="35"/>
      <c r="B168" s="36"/>
      <c r="C168" s="226" t="s">
        <v>240</v>
      </c>
      <c r="D168" s="226" t="s">
        <v>170</v>
      </c>
      <c r="E168" s="227" t="s">
        <v>241</v>
      </c>
      <c r="F168" s="228" t="s">
        <v>242</v>
      </c>
      <c r="G168" s="229" t="s">
        <v>212</v>
      </c>
      <c r="H168" s="230">
        <v>0.20399999999999999</v>
      </c>
      <c r="I168" s="231"/>
      <c r="J168" s="230">
        <f>ROUND(I168*H168,3)</f>
        <v>0</v>
      </c>
      <c r="K168" s="232"/>
      <c r="L168" s="41"/>
      <c r="M168" s="233" t="s">
        <v>1</v>
      </c>
      <c r="N168" s="234" t="s">
        <v>38</v>
      </c>
      <c r="O168" s="94"/>
      <c r="P168" s="235">
        <f>O168*H168</f>
        <v>0</v>
      </c>
      <c r="Q168" s="235">
        <v>1.01895</v>
      </c>
      <c r="R168" s="235">
        <f>Q168*H168</f>
        <v>0.20786579999999999</v>
      </c>
      <c r="S168" s="235">
        <v>0</v>
      </c>
      <c r="T168" s="236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37" t="s">
        <v>174</v>
      </c>
      <c r="AT168" s="237" t="s">
        <v>170</v>
      </c>
      <c r="AU168" s="237" t="s">
        <v>82</v>
      </c>
      <c r="AY168" s="14" t="s">
        <v>168</v>
      </c>
      <c r="BE168" s="238">
        <f>IF(N168="základná",J168,0)</f>
        <v>0</v>
      </c>
      <c r="BF168" s="238">
        <f>IF(N168="znížená",J168,0)</f>
        <v>0</v>
      </c>
      <c r="BG168" s="238">
        <f>IF(N168="zákl. prenesená",J168,0)</f>
        <v>0</v>
      </c>
      <c r="BH168" s="238">
        <f>IF(N168="zníž. prenesená",J168,0)</f>
        <v>0</v>
      </c>
      <c r="BI168" s="238">
        <f>IF(N168="nulová",J168,0)</f>
        <v>0</v>
      </c>
      <c r="BJ168" s="14" t="s">
        <v>82</v>
      </c>
      <c r="BK168" s="239">
        <f>ROUND(I168*H168,3)</f>
        <v>0</v>
      </c>
      <c r="BL168" s="14" t="s">
        <v>174</v>
      </c>
      <c r="BM168" s="237" t="s">
        <v>243</v>
      </c>
    </row>
    <row r="169" s="2" customFormat="1" ht="16.5" customHeight="1">
      <c r="A169" s="35"/>
      <c r="B169" s="36"/>
      <c r="C169" s="226" t="s">
        <v>244</v>
      </c>
      <c r="D169" s="226" t="s">
        <v>170</v>
      </c>
      <c r="E169" s="227" t="s">
        <v>245</v>
      </c>
      <c r="F169" s="228" t="s">
        <v>246</v>
      </c>
      <c r="G169" s="229" t="s">
        <v>173</v>
      </c>
      <c r="H169" s="230">
        <v>140.40600000000001</v>
      </c>
      <c r="I169" s="231"/>
      <c r="J169" s="230">
        <f>ROUND(I169*H169,3)</f>
        <v>0</v>
      </c>
      <c r="K169" s="232"/>
      <c r="L169" s="41"/>
      <c r="M169" s="233" t="s">
        <v>1</v>
      </c>
      <c r="N169" s="234" t="s">
        <v>38</v>
      </c>
      <c r="O169" s="94"/>
      <c r="P169" s="235">
        <f>O169*H169</f>
        <v>0</v>
      </c>
      <c r="Q169" s="235">
        <v>2.4157199999999999</v>
      </c>
      <c r="R169" s="235">
        <f>Q169*H169</f>
        <v>339.18158232000002</v>
      </c>
      <c r="S169" s="235">
        <v>0</v>
      </c>
      <c r="T169" s="236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37" t="s">
        <v>174</v>
      </c>
      <c r="AT169" s="237" t="s">
        <v>170</v>
      </c>
      <c r="AU169" s="237" t="s">
        <v>82</v>
      </c>
      <c r="AY169" s="14" t="s">
        <v>168</v>
      </c>
      <c r="BE169" s="238">
        <f>IF(N169="základná",J169,0)</f>
        <v>0</v>
      </c>
      <c r="BF169" s="238">
        <f>IF(N169="znížená",J169,0)</f>
        <v>0</v>
      </c>
      <c r="BG169" s="238">
        <f>IF(N169="zákl. prenesená",J169,0)</f>
        <v>0</v>
      </c>
      <c r="BH169" s="238">
        <f>IF(N169="zníž. prenesená",J169,0)</f>
        <v>0</v>
      </c>
      <c r="BI169" s="238">
        <f>IF(N169="nulová",J169,0)</f>
        <v>0</v>
      </c>
      <c r="BJ169" s="14" t="s">
        <v>82</v>
      </c>
      <c r="BK169" s="239">
        <f>ROUND(I169*H169,3)</f>
        <v>0</v>
      </c>
      <c r="BL169" s="14" t="s">
        <v>174</v>
      </c>
      <c r="BM169" s="237" t="s">
        <v>247</v>
      </c>
    </row>
    <row r="170" s="2" customFormat="1" ht="24.15" customHeight="1">
      <c r="A170" s="35"/>
      <c r="B170" s="36"/>
      <c r="C170" s="226" t="s">
        <v>7</v>
      </c>
      <c r="D170" s="226" t="s">
        <v>170</v>
      </c>
      <c r="E170" s="227" t="s">
        <v>248</v>
      </c>
      <c r="F170" s="228" t="s">
        <v>249</v>
      </c>
      <c r="G170" s="229" t="s">
        <v>173</v>
      </c>
      <c r="H170" s="230">
        <v>70.254999999999995</v>
      </c>
      <c r="I170" s="231"/>
      <c r="J170" s="230">
        <f>ROUND(I170*H170,3)</f>
        <v>0</v>
      </c>
      <c r="K170" s="232"/>
      <c r="L170" s="41"/>
      <c r="M170" s="233" t="s">
        <v>1</v>
      </c>
      <c r="N170" s="234" t="s">
        <v>38</v>
      </c>
      <c r="O170" s="94"/>
      <c r="P170" s="235">
        <f>O170*H170</f>
        <v>0</v>
      </c>
      <c r="Q170" s="235">
        <v>2.4157199999999999</v>
      </c>
      <c r="R170" s="235">
        <f>Q170*H170</f>
        <v>169.71640859999997</v>
      </c>
      <c r="S170" s="235">
        <v>0</v>
      </c>
      <c r="T170" s="236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37" t="s">
        <v>174</v>
      </c>
      <c r="AT170" s="237" t="s">
        <v>170</v>
      </c>
      <c r="AU170" s="237" t="s">
        <v>82</v>
      </c>
      <c r="AY170" s="14" t="s">
        <v>168</v>
      </c>
      <c r="BE170" s="238">
        <f>IF(N170="základná",J170,0)</f>
        <v>0</v>
      </c>
      <c r="BF170" s="238">
        <f>IF(N170="znížená",J170,0)</f>
        <v>0</v>
      </c>
      <c r="BG170" s="238">
        <f>IF(N170="zákl. prenesená",J170,0)</f>
        <v>0</v>
      </c>
      <c r="BH170" s="238">
        <f>IF(N170="zníž. prenesená",J170,0)</f>
        <v>0</v>
      </c>
      <c r="BI170" s="238">
        <f>IF(N170="nulová",J170,0)</f>
        <v>0</v>
      </c>
      <c r="BJ170" s="14" t="s">
        <v>82</v>
      </c>
      <c r="BK170" s="239">
        <f>ROUND(I170*H170,3)</f>
        <v>0</v>
      </c>
      <c r="BL170" s="14" t="s">
        <v>174</v>
      </c>
      <c r="BM170" s="237" t="s">
        <v>250</v>
      </c>
    </row>
    <row r="171" s="2" customFormat="1" ht="21.75" customHeight="1">
      <c r="A171" s="35"/>
      <c r="B171" s="36"/>
      <c r="C171" s="226" t="s">
        <v>251</v>
      </c>
      <c r="D171" s="226" t="s">
        <v>170</v>
      </c>
      <c r="E171" s="227" t="s">
        <v>252</v>
      </c>
      <c r="F171" s="228" t="s">
        <v>253</v>
      </c>
      <c r="G171" s="229" t="s">
        <v>221</v>
      </c>
      <c r="H171" s="230">
        <v>282.31200000000001</v>
      </c>
      <c r="I171" s="231"/>
      <c r="J171" s="230">
        <f>ROUND(I171*H171,3)</f>
        <v>0</v>
      </c>
      <c r="K171" s="232"/>
      <c r="L171" s="41"/>
      <c r="M171" s="233" t="s">
        <v>1</v>
      </c>
      <c r="N171" s="234" t="s">
        <v>38</v>
      </c>
      <c r="O171" s="94"/>
      <c r="P171" s="235">
        <f>O171*H171</f>
        <v>0</v>
      </c>
      <c r="Q171" s="235">
        <v>0.00067000000000000002</v>
      </c>
      <c r="R171" s="235">
        <f>Q171*H171</f>
        <v>0.18914904000000002</v>
      </c>
      <c r="S171" s="235">
        <v>0</v>
      </c>
      <c r="T171" s="236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37" t="s">
        <v>174</v>
      </c>
      <c r="AT171" s="237" t="s">
        <v>170</v>
      </c>
      <c r="AU171" s="237" t="s">
        <v>82</v>
      </c>
      <c r="AY171" s="14" t="s">
        <v>168</v>
      </c>
      <c r="BE171" s="238">
        <f>IF(N171="základná",J171,0)</f>
        <v>0</v>
      </c>
      <c r="BF171" s="238">
        <f>IF(N171="znížená",J171,0)</f>
        <v>0</v>
      </c>
      <c r="BG171" s="238">
        <f>IF(N171="zákl. prenesená",J171,0)</f>
        <v>0</v>
      </c>
      <c r="BH171" s="238">
        <f>IF(N171="zníž. prenesená",J171,0)</f>
        <v>0</v>
      </c>
      <c r="BI171" s="238">
        <f>IF(N171="nulová",J171,0)</f>
        <v>0</v>
      </c>
      <c r="BJ171" s="14" t="s">
        <v>82</v>
      </c>
      <c r="BK171" s="239">
        <f>ROUND(I171*H171,3)</f>
        <v>0</v>
      </c>
      <c r="BL171" s="14" t="s">
        <v>174</v>
      </c>
      <c r="BM171" s="237" t="s">
        <v>254</v>
      </c>
    </row>
    <row r="172" s="2" customFormat="1" ht="21.75" customHeight="1">
      <c r="A172" s="35"/>
      <c r="B172" s="36"/>
      <c r="C172" s="226" t="s">
        <v>255</v>
      </c>
      <c r="D172" s="226" t="s">
        <v>170</v>
      </c>
      <c r="E172" s="227" t="s">
        <v>256</v>
      </c>
      <c r="F172" s="228" t="s">
        <v>257</v>
      </c>
      <c r="G172" s="229" t="s">
        <v>221</v>
      </c>
      <c r="H172" s="230">
        <v>282.31200000000001</v>
      </c>
      <c r="I172" s="231"/>
      <c r="J172" s="230">
        <f>ROUND(I172*H172,3)</f>
        <v>0</v>
      </c>
      <c r="K172" s="232"/>
      <c r="L172" s="41"/>
      <c r="M172" s="233" t="s">
        <v>1</v>
      </c>
      <c r="N172" s="234" t="s">
        <v>38</v>
      </c>
      <c r="O172" s="94"/>
      <c r="P172" s="235">
        <f>O172*H172</f>
        <v>0</v>
      </c>
      <c r="Q172" s="235">
        <v>0</v>
      </c>
      <c r="R172" s="235">
        <f>Q172*H172</f>
        <v>0</v>
      </c>
      <c r="S172" s="235">
        <v>0</v>
      </c>
      <c r="T172" s="236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37" t="s">
        <v>174</v>
      </c>
      <c r="AT172" s="237" t="s">
        <v>170</v>
      </c>
      <c r="AU172" s="237" t="s">
        <v>82</v>
      </c>
      <c r="AY172" s="14" t="s">
        <v>168</v>
      </c>
      <c r="BE172" s="238">
        <f>IF(N172="základná",J172,0)</f>
        <v>0</v>
      </c>
      <c r="BF172" s="238">
        <f>IF(N172="znížená",J172,0)</f>
        <v>0</v>
      </c>
      <c r="BG172" s="238">
        <f>IF(N172="zákl. prenesená",J172,0)</f>
        <v>0</v>
      </c>
      <c r="BH172" s="238">
        <f>IF(N172="zníž. prenesená",J172,0)</f>
        <v>0</v>
      </c>
      <c r="BI172" s="238">
        <f>IF(N172="nulová",J172,0)</f>
        <v>0</v>
      </c>
      <c r="BJ172" s="14" t="s">
        <v>82</v>
      </c>
      <c r="BK172" s="239">
        <f>ROUND(I172*H172,3)</f>
        <v>0</v>
      </c>
      <c r="BL172" s="14" t="s">
        <v>174</v>
      </c>
      <c r="BM172" s="237" t="s">
        <v>258</v>
      </c>
    </row>
    <row r="173" s="2" customFormat="1" ht="16.5" customHeight="1">
      <c r="A173" s="35"/>
      <c r="B173" s="36"/>
      <c r="C173" s="226" t="s">
        <v>259</v>
      </c>
      <c r="D173" s="226" t="s">
        <v>170</v>
      </c>
      <c r="E173" s="227" t="s">
        <v>260</v>
      </c>
      <c r="F173" s="228" t="s">
        <v>261</v>
      </c>
      <c r="G173" s="229" t="s">
        <v>212</v>
      </c>
      <c r="H173" s="230">
        <v>6.4630000000000001</v>
      </c>
      <c r="I173" s="231"/>
      <c r="J173" s="230">
        <f>ROUND(I173*H173,3)</f>
        <v>0</v>
      </c>
      <c r="K173" s="232"/>
      <c r="L173" s="41"/>
      <c r="M173" s="233" t="s">
        <v>1</v>
      </c>
      <c r="N173" s="234" t="s">
        <v>38</v>
      </c>
      <c r="O173" s="94"/>
      <c r="P173" s="235">
        <f>O173*H173</f>
        <v>0</v>
      </c>
      <c r="Q173" s="235">
        <v>1.01895</v>
      </c>
      <c r="R173" s="235">
        <f>Q173*H173</f>
        <v>6.5854738500000005</v>
      </c>
      <c r="S173" s="235">
        <v>0</v>
      </c>
      <c r="T173" s="236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37" t="s">
        <v>174</v>
      </c>
      <c r="AT173" s="237" t="s">
        <v>170</v>
      </c>
      <c r="AU173" s="237" t="s">
        <v>82</v>
      </c>
      <c r="AY173" s="14" t="s">
        <v>168</v>
      </c>
      <c r="BE173" s="238">
        <f>IF(N173="základná",J173,0)</f>
        <v>0</v>
      </c>
      <c r="BF173" s="238">
        <f>IF(N173="znížená",J173,0)</f>
        <v>0</v>
      </c>
      <c r="BG173" s="238">
        <f>IF(N173="zákl. prenesená",J173,0)</f>
        <v>0</v>
      </c>
      <c r="BH173" s="238">
        <f>IF(N173="zníž. prenesená",J173,0)</f>
        <v>0</v>
      </c>
      <c r="BI173" s="238">
        <f>IF(N173="nulová",J173,0)</f>
        <v>0</v>
      </c>
      <c r="BJ173" s="14" t="s">
        <v>82</v>
      </c>
      <c r="BK173" s="239">
        <f>ROUND(I173*H173,3)</f>
        <v>0</v>
      </c>
      <c r="BL173" s="14" t="s">
        <v>174</v>
      </c>
      <c r="BM173" s="237" t="s">
        <v>262</v>
      </c>
    </row>
    <row r="174" s="12" customFormat="1" ht="22.8" customHeight="1">
      <c r="A174" s="12"/>
      <c r="B174" s="210"/>
      <c r="C174" s="211"/>
      <c r="D174" s="212" t="s">
        <v>71</v>
      </c>
      <c r="E174" s="224" t="s">
        <v>179</v>
      </c>
      <c r="F174" s="224" t="s">
        <v>263</v>
      </c>
      <c r="G174" s="211"/>
      <c r="H174" s="211"/>
      <c r="I174" s="214"/>
      <c r="J174" s="225">
        <f>BK174</f>
        <v>0</v>
      </c>
      <c r="K174" s="211"/>
      <c r="L174" s="216"/>
      <c r="M174" s="217"/>
      <c r="N174" s="218"/>
      <c r="O174" s="218"/>
      <c r="P174" s="219">
        <f>SUM(P175:P197)</f>
        <v>0</v>
      </c>
      <c r="Q174" s="218"/>
      <c r="R174" s="219">
        <f>SUM(R175:R197)</f>
        <v>402.10351100999998</v>
      </c>
      <c r="S174" s="218"/>
      <c r="T174" s="220">
        <f>SUM(T175:T197)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21" t="s">
        <v>80</v>
      </c>
      <c r="AT174" s="222" t="s">
        <v>71</v>
      </c>
      <c r="AU174" s="222" t="s">
        <v>80</v>
      </c>
      <c r="AY174" s="221" t="s">
        <v>168</v>
      </c>
      <c r="BK174" s="223">
        <f>SUM(BK175:BK197)</f>
        <v>0</v>
      </c>
    </row>
    <row r="175" s="2" customFormat="1" ht="33" customHeight="1">
      <c r="A175" s="35"/>
      <c r="B175" s="36"/>
      <c r="C175" s="226" t="s">
        <v>264</v>
      </c>
      <c r="D175" s="226" t="s">
        <v>170</v>
      </c>
      <c r="E175" s="227" t="s">
        <v>265</v>
      </c>
      <c r="F175" s="228" t="s">
        <v>266</v>
      </c>
      <c r="G175" s="229" t="s">
        <v>173</v>
      </c>
      <c r="H175" s="230">
        <v>378.507</v>
      </c>
      <c r="I175" s="231"/>
      <c r="J175" s="230">
        <f>ROUND(I175*H175,3)</f>
        <v>0</v>
      </c>
      <c r="K175" s="232"/>
      <c r="L175" s="41"/>
      <c r="M175" s="233" t="s">
        <v>1</v>
      </c>
      <c r="N175" s="234" t="s">
        <v>38</v>
      </c>
      <c r="O175" s="94"/>
      <c r="P175" s="235">
        <f>O175*H175</f>
        <v>0</v>
      </c>
      <c r="Q175" s="235">
        <v>0.65256999999999998</v>
      </c>
      <c r="R175" s="235">
        <f>Q175*H175</f>
        <v>247.00231299000001</v>
      </c>
      <c r="S175" s="235">
        <v>0</v>
      </c>
      <c r="T175" s="236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37" t="s">
        <v>174</v>
      </c>
      <c r="AT175" s="237" t="s">
        <v>170</v>
      </c>
      <c r="AU175" s="237" t="s">
        <v>82</v>
      </c>
      <c r="AY175" s="14" t="s">
        <v>168</v>
      </c>
      <c r="BE175" s="238">
        <f>IF(N175="základná",J175,0)</f>
        <v>0</v>
      </c>
      <c r="BF175" s="238">
        <f>IF(N175="znížená",J175,0)</f>
        <v>0</v>
      </c>
      <c r="BG175" s="238">
        <f>IF(N175="zákl. prenesená",J175,0)</f>
        <v>0</v>
      </c>
      <c r="BH175" s="238">
        <f>IF(N175="zníž. prenesená",J175,0)</f>
        <v>0</v>
      </c>
      <c r="BI175" s="238">
        <f>IF(N175="nulová",J175,0)</f>
        <v>0</v>
      </c>
      <c r="BJ175" s="14" t="s">
        <v>82</v>
      </c>
      <c r="BK175" s="239">
        <f>ROUND(I175*H175,3)</f>
        <v>0</v>
      </c>
      <c r="BL175" s="14" t="s">
        <v>174</v>
      </c>
      <c r="BM175" s="237" t="s">
        <v>267</v>
      </c>
    </row>
    <row r="176" s="2" customFormat="1" ht="37.8" customHeight="1">
      <c r="A176" s="35"/>
      <c r="B176" s="36"/>
      <c r="C176" s="226" t="s">
        <v>268</v>
      </c>
      <c r="D176" s="226" t="s">
        <v>170</v>
      </c>
      <c r="E176" s="227" t="s">
        <v>269</v>
      </c>
      <c r="F176" s="228" t="s">
        <v>270</v>
      </c>
      <c r="G176" s="229" t="s">
        <v>173</v>
      </c>
      <c r="H176" s="230">
        <v>78.513000000000005</v>
      </c>
      <c r="I176" s="231"/>
      <c r="J176" s="230">
        <f>ROUND(I176*H176,3)</f>
        <v>0</v>
      </c>
      <c r="K176" s="232"/>
      <c r="L176" s="41"/>
      <c r="M176" s="233" t="s">
        <v>1</v>
      </c>
      <c r="N176" s="234" t="s">
        <v>38</v>
      </c>
      <c r="O176" s="94"/>
      <c r="P176" s="235">
        <f>O176*H176</f>
        <v>0</v>
      </c>
      <c r="Q176" s="235">
        <v>0.67418999999999996</v>
      </c>
      <c r="R176" s="235">
        <f>Q176*H176</f>
        <v>52.932679470000004</v>
      </c>
      <c r="S176" s="235">
        <v>0</v>
      </c>
      <c r="T176" s="236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37" t="s">
        <v>174</v>
      </c>
      <c r="AT176" s="237" t="s">
        <v>170</v>
      </c>
      <c r="AU176" s="237" t="s">
        <v>82</v>
      </c>
      <c r="AY176" s="14" t="s">
        <v>168</v>
      </c>
      <c r="BE176" s="238">
        <f>IF(N176="základná",J176,0)</f>
        <v>0</v>
      </c>
      <c r="BF176" s="238">
        <f>IF(N176="znížená",J176,0)</f>
        <v>0</v>
      </c>
      <c r="BG176" s="238">
        <f>IF(N176="zákl. prenesená",J176,0)</f>
        <v>0</v>
      </c>
      <c r="BH176" s="238">
        <f>IF(N176="zníž. prenesená",J176,0)</f>
        <v>0</v>
      </c>
      <c r="BI176" s="238">
        <f>IF(N176="nulová",J176,0)</f>
        <v>0</v>
      </c>
      <c r="BJ176" s="14" t="s">
        <v>82</v>
      </c>
      <c r="BK176" s="239">
        <f>ROUND(I176*H176,3)</f>
        <v>0</v>
      </c>
      <c r="BL176" s="14" t="s">
        <v>174</v>
      </c>
      <c r="BM176" s="237" t="s">
        <v>271</v>
      </c>
    </row>
    <row r="177" s="2" customFormat="1" ht="24.15" customHeight="1">
      <c r="A177" s="35"/>
      <c r="B177" s="36"/>
      <c r="C177" s="226" t="s">
        <v>272</v>
      </c>
      <c r="D177" s="226" t="s">
        <v>170</v>
      </c>
      <c r="E177" s="227" t="s">
        <v>273</v>
      </c>
      <c r="F177" s="228" t="s">
        <v>274</v>
      </c>
      <c r="G177" s="229" t="s">
        <v>173</v>
      </c>
      <c r="H177" s="230">
        <v>3.294</v>
      </c>
      <c r="I177" s="231"/>
      <c r="J177" s="230">
        <f>ROUND(I177*H177,3)</f>
        <v>0</v>
      </c>
      <c r="K177" s="232"/>
      <c r="L177" s="41"/>
      <c r="M177" s="233" t="s">
        <v>1</v>
      </c>
      <c r="N177" s="234" t="s">
        <v>38</v>
      </c>
      <c r="O177" s="94"/>
      <c r="P177" s="235">
        <f>O177*H177</f>
        <v>0</v>
      </c>
      <c r="Q177" s="235">
        <v>2.4160200000000001</v>
      </c>
      <c r="R177" s="235">
        <f>Q177*H177</f>
        <v>7.9583698800000002</v>
      </c>
      <c r="S177" s="235">
        <v>0</v>
      </c>
      <c r="T177" s="236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37" t="s">
        <v>174</v>
      </c>
      <c r="AT177" s="237" t="s">
        <v>170</v>
      </c>
      <c r="AU177" s="237" t="s">
        <v>82</v>
      </c>
      <c r="AY177" s="14" t="s">
        <v>168</v>
      </c>
      <c r="BE177" s="238">
        <f>IF(N177="základná",J177,0)</f>
        <v>0</v>
      </c>
      <c r="BF177" s="238">
        <f>IF(N177="znížená",J177,0)</f>
        <v>0</v>
      </c>
      <c r="BG177" s="238">
        <f>IF(N177="zákl. prenesená",J177,0)</f>
        <v>0</v>
      </c>
      <c r="BH177" s="238">
        <f>IF(N177="zníž. prenesená",J177,0)</f>
        <v>0</v>
      </c>
      <c r="BI177" s="238">
        <f>IF(N177="nulová",J177,0)</f>
        <v>0</v>
      </c>
      <c r="BJ177" s="14" t="s">
        <v>82</v>
      </c>
      <c r="BK177" s="239">
        <f>ROUND(I177*H177,3)</f>
        <v>0</v>
      </c>
      <c r="BL177" s="14" t="s">
        <v>174</v>
      </c>
      <c r="BM177" s="237" t="s">
        <v>275</v>
      </c>
    </row>
    <row r="178" s="2" customFormat="1" ht="24.15" customHeight="1">
      <c r="A178" s="35"/>
      <c r="B178" s="36"/>
      <c r="C178" s="226" t="s">
        <v>276</v>
      </c>
      <c r="D178" s="226" t="s">
        <v>170</v>
      </c>
      <c r="E178" s="227" t="s">
        <v>277</v>
      </c>
      <c r="F178" s="228" t="s">
        <v>278</v>
      </c>
      <c r="G178" s="229" t="s">
        <v>221</v>
      </c>
      <c r="H178" s="230">
        <v>16.5</v>
      </c>
      <c r="I178" s="231"/>
      <c r="J178" s="230">
        <f>ROUND(I178*H178,3)</f>
        <v>0</v>
      </c>
      <c r="K178" s="232"/>
      <c r="L178" s="41"/>
      <c r="M178" s="233" t="s">
        <v>1</v>
      </c>
      <c r="N178" s="234" t="s">
        <v>38</v>
      </c>
      <c r="O178" s="94"/>
      <c r="P178" s="235">
        <f>O178*H178</f>
        <v>0</v>
      </c>
      <c r="Q178" s="235">
        <v>0.0014499999999999999</v>
      </c>
      <c r="R178" s="235">
        <f>Q178*H178</f>
        <v>0.023924999999999998</v>
      </c>
      <c r="S178" s="235">
        <v>0</v>
      </c>
      <c r="T178" s="236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37" t="s">
        <v>174</v>
      </c>
      <c r="AT178" s="237" t="s">
        <v>170</v>
      </c>
      <c r="AU178" s="237" t="s">
        <v>82</v>
      </c>
      <c r="AY178" s="14" t="s">
        <v>168</v>
      </c>
      <c r="BE178" s="238">
        <f>IF(N178="základná",J178,0)</f>
        <v>0</v>
      </c>
      <c r="BF178" s="238">
        <f>IF(N178="znížená",J178,0)</f>
        <v>0</v>
      </c>
      <c r="BG178" s="238">
        <f>IF(N178="zákl. prenesená",J178,0)</f>
        <v>0</v>
      </c>
      <c r="BH178" s="238">
        <f>IF(N178="zníž. prenesená",J178,0)</f>
        <v>0</v>
      </c>
      <c r="BI178" s="238">
        <f>IF(N178="nulová",J178,0)</f>
        <v>0</v>
      </c>
      <c r="BJ178" s="14" t="s">
        <v>82</v>
      </c>
      <c r="BK178" s="239">
        <f>ROUND(I178*H178,3)</f>
        <v>0</v>
      </c>
      <c r="BL178" s="14" t="s">
        <v>174</v>
      </c>
      <c r="BM178" s="237" t="s">
        <v>279</v>
      </c>
    </row>
    <row r="179" s="2" customFormat="1" ht="24.15" customHeight="1">
      <c r="A179" s="35"/>
      <c r="B179" s="36"/>
      <c r="C179" s="226" t="s">
        <v>280</v>
      </c>
      <c r="D179" s="226" t="s">
        <v>170</v>
      </c>
      <c r="E179" s="227" t="s">
        <v>281</v>
      </c>
      <c r="F179" s="228" t="s">
        <v>282</v>
      </c>
      <c r="G179" s="229" t="s">
        <v>221</v>
      </c>
      <c r="H179" s="230">
        <v>16.5</v>
      </c>
      <c r="I179" s="231"/>
      <c r="J179" s="230">
        <f>ROUND(I179*H179,3)</f>
        <v>0</v>
      </c>
      <c r="K179" s="232"/>
      <c r="L179" s="41"/>
      <c r="M179" s="233" t="s">
        <v>1</v>
      </c>
      <c r="N179" s="234" t="s">
        <v>38</v>
      </c>
      <c r="O179" s="94"/>
      <c r="P179" s="235">
        <f>O179*H179</f>
        <v>0</v>
      </c>
      <c r="Q179" s="235">
        <v>0</v>
      </c>
      <c r="R179" s="235">
        <f>Q179*H179</f>
        <v>0</v>
      </c>
      <c r="S179" s="235">
        <v>0</v>
      </c>
      <c r="T179" s="236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37" t="s">
        <v>174</v>
      </c>
      <c r="AT179" s="237" t="s">
        <v>170</v>
      </c>
      <c r="AU179" s="237" t="s">
        <v>82</v>
      </c>
      <c r="AY179" s="14" t="s">
        <v>168</v>
      </c>
      <c r="BE179" s="238">
        <f>IF(N179="základná",J179,0)</f>
        <v>0</v>
      </c>
      <c r="BF179" s="238">
        <f>IF(N179="znížená",J179,0)</f>
        <v>0</v>
      </c>
      <c r="BG179" s="238">
        <f>IF(N179="zákl. prenesená",J179,0)</f>
        <v>0</v>
      </c>
      <c r="BH179" s="238">
        <f>IF(N179="zníž. prenesená",J179,0)</f>
        <v>0</v>
      </c>
      <c r="BI179" s="238">
        <f>IF(N179="nulová",J179,0)</f>
        <v>0</v>
      </c>
      <c r="BJ179" s="14" t="s">
        <v>82</v>
      </c>
      <c r="BK179" s="239">
        <f>ROUND(I179*H179,3)</f>
        <v>0</v>
      </c>
      <c r="BL179" s="14" t="s">
        <v>174</v>
      </c>
      <c r="BM179" s="237" t="s">
        <v>283</v>
      </c>
    </row>
    <row r="180" s="2" customFormat="1" ht="16.5" customHeight="1">
      <c r="A180" s="35"/>
      <c r="B180" s="36"/>
      <c r="C180" s="226" t="s">
        <v>284</v>
      </c>
      <c r="D180" s="226" t="s">
        <v>170</v>
      </c>
      <c r="E180" s="227" t="s">
        <v>285</v>
      </c>
      <c r="F180" s="228" t="s">
        <v>286</v>
      </c>
      <c r="G180" s="229" t="s">
        <v>212</v>
      </c>
      <c r="H180" s="230">
        <v>0.26400000000000001</v>
      </c>
      <c r="I180" s="231"/>
      <c r="J180" s="230">
        <f>ROUND(I180*H180,3)</f>
        <v>0</v>
      </c>
      <c r="K180" s="232"/>
      <c r="L180" s="41"/>
      <c r="M180" s="233" t="s">
        <v>1</v>
      </c>
      <c r="N180" s="234" t="s">
        <v>38</v>
      </c>
      <c r="O180" s="94"/>
      <c r="P180" s="235">
        <f>O180*H180</f>
        <v>0</v>
      </c>
      <c r="Q180" s="235">
        <v>1.01521</v>
      </c>
      <c r="R180" s="235">
        <f>Q180*H180</f>
        <v>0.26801543999999999</v>
      </c>
      <c r="S180" s="235">
        <v>0</v>
      </c>
      <c r="T180" s="236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37" t="s">
        <v>174</v>
      </c>
      <c r="AT180" s="237" t="s">
        <v>170</v>
      </c>
      <c r="AU180" s="237" t="s">
        <v>82</v>
      </c>
      <c r="AY180" s="14" t="s">
        <v>168</v>
      </c>
      <c r="BE180" s="238">
        <f>IF(N180="základná",J180,0)</f>
        <v>0</v>
      </c>
      <c r="BF180" s="238">
        <f>IF(N180="znížená",J180,0)</f>
        <v>0</v>
      </c>
      <c r="BG180" s="238">
        <f>IF(N180="zákl. prenesená",J180,0)</f>
        <v>0</v>
      </c>
      <c r="BH180" s="238">
        <f>IF(N180="zníž. prenesená",J180,0)</f>
        <v>0</v>
      </c>
      <c r="BI180" s="238">
        <f>IF(N180="nulová",J180,0)</f>
        <v>0</v>
      </c>
      <c r="BJ180" s="14" t="s">
        <v>82</v>
      </c>
      <c r="BK180" s="239">
        <f>ROUND(I180*H180,3)</f>
        <v>0</v>
      </c>
      <c r="BL180" s="14" t="s">
        <v>174</v>
      </c>
      <c r="BM180" s="237" t="s">
        <v>287</v>
      </c>
    </row>
    <row r="181" s="2" customFormat="1" ht="24.15" customHeight="1">
      <c r="A181" s="35"/>
      <c r="B181" s="36"/>
      <c r="C181" s="226" t="s">
        <v>288</v>
      </c>
      <c r="D181" s="226" t="s">
        <v>170</v>
      </c>
      <c r="E181" s="227" t="s">
        <v>289</v>
      </c>
      <c r="F181" s="228" t="s">
        <v>290</v>
      </c>
      <c r="G181" s="229" t="s">
        <v>291</v>
      </c>
      <c r="H181" s="230">
        <v>12</v>
      </c>
      <c r="I181" s="231"/>
      <c r="J181" s="230">
        <f>ROUND(I181*H181,3)</f>
        <v>0</v>
      </c>
      <c r="K181" s="232"/>
      <c r="L181" s="41"/>
      <c r="M181" s="233" t="s">
        <v>1</v>
      </c>
      <c r="N181" s="234" t="s">
        <v>38</v>
      </c>
      <c r="O181" s="94"/>
      <c r="P181" s="235">
        <f>O181*H181</f>
        <v>0</v>
      </c>
      <c r="Q181" s="235">
        <v>0.0161</v>
      </c>
      <c r="R181" s="235">
        <f>Q181*H181</f>
        <v>0.19319999999999998</v>
      </c>
      <c r="S181" s="235">
        <v>0</v>
      </c>
      <c r="T181" s="236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37" t="s">
        <v>174</v>
      </c>
      <c r="AT181" s="237" t="s">
        <v>170</v>
      </c>
      <c r="AU181" s="237" t="s">
        <v>82</v>
      </c>
      <c r="AY181" s="14" t="s">
        <v>168</v>
      </c>
      <c r="BE181" s="238">
        <f>IF(N181="základná",J181,0)</f>
        <v>0</v>
      </c>
      <c r="BF181" s="238">
        <f>IF(N181="znížená",J181,0)</f>
        <v>0</v>
      </c>
      <c r="BG181" s="238">
        <f>IF(N181="zákl. prenesená",J181,0)</f>
        <v>0</v>
      </c>
      <c r="BH181" s="238">
        <f>IF(N181="zníž. prenesená",J181,0)</f>
        <v>0</v>
      </c>
      <c r="BI181" s="238">
        <f>IF(N181="nulová",J181,0)</f>
        <v>0</v>
      </c>
      <c r="BJ181" s="14" t="s">
        <v>82</v>
      </c>
      <c r="BK181" s="239">
        <f>ROUND(I181*H181,3)</f>
        <v>0</v>
      </c>
      <c r="BL181" s="14" t="s">
        <v>174</v>
      </c>
      <c r="BM181" s="237" t="s">
        <v>292</v>
      </c>
    </row>
    <row r="182" s="2" customFormat="1" ht="24.15" customHeight="1">
      <c r="A182" s="35"/>
      <c r="B182" s="36"/>
      <c r="C182" s="226" t="s">
        <v>293</v>
      </c>
      <c r="D182" s="226" t="s">
        <v>170</v>
      </c>
      <c r="E182" s="227" t="s">
        <v>294</v>
      </c>
      <c r="F182" s="228" t="s">
        <v>295</v>
      </c>
      <c r="G182" s="229" t="s">
        <v>291</v>
      </c>
      <c r="H182" s="230">
        <v>18</v>
      </c>
      <c r="I182" s="231"/>
      <c r="J182" s="230">
        <f>ROUND(I182*H182,3)</f>
        <v>0</v>
      </c>
      <c r="K182" s="232"/>
      <c r="L182" s="41"/>
      <c r="M182" s="233" t="s">
        <v>1</v>
      </c>
      <c r="N182" s="234" t="s">
        <v>38</v>
      </c>
      <c r="O182" s="94"/>
      <c r="P182" s="235">
        <f>O182*H182</f>
        <v>0</v>
      </c>
      <c r="Q182" s="235">
        <v>0.020559999999999998</v>
      </c>
      <c r="R182" s="235">
        <f>Q182*H182</f>
        <v>0.37007999999999996</v>
      </c>
      <c r="S182" s="235">
        <v>0</v>
      </c>
      <c r="T182" s="236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37" t="s">
        <v>174</v>
      </c>
      <c r="AT182" s="237" t="s">
        <v>170</v>
      </c>
      <c r="AU182" s="237" t="s">
        <v>82</v>
      </c>
      <c r="AY182" s="14" t="s">
        <v>168</v>
      </c>
      <c r="BE182" s="238">
        <f>IF(N182="základná",J182,0)</f>
        <v>0</v>
      </c>
      <c r="BF182" s="238">
        <f>IF(N182="znížená",J182,0)</f>
        <v>0</v>
      </c>
      <c r="BG182" s="238">
        <f>IF(N182="zákl. prenesená",J182,0)</f>
        <v>0</v>
      </c>
      <c r="BH182" s="238">
        <f>IF(N182="zníž. prenesená",J182,0)</f>
        <v>0</v>
      </c>
      <c r="BI182" s="238">
        <f>IF(N182="nulová",J182,0)</f>
        <v>0</v>
      </c>
      <c r="BJ182" s="14" t="s">
        <v>82</v>
      </c>
      <c r="BK182" s="239">
        <f>ROUND(I182*H182,3)</f>
        <v>0</v>
      </c>
      <c r="BL182" s="14" t="s">
        <v>174</v>
      </c>
      <c r="BM182" s="237" t="s">
        <v>296</v>
      </c>
    </row>
    <row r="183" s="2" customFormat="1" ht="24.15" customHeight="1">
      <c r="A183" s="35"/>
      <c r="B183" s="36"/>
      <c r="C183" s="226" t="s">
        <v>297</v>
      </c>
      <c r="D183" s="226" t="s">
        <v>170</v>
      </c>
      <c r="E183" s="227" t="s">
        <v>298</v>
      </c>
      <c r="F183" s="228" t="s">
        <v>299</v>
      </c>
      <c r="G183" s="229" t="s">
        <v>291</v>
      </c>
      <c r="H183" s="230">
        <v>1</v>
      </c>
      <c r="I183" s="231"/>
      <c r="J183" s="230">
        <f>ROUND(I183*H183,3)</f>
        <v>0</v>
      </c>
      <c r="K183" s="232"/>
      <c r="L183" s="41"/>
      <c r="M183" s="233" t="s">
        <v>1</v>
      </c>
      <c r="N183" s="234" t="s">
        <v>38</v>
      </c>
      <c r="O183" s="94"/>
      <c r="P183" s="235">
        <f>O183*H183</f>
        <v>0</v>
      </c>
      <c r="Q183" s="235">
        <v>0.02826</v>
      </c>
      <c r="R183" s="235">
        <f>Q183*H183</f>
        <v>0.02826</v>
      </c>
      <c r="S183" s="235">
        <v>0</v>
      </c>
      <c r="T183" s="236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37" t="s">
        <v>174</v>
      </c>
      <c r="AT183" s="237" t="s">
        <v>170</v>
      </c>
      <c r="AU183" s="237" t="s">
        <v>82</v>
      </c>
      <c r="AY183" s="14" t="s">
        <v>168</v>
      </c>
      <c r="BE183" s="238">
        <f>IF(N183="základná",J183,0)</f>
        <v>0</v>
      </c>
      <c r="BF183" s="238">
        <f>IF(N183="znížená",J183,0)</f>
        <v>0</v>
      </c>
      <c r="BG183" s="238">
        <f>IF(N183="zákl. prenesená",J183,0)</f>
        <v>0</v>
      </c>
      <c r="BH183" s="238">
        <f>IF(N183="zníž. prenesená",J183,0)</f>
        <v>0</v>
      </c>
      <c r="BI183" s="238">
        <f>IF(N183="nulová",J183,0)</f>
        <v>0</v>
      </c>
      <c r="BJ183" s="14" t="s">
        <v>82</v>
      </c>
      <c r="BK183" s="239">
        <f>ROUND(I183*H183,3)</f>
        <v>0</v>
      </c>
      <c r="BL183" s="14" t="s">
        <v>174</v>
      </c>
      <c r="BM183" s="237" t="s">
        <v>300</v>
      </c>
    </row>
    <row r="184" s="2" customFormat="1" ht="24.15" customHeight="1">
      <c r="A184" s="35"/>
      <c r="B184" s="36"/>
      <c r="C184" s="226" t="s">
        <v>301</v>
      </c>
      <c r="D184" s="226" t="s">
        <v>170</v>
      </c>
      <c r="E184" s="227" t="s">
        <v>302</v>
      </c>
      <c r="F184" s="228" t="s">
        <v>303</v>
      </c>
      <c r="G184" s="229" t="s">
        <v>291</v>
      </c>
      <c r="H184" s="230">
        <v>1</v>
      </c>
      <c r="I184" s="231"/>
      <c r="J184" s="230">
        <f>ROUND(I184*H184,3)</f>
        <v>0</v>
      </c>
      <c r="K184" s="232"/>
      <c r="L184" s="41"/>
      <c r="M184" s="233" t="s">
        <v>1</v>
      </c>
      <c r="N184" s="234" t="s">
        <v>38</v>
      </c>
      <c r="O184" s="94"/>
      <c r="P184" s="235">
        <f>O184*H184</f>
        <v>0</v>
      </c>
      <c r="Q184" s="235">
        <v>0.023060000000000001</v>
      </c>
      <c r="R184" s="235">
        <f>Q184*H184</f>
        <v>0.023060000000000001</v>
      </c>
      <c r="S184" s="235">
        <v>0</v>
      </c>
      <c r="T184" s="236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37" t="s">
        <v>174</v>
      </c>
      <c r="AT184" s="237" t="s">
        <v>170</v>
      </c>
      <c r="AU184" s="237" t="s">
        <v>82</v>
      </c>
      <c r="AY184" s="14" t="s">
        <v>168</v>
      </c>
      <c r="BE184" s="238">
        <f>IF(N184="základná",J184,0)</f>
        <v>0</v>
      </c>
      <c r="BF184" s="238">
        <f>IF(N184="znížená",J184,0)</f>
        <v>0</v>
      </c>
      <c r="BG184" s="238">
        <f>IF(N184="zákl. prenesená",J184,0)</f>
        <v>0</v>
      </c>
      <c r="BH184" s="238">
        <f>IF(N184="zníž. prenesená",J184,0)</f>
        <v>0</v>
      </c>
      <c r="BI184" s="238">
        <f>IF(N184="nulová",J184,0)</f>
        <v>0</v>
      </c>
      <c r="BJ184" s="14" t="s">
        <v>82</v>
      </c>
      <c r="BK184" s="239">
        <f>ROUND(I184*H184,3)</f>
        <v>0</v>
      </c>
      <c r="BL184" s="14" t="s">
        <v>174</v>
      </c>
      <c r="BM184" s="237" t="s">
        <v>304</v>
      </c>
    </row>
    <row r="185" s="2" customFormat="1" ht="24.15" customHeight="1">
      <c r="A185" s="35"/>
      <c r="B185" s="36"/>
      <c r="C185" s="226" t="s">
        <v>305</v>
      </c>
      <c r="D185" s="226" t="s">
        <v>170</v>
      </c>
      <c r="E185" s="227" t="s">
        <v>306</v>
      </c>
      <c r="F185" s="228" t="s">
        <v>307</v>
      </c>
      <c r="G185" s="229" t="s">
        <v>291</v>
      </c>
      <c r="H185" s="230">
        <v>20</v>
      </c>
      <c r="I185" s="231"/>
      <c r="J185" s="230">
        <f>ROUND(I185*H185,3)</f>
        <v>0</v>
      </c>
      <c r="K185" s="232"/>
      <c r="L185" s="41"/>
      <c r="M185" s="233" t="s">
        <v>1</v>
      </c>
      <c r="N185" s="234" t="s">
        <v>38</v>
      </c>
      <c r="O185" s="94"/>
      <c r="P185" s="235">
        <f>O185*H185</f>
        <v>0</v>
      </c>
      <c r="Q185" s="235">
        <v>0.029219999999999999</v>
      </c>
      <c r="R185" s="235">
        <f>Q185*H185</f>
        <v>0.58440000000000003</v>
      </c>
      <c r="S185" s="235">
        <v>0</v>
      </c>
      <c r="T185" s="236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37" t="s">
        <v>174</v>
      </c>
      <c r="AT185" s="237" t="s">
        <v>170</v>
      </c>
      <c r="AU185" s="237" t="s">
        <v>82</v>
      </c>
      <c r="AY185" s="14" t="s">
        <v>168</v>
      </c>
      <c r="BE185" s="238">
        <f>IF(N185="základná",J185,0)</f>
        <v>0</v>
      </c>
      <c r="BF185" s="238">
        <f>IF(N185="znížená",J185,0)</f>
        <v>0</v>
      </c>
      <c r="BG185" s="238">
        <f>IF(N185="zákl. prenesená",J185,0)</f>
        <v>0</v>
      </c>
      <c r="BH185" s="238">
        <f>IF(N185="zníž. prenesená",J185,0)</f>
        <v>0</v>
      </c>
      <c r="BI185" s="238">
        <f>IF(N185="nulová",J185,0)</f>
        <v>0</v>
      </c>
      <c r="BJ185" s="14" t="s">
        <v>82</v>
      </c>
      <c r="BK185" s="239">
        <f>ROUND(I185*H185,3)</f>
        <v>0</v>
      </c>
      <c r="BL185" s="14" t="s">
        <v>174</v>
      </c>
      <c r="BM185" s="237" t="s">
        <v>308</v>
      </c>
    </row>
    <row r="186" s="2" customFormat="1" ht="24.15" customHeight="1">
      <c r="A186" s="35"/>
      <c r="B186" s="36"/>
      <c r="C186" s="226" t="s">
        <v>309</v>
      </c>
      <c r="D186" s="226" t="s">
        <v>170</v>
      </c>
      <c r="E186" s="227" t="s">
        <v>310</v>
      </c>
      <c r="F186" s="228" t="s">
        <v>311</v>
      </c>
      <c r="G186" s="229" t="s">
        <v>291</v>
      </c>
      <c r="H186" s="230">
        <v>4</v>
      </c>
      <c r="I186" s="231"/>
      <c r="J186" s="230">
        <f>ROUND(I186*H186,3)</f>
        <v>0</v>
      </c>
      <c r="K186" s="232"/>
      <c r="L186" s="41"/>
      <c r="M186" s="233" t="s">
        <v>1</v>
      </c>
      <c r="N186" s="234" t="s">
        <v>38</v>
      </c>
      <c r="O186" s="94"/>
      <c r="P186" s="235">
        <f>O186*H186</f>
        <v>0</v>
      </c>
      <c r="Q186" s="235">
        <v>0.040289999999999999</v>
      </c>
      <c r="R186" s="235">
        <f>Q186*H186</f>
        <v>0.16116</v>
      </c>
      <c r="S186" s="235">
        <v>0</v>
      </c>
      <c r="T186" s="236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37" t="s">
        <v>174</v>
      </c>
      <c r="AT186" s="237" t="s">
        <v>170</v>
      </c>
      <c r="AU186" s="237" t="s">
        <v>82</v>
      </c>
      <c r="AY186" s="14" t="s">
        <v>168</v>
      </c>
      <c r="BE186" s="238">
        <f>IF(N186="základná",J186,0)</f>
        <v>0</v>
      </c>
      <c r="BF186" s="238">
        <f>IF(N186="znížená",J186,0)</f>
        <v>0</v>
      </c>
      <c r="BG186" s="238">
        <f>IF(N186="zákl. prenesená",J186,0)</f>
        <v>0</v>
      </c>
      <c r="BH186" s="238">
        <f>IF(N186="zníž. prenesená",J186,0)</f>
        <v>0</v>
      </c>
      <c r="BI186" s="238">
        <f>IF(N186="nulová",J186,0)</f>
        <v>0</v>
      </c>
      <c r="BJ186" s="14" t="s">
        <v>82</v>
      </c>
      <c r="BK186" s="239">
        <f>ROUND(I186*H186,3)</f>
        <v>0</v>
      </c>
      <c r="BL186" s="14" t="s">
        <v>174</v>
      </c>
      <c r="BM186" s="237" t="s">
        <v>312</v>
      </c>
    </row>
    <row r="187" s="2" customFormat="1" ht="24.15" customHeight="1">
      <c r="A187" s="35"/>
      <c r="B187" s="36"/>
      <c r="C187" s="226" t="s">
        <v>313</v>
      </c>
      <c r="D187" s="226" t="s">
        <v>170</v>
      </c>
      <c r="E187" s="227" t="s">
        <v>314</v>
      </c>
      <c r="F187" s="228" t="s">
        <v>315</v>
      </c>
      <c r="G187" s="229" t="s">
        <v>291</v>
      </c>
      <c r="H187" s="230">
        <v>1</v>
      </c>
      <c r="I187" s="231"/>
      <c r="J187" s="230">
        <f>ROUND(I187*H187,3)</f>
        <v>0</v>
      </c>
      <c r="K187" s="232"/>
      <c r="L187" s="41"/>
      <c r="M187" s="233" t="s">
        <v>1</v>
      </c>
      <c r="N187" s="234" t="s">
        <v>38</v>
      </c>
      <c r="O187" s="94"/>
      <c r="P187" s="235">
        <f>O187*H187</f>
        <v>0</v>
      </c>
      <c r="Q187" s="235">
        <v>0.051909999999999998</v>
      </c>
      <c r="R187" s="235">
        <f>Q187*H187</f>
        <v>0.051909999999999998</v>
      </c>
      <c r="S187" s="235">
        <v>0</v>
      </c>
      <c r="T187" s="236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37" t="s">
        <v>174</v>
      </c>
      <c r="AT187" s="237" t="s">
        <v>170</v>
      </c>
      <c r="AU187" s="237" t="s">
        <v>82</v>
      </c>
      <c r="AY187" s="14" t="s">
        <v>168</v>
      </c>
      <c r="BE187" s="238">
        <f>IF(N187="základná",J187,0)</f>
        <v>0</v>
      </c>
      <c r="BF187" s="238">
        <f>IF(N187="znížená",J187,0)</f>
        <v>0</v>
      </c>
      <c r="BG187" s="238">
        <f>IF(N187="zákl. prenesená",J187,0)</f>
        <v>0</v>
      </c>
      <c r="BH187" s="238">
        <f>IF(N187="zníž. prenesená",J187,0)</f>
        <v>0</v>
      </c>
      <c r="BI187" s="238">
        <f>IF(N187="nulová",J187,0)</f>
        <v>0</v>
      </c>
      <c r="BJ187" s="14" t="s">
        <v>82</v>
      </c>
      <c r="BK187" s="239">
        <f>ROUND(I187*H187,3)</f>
        <v>0</v>
      </c>
      <c r="BL187" s="14" t="s">
        <v>174</v>
      </c>
      <c r="BM187" s="237" t="s">
        <v>316</v>
      </c>
    </row>
    <row r="188" s="2" customFormat="1" ht="24.15" customHeight="1">
      <c r="A188" s="35"/>
      <c r="B188" s="36"/>
      <c r="C188" s="226" t="s">
        <v>317</v>
      </c>
      <c r="D188" s="226" t="s">
        <v>170</v>
      </c>
      <c r="E188" s="227" t="s">
        <v>318</v>
      </c>
      <c r="F188" s="228" t="s">
        <v>319</v>
      </c>
      <c r="G188" s="229" t="s">
        <v>291</v>
      </c>
      <c r="H188" s="230">
        <v>2</v>
      </c>
      <c r="I188" s="231"/>
      <c r="J188" s="230">
        <f>ROUND(I188*H188,3)</f>
        <v>0</v>
      </c>
      <c r="K188" s="232"/>
      <c r="L188" s="41"/>
      <c r="M188" s="233" t="s">
        <v>1</v>
      </c>
      <c r="N188" s="234" t="s">
        <v>38</v>
      </c>
      <c r="O188" s="94"/>
      <c r="P188" s="235">
        <f>O188*H188</f>
        <v>0</v>
      </c>
      <c r="Q188" s="235">
        <v>0.057450000000000001</v>
      </c>
      <c r="R188" s="235">
        <f>Q188*H188</f>
        <v>0.1149</v>
      </c>
      <c r="S188" s="235">
        <v>0</v>
      </c>
      <c r="T188" s="236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37" t="s">
        <v>174</v>
      </c>
      <c r="AT188" s="237" t="s">
        <v>170</v>
      </c>
      <c r="AU188" s="237" t="s">
        <v>82</v>
      </c>
      <c r="AY188" s="14" t="s">
        <v>168</v>
      </c>
      <c r="BE188" s="238">
        <f>IF(N188="základná",J188,0)</f>
        <v>0</v>
      </c>
      <c r="BF188" s="238">
        <f>IF(N188="znížená",J188,0)</f>
        <v>0</v>
      </c>
      <c r="BG188" s="238">
        <f>IF(N188="zákl. prenesená",J188,0)</f>
        <v>0</v>
      </c>
      <c r="BH188" s="238">
        <f>IF(N188="zníž. prenesená",J188,0)</f>
        <v>0</v>
      </c>
      <c r="BI188" s="238">
        <f>IF(N188="nulová",J188,0)</f>
        <v>0</v>
      </c>
      <c r="BJ188" s="14" t="s">
        <v>82</v>
      </c>
      <c r="BK188" s="239">
        <f>ROUND(I188*H188,3)</f>
        <v>0</v>
      </c>
      <c r="BL188" s="14" t="s">
        <v>174</v>
      </c>
      <c r="BM188" s="237" t="s">
        <v>320</v>
      </c>
    </row>
    <row r="189" s="2" customFormat="1" ht="24.15" customHeight="1">
      <c r="A189" s="35"/>
      <c r="B189" s="36"/>
      <c r="C189" s="226" t="s">
        <v>321</v>
      </c>
      <c r="D189" s="226" t="s">
        <v>170</v>
      </c>
      <c r="E189" s="227" t="s">
        <v>322</v>
      </c>
      <c r="F189" s="228" t="s">
        <v>323</v>
      </c>
      <c r="G189" s="229" t="s">
        <v>291</v>
      </c>
      <c r="H189" s="230">
        <v>18</v>
      </c>
      <c r="I189" s="231"/>
      <c r="J189" s="230">
        <f>ROUND(I189*H189,3)</f>
        <v>0</v>
      </c>
      <c r="K189" s="232"/>
      <c r="L189" s="41"/>
      <c r="M189" s="233" t="s">
        <v>1</v>
      </c>
      <c r="N189" s="234" t="s">
        <v>38</v>
      </c>
      <c r="O189" s="94"/>
      <c r="P189" s="235">
        <f>O189*H189</f>
        <v>0</v>
      </c>
      <c r="Q189" s="235">
        <v>0.058540000000000002</v>
      </c>
      <c r="R189" s="235">
        <f>Q189*H189</f>
        <v>1.05372</v>
      </c>
      <c r="S189" s="235">
        <v>0</v>
      </c>
      <c r="T189" s="236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37" t="s">
        <v>174</v>
      </c>
      <c r="AT189" s="237" t="s">
        <v>170</v>
      </c>
      <c r="AU189" s="237" t="s">
        <v>82</v>
      </c>
      <c r="AY189" s="14" t="s">
        <v>168</v>
      </c>
      <c r="BE189" s="238">
        <f>IF(N189="základná",J189,0)</f>
        <v>0</v>
      </c>
      <c r="BF189" s="238">
        <f>IF(N189="znížená",J189,0)</f>
        <v>0</v>
      </c>
      <c r="BG189" s="238">
        <f>IF(N189="zákl. prenesená",J189,0)</f>
        <v>0</v>
      </c>
      <c r="BH189" s="238">
        <f>IF(N189="zníž. prenesená",J189,0)</f>
        <v>0</v>
      </c>
      <c r="BI189" s="238">
        <f>IF(N189="nulová",J189,0)</f>
        <v>0</v>
      </c>
      <c r="BJ189" s="14" t="s">
        <v>82</v>
      </c>
      <c r="BK189" s="239">
        <f>ROUND(I189*H189,3)</f>
        <v>0</v>
      </c>
      <c r="BL189" s="14" t="s">
        <v>174</v>
      </c>
      <c r="BM189" s="237" t="s">
        <v>324</v>
      </c>
    </row>
    <row r="190" s="2" customFormat="1" ht="24.15" customHeight="1">
      <c r="A190" s="35"/>
      <c r="B190" s="36"/>
      <c r="C190" s="226" t="s">
        <v>325</v>
      </c>
      <c r="D190" s="226" t="s">
        <v>170</v>
      </c>
      <c r="E190" s="227" t="s">
        <v>326</v>
      </c>
      <c r="F190" s="228" t="s">
        <v>327</v>
      </c>
      <c r="G190" s="229" t="s">
        <v>291</v>
      </c>
      <c r="H190" s="230">
        <v>160</v>
      </c>
      <c r="I190" s="231"/>
      <c r="J190" s="230">
        <f>ROUND(I190*H190,3)</f>
        <v>0</v>
      </c>
      <c r="K190" s="232"/>
      <c r="L190" s="41"/>
      <c r="M190" s="233" t="s">
        <v>1</v>
      </c>
      <c r="N190" s="234" t="s">
        <v>38</v>
      </c>
      <c r="O190" s="94"/>
      <c r="P190" s="235">
        <f>O190*H190</f>
        <v>0</v>
      </c>
      <c r="Q190" s="235">
        <v>0.068229999999999999</v>
      </c>
      <c r="R190" s="235">
        <f>Q190*H190</f>
        <v>10.9168</v>
      </c>
      <c r="S190" s="235">
        <v>0</v>
      </c>
      <c r="T190" s="236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37" t="s">
        <v>174</v>
      </c>
      <c r="AT190" s="237" t="s">
        <v>170</v>
      </c>
      <c r="AU190" s="237" t="s">
        <v>82</v>
      </c>
      <c r="AY190" s="14" t="s">
        <v>168</v>
      </c>
      <c r="BE190" s="238">
        <f>IF(N190="základná",J190,0)</f>
        <v>0</v>
      </c>
      <c r="BF190" s="238">
        <f>IF(N190="znížená",J190,0)</f>
        <v>0</v>
      </c>
      <c r="BG190" s="238">
        <f>IF(N190="zákl. prenesená",J190,0)</f>
        <v>0</v>
      </c>
      <c r="BH190" s="238">
        <f>IF(N190="zníž. prenesená",J190,0)</f>
        <v>0</v>
      </c>
      <c r="BI190" s="238">
        <f>IF(N190="nulová",J190,0)</f>
        <v>0</v>
      </c>
      <c r="BJ190" s="14" t="s">
        <v>82</v>
      </c>
      <c r="BK190" s="239">
        <f>ROUND(I190*H190,3)</f>
        <v>0</v>
      </c>
      <c r="BL190" s="14" t="s">
        <v>174</v>
      </c>
      <c r="BM190" s="237" t="s">
        <v>328</v>
      </c>
    </row>
    <row r="191" s="2" customFormat="1" ht="24.15" customHeight="1">
      <c r="A191" s="35"/>
      <c r="B191" s="36"/>
      <c r="C191" s="226" t="s">
        <v>329</v>
      </c>
      <c r="D191" s="226" t="s">
        <v>170</v>
      </c>
      <c r="E191" s="227" t="s">
        <v>330</v>
      </c>
      <c r="F191" s="228" t="s">
        <v>331</v>
      </c>
      <c r="G191" s="229" t="s">
        <v>291</v>
      </c>
      <c r="H191" s="230">
        <v>5</v>
      </c>
      <c r="I191" s="231"/>
      <c r="J191" s="230">
        <f>ROUND(I191*H191,3)</f>
        <v>0</v>
      </c>
      <c r="K191" s="232"/>
      <c r="L191" s="41"/>
      <c r="M191" s="233" t="s">
        <v>1</v>
      </c>
      <c r="N191" s="234" t="s">
        <v>38</v>
      </c>
      <c r="O191" s="94"/>
      <c r="P191" s="235">
        <f>O191*H191</f>
        <v>0</v>
      </c>
      <c r="Q191" s="235">
        <v>0.13646</v>
      </c>
      <c r="R191" s="235">
        <f>Q191*H191</f>
        <v>0.68230000000000002</v>
      </c>
      <c r="S191" s="235">
        <v>0</v>
      </c>
      <c r="T191" s="236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37" t="s">
        <v>174</v>
      </c>
      <c r="AT191" s="237" t="s">
        <v>170</v>
      </c>
      <c r="AU191" s="237" t="s">
        <v>82</v>
      </c>
      <c r="AY191" s="14" t="s">
        <v>168</v>
      </c>
      <c r="BE191" s="238">
        <f>IF(N191="základná",J191,0)</f>
        <v>0</v>
      </c>
      <c r="BF191" s="238">
        <f>IF(N191="znížená",J191,0)</f>
        <v>0</v>
      </c>
      <c r="BG191" s="238">
        <f>IF(N191="zákl. prenesená",J191,0)</f>
        <v>0</v>
      </c>
      <c r="BH191" s="238">
        <f>IF(N191="zníž. prenesená",J191,0)</f>
        <v>0</v>
      </c>
      <c r="BI191" s="238">
        <f>IF(N191="nulová",J191,0)</f>
        <v>0</v>
      </c>
      <c r="BJ191" s="14" t="s">
        <v>82</v>
      </c>
      <c r="BK191" s="239">
        <f>ROUND(I191*H191,3)</f>
        <v>0</v>
      </c>
      <c r="BL191" s="14" t="s">
        <v>174</v>
      </c>
      <c r="BM191" s="237" t="s">
        <v>332</v>
      </c>
    </row>
    <row r="192" s="2" customFormat="1" ht="24.15" customHeight="1">
      <c r="A192" s="35"/>
      <c r="B192" s="36"/>
      <c r="C192" s="226" t="s">
        <v>333</v>
      </c>
      <c r="D192" s="226" t="s">
        <v>170</v>
      </c>
      <c r="E192" s="227" t="s">
        <v>334</v>
      </c>
      <c r="F192" s="228" t="s">
        <v>335</v>
      </c>
      <c r="G192" s="229" t="s">
        <v>221</v>
      </c>
      <c r="H192" s="230">
        <v>130.05000000000001</v>
      </c>
      <c r="I192" s="231"/>
      <c r="J192" s="230">
        <f>ROUND(I192*H192,3)</f>
        <v>0</v>
      </c>
      <c r="K192" s="232"/>
      <c r="L192" s="41"/>
      <c r="M192" s="233" t="s">
        <v>1</v>
      </c>
      <c r="N192" s="234" t="s">
        <v>38</v>
      </c>
      <c r="O192" s="94"/>
      <c r="P192" s="235">
        <f>O192*H192</f>
        <v>0</v>
      </c>
      <c r="Q192" s="235">
        <v>0.00055999999999999995</v>
      </c>
      <c r="R192" s="235">
        <f>Q192*H192</f>
        <v>0.072828000000000004</v>
      </c>
      <c r="S192" s="235">
        <v>0</v>
      </c>
      <c r="T192" s="236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37" t="s">
        <v>174</v>
      </c>
      <c r="AT192" s="237" t="s">
        <v>170</v>
      </c>
      <c r="AU192" s="237" t="s">
        <v>82</v>
      </c>
      <c r="AY192" s="14" t="s">
        <v>168</v>
      </c>
      <c r="BE192" s="238">
        <f>IF(N192="základná",J192,0)</f>
        <v>0</v>
      </c>
      <c r="BF192" s="238">
        <f>IF(N192="znížená",J192,0)</f>
        <v>0</v>
      </c>
      <c r="BG192" s="238">
        <f>IF(N192="zákl. prenesená",J192,0)</f>
        <v>0</v>
      </c>
      <c r="BH192" s="238">
        <f>IF(N192="zníž. prenesená",J192,0)</f>
        <v>0</v>
      </c>
      <c r="BI192" s="238">
        <f>IF(N192="nulová",J192,0)</f>
        <v>0</v>
      </c>
      <c r="BJ192" s="14" t="s">
        <v>82</v>
      </c>
      <c r="BK192" s="239">
        <f>ROUND(I192*H192,3)</f>
        <v>0</v>
      </c>
      <c r="BL192" s="14" t="s">
        <v>174</v>
      </c>
      <c r="BM192" s="237" t="s">
        <v>336</v>
      </c>
    </row>
    <row r="193" s="2" customFormat="1" ht="24.15" customHeight="1">
      <c r="A193" s="35"/>
      <c r="B193" s="36"/>
      <c r="C193" s="226" t="s">
        <v>337</v>
      </c>
      <c r="D193" s="226" t="s">
        <v>170</v>
      </c>
      <c r="E193" s="227" t="s">
        <v>338</v>
      </c>
      <c r="F193" s="228" t="s">
        <v>339</v>
      </c>
      <c r="G193" s="229" t="s">
        <v>221</v>
      </c>
      <c r="H193" s="230">
        <v>130.05000000000001</v>
      </c>
      <c r="I193" s="231"/>
      <c r="J193" s="230">
        <f>ROUND(I193*H193,3)</f>
        <v>0</v>
      </c>
      <c r="K193" s="232"/>
      <c r="L193" s="41"/>
      <c r="M193" s="233" t="s">
        <v>1</v>
      </c>
      <c r="N193" s="234" t="s">
        <v>38</v>
      </c>
      <c r="O193" s="94"/>
      <c r="P193" s="235">
        <f>O193*H193</f>
        <v>0</v>
      </c>
      <c r="Q193" s="235">
        <v>0</v>
      </c>
      <c r="R193" s="235">
        <f>Q193*H193</f>
        <v>0</v>
      </c>
      <c r="S193" s="235">
        <v>0</v>
      </c>
      <c r="T193" s="236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37" t="s">
        <v>174</v>
      </c>
      <c r="AT193" s="237" t="s">
        <v>170</v>
      </c>
      <c r="AU193" s="237" t="s">
        <v>82</v>
      </c>
      <c r="AY193" s="14" t="s">
        <v>168</v>
      </c>
      <c r="BE193" s="238">
        <f>IF(N193="základná",J193,0)</f>
        <v>0</v>
      </c>
      <c r="BF193" s="238">
        <f>IF(N193="znížená",J193,0)</f>
        <v>0</v>
      </c>
      <c r="BG193" s="238">
        <f>IF(N193="zákl. prenesená",J193,0)</f>
        <v>0</v>
      </c>
      <c r="BH193" s="238">
        <f>IF(N193="zníž. prenesená",J193,0)</f>
        <v>0</v>
      </c>
      <c r="BI193" s="238">
        <f>IF(N193="nulová",J193,0)</f>
        <v>0</v>
      </c>
      <c r="BJ193" s="14" t="s">
        <v>82</v>
      </c>
      <c r="BK193" s="239">
        <f>ROUND(I193*H193,3)</f>
        <v>0</v>
      </c>
      <c r="BL193" s="14" t="s">
        <v>174</v>
      </c>
      <c r="BM193" s="237" t="s">
        <v>340</v>
      </c>
    </row>
    <row r="194" s="2" customFormat="1" ht="24.15" customHeight="1">
      <c r="A194" s="35"/>
      <c r="B194" s="36"/>
      <c r="C194" s="226" t="s">
        <v>341</v>
      </c>
      <c r="D194" s="226" t="s">
        <v>170</v>
      </c>
      <c r="E194" s="227" t="s">
        <v>342</v>
      </c>
      <c r="F194" s="228" t="s">
        <v>343</v>
      </c>
      <c r="G194" s="229" t="s">
        <v>212</v>
      </c>
      <c r="H194" s="230">
        <v>0.001</v>
      </c>
      <c r="I194" s="231"/>
      <c r="J194" s="230">
        <f>ROUND(I194*H194,3)</f>
        <v>0</v>
      </c>
      <c r="K194" s="232"/>
      <c r="L194" s="41"/>
      <c r="M194" s="233" t="s">
        <v>1</v>
      </c>
      <c r="N194" s="234" t="s">
        <v>38</v>
      </c>
      <c r="O194" s="94"/>
      <c r="P194" s="235">
        <f>O194*H194</f>
        <v>0</v>
      </c>
      <c r="Q194" s="235">
        <v>1.0195300000000001</v>
      </c>
      <c r="R194" s="235">
        <f>Q194*H194</f>
        <v>0.0010195300000000001</v>
      </c>
      <c r="S194" s="235">
        <v>0</v>
      </c>
      <c r="T194" s="236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37" t="s">
        <v>174</v>
      </c>
      <c r="AT194" s="237" t="s">
        <v>170</v>
      </c>
      <c r="AU194" s="237" t="s">
        <v>82</v>
      </c>
      <c r="AY194" s="14" t="s">
        <v>168</v>
      </c>
      <c r="BE194" s="238">
        <f>IF(N194="základná",J194,0)</f>
        <v>0</v>
      </c>
      <c r="BF194" s="238">
        <f>IF(N194="znížená",J194,0)</f>
        <v>0</v>
      </c>
      <c r="BG194" s="238">
        <f>IF(N194="zákl. prenesená",J194,0)</f>
        <v>0</v>
      </c>
      <c r="BH194" s="238">
        <f>IF(N194="zníž. prenesená",J194,0)</f>
        <v>0</v>
      </c>
      <c r="BI194" s="238">
        <f>IF(N194="nulová",J194,0)</f>
        <v>0</v>
      </c>
      <c r="BJ194" s="14" t="s">
        <v>82</v>
      </c>
      <c r="BK194" s="239">
        <f>ROUND(I194*H194,3)</f>
        <v>0</v>
      </c>
      <c r="BL194" s="14" t="s">
        <v>174</v>
      </c>
      <c r="BM194" s="237" t="s">
        <v>344</v>
      </c>
    </row>
    <row r="195" s="2" customFormat="1" ht="37.8" customHeight="1">
      <c r="A195" s="35"/>
      <c r="B195" s="36"/>
      <c r="C195" s="226" t="s">
        <v>345</v>
      </c>
      <c r="D195" s="226" t="s">
        <v>170</v>
      </c>
      <c r="E195" s="227" t="s">
        <v>346</v>
      </c>
      <c r="F195" s="228" t="s">
        <v>347</v>
      </c>
      <c r="G195" s="229" t="s">
        <v>221</v>
      </c>
      <c r="H195" s="230">
        <v>364.95499999999998</v>
      </c>
      <c r="I195" s="231"/>
      <c r="J195" s="230">
        <f>ROUND(I195*H195,3)</f>
        <v>0</v>
      </c>
      <c r="K195" s="232"/>
      <c r="L195" s="41"/>
      <c r="M195" s="233" t="s">
        <v>1</v>
      </c>
      <c r="N195" s="234" t="s">
        <v>38</v>
      </c>
      <c r="O195" s="94"/>
      <c r="P195" s="235">
        <f>O195*H195</f>
        <v>0</v>
      </c>
      <c r="Q195" s="235">
        <v>0.10614</v>
      </c>
      <c r="R195" s="235">
        <f>Q195*H195</f>
        <v>38.7363237</v>
      </c>
      <c r="S195" s="235">
        <v>0</v>
      </c>
      <c r="T195" s="236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37" t="s">
        <v>174</v>
      </c>
      <c r="AT195" s="237" t="s">
        <v>170</v>
      </c>
      <c r="AU195" s="237" t="s">
        <v>82</v>
      </c>
      <c r="AY195" s="14" t="s">
        <v>168</v>
      </c>
      <c r="BE195" s="238">
        <f>IF(N195="základná",J195,0)</f>
        <v>0</v>
      </c>
      <c r="BF195" s="238">
        <f>IF(N195="znížená",J195,0)</f>
        <v>0</v>
      </c>
      <c r="BG195" s="238">
        <f>IF(N195="zákl. prenesená",J195,0)</f>
        <v>0</v>
      </c>
      <c r="BH195" s="238">
        <f>IF(N195="zníž. prenesená",J195,0)</f>
        <v>0</v>
      </c>
      <c r="BI195" s="238">
        <f>IF(N195="nulová",J195,0)</f>
        <v>0</v>
      </c>
      <c r="BJ195" s="14" t="s">
        <v>82</v>
      </c>
      <c r="BK195" s="239">
        <f>ROUND(I195*H195,3)</f>
        <v>0</v>
      </c>
      <c r="BL195" s="14" t="s">
        <v>174</v>
      </c>
      <c r="BM195" s="237" t="s">
        <v>348</v>
      </c>
    </row>
    <row r="196" s="2" customFormat="1" ht="37.8" customHeight="1">
      <c r="A196" s="35"/>
      <c r="B196" s="36"/>
      <c r="C196" s="226" t="s">
        <v>349</v>
      </c>
      <c r="D196" s="226" t="s">
        <v>170</v>
      </c>
      <c r="E196" s="227" t="s">
        <v>350</v>
      </c>
      <c r="F196" s="228" t="s">
        <v>351</v>
      </c>
      <c r="G196" s="229" t="s">
        <v>221</v>
      </c>
      <c r="H196" s="230">
        <v>368.154</v>
      </c>
      <c r="I196" s="231"/>
      <c r="J196" s="230">
        <f>ROUND(I196*H196,3)</f>
        <v>0</v>
      </c>
      <c r="K196" s="232"/>
      <c r="L196" s="41"/>
      <c r="M196" s="233" t="s">
        <v>1</v>
      </c>
      <c r="N196" s="234" t="s">
        <v>38</v>
      </c>
      <c r="O196" s="94"/>
      <c r="P196" s="235">
        <f>O196*H196</f>
        <v>0</v>
      </c>
      <c r="Q196" s="235">
        <v>0.10614</v>
      </c>
      <c r="R196" s="235">
        <f>Q196*H196</f>
        <v>39.075865559999997</v>
      </c>
      <c r="S196" s="235">
        <v>0</v>
      </c>
      <c r="T196" s="236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37" t="s">
        <v>174</v>
      </c>
      <c r="AT196" s="237" t="s">
        <v>170</v>
      </c>
      <c r="AU196" s="237" t="s">
        <v>82</v>
      </c>
      <c r="AY196" s="14" t="s">
        <v>168</v>
      </c>
      <c r="BE196" s="238">
        <f>IF(N196="základná",J196,0)</f>
        <v>0</v>
      </c>
      <c r="BF196" s="238">
        <f>IF(N196="znížená",J196,0)</f>
        <v>0</v>
      </c>
      <c r="BG196" s="238">
        <f>IF(N196="zákl. prenesená",J196,0)</f>
        <v>0</v>
      </c>
      <c r="BH196" s="238">
        <f>IF(N196="zníž. prenesená",J196,0)</f>
        <v>0</v>
      </c>
      <c r="BI196" s="238">
        <f>IF(N196="nulová",J196,0)</f>
        <v>0</v>
      </c>
      <c r="BJ196" s="14" t="s">
        <v>82</v>
      </c>
      <c r="BK196" s="239">
        <f>ROUND(I196*H196,3)</f>
        <v>0</v>
      </c>
      <c r="BL196" s="14" t="s">
        <v>174</v>
      </c>
      <c r="BM196" s="237" t="s">
        <v>352</v>
      </c>
    </row>
    <row r="197" s="2" customFormat="1" ht="24.15" customHeight="1">
      <c r="A197" s="35"/>
      <c r="B197" s="36"/>
      <c r="C197" s="226" t="s">
        <v>353</v>
      </c>
      <c r="D197" s="226" t="s">
        <v>170</v>
      </c>
      <c r="E197" s="227" t="s">
        <v>354</v>
      </c>
      <c r="F197" s="228" t="s">
        <v>355</v>
      </c>
      <c r="G197" s="229" t="s">
        <v>221</v>
      </c>
      <c r="H197" s="230">
        <v>12.096</v>
      </c>
      <c r="I197" s="231"/>
      <c r="J197" s="230">
        <f>ROUND(I197*H197,3)</f>
        <v>0</v>
      </c>
      <c r="K197" s="232"/>
      <c r="L197" s="41"/>
      <c r="M197" s="233" t="s">
        <v>1</v>
      </c>
      <c r="N197" s="234" t="s">
        <v>38</v>
      </c>
      <c r="O197" s="94"/>
      <c r="P197" s="235">
        <f>O197*H197</f>
        <v>0</v>
      </c>
      <c r="Q197" s="235">
        <v>0.15314</v>
      </c>
      <c r="R197" s="235">
        <f>Q197*H197</f>
        <v>1.8523814400000001</v>
      </c>
      <c r="S197" s="235">
        <v>0</v>
      </c>
      <c r="T197" s="236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37" t="s">
        <v>174</v>
      </c>
      <c r="AT197" s="237" t="s">
        <v>170</v>
      </c>
      <c r="AU197" s="237" t="s">
        <v>82</v>
      </c>
      <c r="AY197" s="14" t="s">
        <v>168</v>
      </c>
      <c r="BE197" s="238">
        <f>IF(N197="základná",J197,0)</f>
        <v>0</v>
      </c>
      <c r="BF197" s="238">
        <f>IF(N197="znížená",J197,0)</f>
        <v>0</v>
      </c>
      <c r="BG197" s="238">
        <f>IF(N197="zákl. prenesená",J197,0)</f>
        <v>0</v>
      </c>
      <c r="BH197" s="238">
        <f>IF(N197="zníž. prenesená",J197,0)</f>
        <v>0</v>
      </c>
      <c r="BI197" s="238">
        <f>IF(N197="nulová",J197,0)</f>
        <v>0</v>
      </c>
      <c r="BJ197" s="14" t="s">
        <v>82</v>
      </c>
      <c r="BK197" s="239">
        <f>ROUND(I197*H197,3)</f>
        <v>0</v>
      </c>
      <c r="BL197" s="14" t="s">
        <v>174</v>
      </c>
      <c r="BM197" s="237" t="s">
        <v>356</v>
      </c>
    </row>
    <row r="198" s="12" customFormat="1" ht="22.8" customHeight="1">
      <c r="A198" s="12"/>
      <c r="B198" s="210"/>
      <c r="C198" s="211"/>
      <c r="D198" s="212" t="s">
        <v>71</v>
      </c>
      <c r="E198" s="224" t="s">
        <v>174</v>
      </c>
      <c r="F198" s="224" t="s">
        <v>357</v>
      </c>
      <c r="G198" s="211"/>
      <c r="H198" s="211"/>
      <c r="I198" s="214"/>
      <c r="J198" s="225">
        <f>BK198</f>
        <v>0</v>
      </c>
      <c r="K198" s="211"/>
      <c r="L198" s="216"/>
      <c r="M198" s="217"/>
      <c r="N198" s="218"/>
      <c r="O198" s="218"/>
      <c r="P198" s="219">
        <f>SUM(P199:P225)</f>
        <v>0</v>
      </c>
      <c r="Q198" s="218"/>
      <c r="R198" s="219">
        <f>SUM(R199:R225)</f>
        <v>628.06492284000001</v>
      </c>
      <c r="S198" s="218"/>
      <c r="T198" s="220">
        <f>SUM(T199:T225)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221" t="s">
        <v>80</v>
      </c>
      <c r="AT198" s="222" t="s">
        <v>71</v>
      </c>
      <c r="AU198" s="222" t="s">
        <v>80</v>
      </c>
      <c r="AY198" s="221" t="s">
        <v>168</v>
      </c>
      <c r="BK198" s="223">
        <f>SUM(BK199:BK225)</f>
        <v>0</v>
      </c>
    </row>
    <row r="199" s="2" customFormat="1" ht="24.15" customHeight="1">
      <c r="A199" s="35"/>
      <c r="B199" s="36"/>
      <c r="C199" s="226" t="s">
        <v>358</v>
      </c>
      <c r="D199" s="226" t="s">
        <v>170</v>
      </c>
      <c r="E199" s="227" t="s">
        <v>359</v>
      </c>
      <c r="F199" s="228" t="s">
        <v>360</v>
      </c>
      <c r="G199" s="229" t="s">
        <v>173</v>
      </c>
      <c r="H199" s="230">
        <v>191.44900000000001</v>
      </c>
      <c r="I199" s="231"/>
      <c r="J199" s="230">
        <f>ROUND(I199*H199,3)</f>
        <v>0</v>
      </c>
      <c r="K199" s="232"/>
      <c r="L199" s="41"/>
      <c r="M199" s="233" t="s">
        <v>1</v>
      </c>
      <c r="N199" s="234" t="s">
        <v>38</v>
      </c>
      <c r="O199" s="94"/>
      <c r="P199" s="235">
        <f>O199*H199</f>
        <v>0</v>
      </c>
      <c r="Q199" s="235">
        <v>2.4018999999999999</v>
      </c>
      <c r="R199" s="235">
        <f>Q199*H199</f>
        <v>459.84135309999999</v>
      </c>
      <c r="S199" s="235">
        <v>0</v>
      </c>
      <c r="T199" s="236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37" t="s">
        <v>174</v>
      </c>
      <c r="AT199" s="237" t="s">
        <v>170</v>
      </c>
      <c r="AU199" s="237" t="s">
        <v>82</v>
      </c>
      <c r="AY199" s="14" t="s">
        <v>168</v>
      </c>
      <c r="BE199" s="238">
        <f>IF(N199="základná",J199,0)</f>
        <v>0</v>
      </c>
      <c r="BF199" s="238">
        <f>IF(N199="znížená",J199,0)</f>
        <v>0</v>
      </c>
      <c r="BG199" s="238">
        <f>IF(N199="zákl. prenesená",J199,0)</f>
        <v>0</v>
      </c>
      <c r="BH199" s="238">
        <f>IF(N199="zníž. prenesená",J199,0)</f>
        <v>0</v>
      </c>
      <c r="BI199" s="238">
        <f>IF(N199="nulová",J199,0)</f>
        <v>0</v>
      </c>
      <c r="BJ199" s="14" t="s">
        <v>82</v>
      </c>
      <c r="BK199" s="239">
        <f>ROUND(I199*H199,3)</f>
        <v>0</v>
      </c>
      <c r="BL199" s="14" t="s">
        <v>174</v>
      </c>
      <c r="BM199" s="237" t="s">
        <v>361</v>
      </c>
    </row>
    <row r="200" s="2" customFormat="1" ht="16.5" customHeight="1">
      <c r="A200" s="35"/>
      <c r="B200" s="36"/>
      <c r="C200" s="226" t="s">
        <v>362</v>
      </c>
      <c r="D200" s="226" t="s">
        <v>170</v>
      </c>
      <c r="E200" s="227" t="s">
        <v>363</v>
      </c>
      <c r="F200" s="228" t="s">
        <v>364</v>
      </c>
      <c r="G200" s="229" t="s">
        <v>221</v>
      </c>
      <c r="H200" s="230">
        <v>889.51999999999998</v>
      </c>
      <c r="I200" s="231"/>
      <c r="J200" s="230">
        <f>ROUND(I200*H200,3)</f>
        <v>0</v>
      </c>
      <c r="K200" s="232"/>
      <c r="L200" s="41"/>
      <c r="M200" s="233" t="s">
        <v>1</v>
      </c>
      <c r="N200" s="234" t="s">
        <v>38</v>
      </c>
      <c r="O200" s="94"/>
      <c r="P200" s="235">
        <f>O200*H200</f>
        <v>0</v>
      </c>
      <c r="Q200" s="235">
        <v>0.0010399999999999999</v>
      </c>
      <c r="R200" s="235">
        <f>Q200*H200</f>
        <v>0.92510079999999995</v>
      </c>
      <c r="S200" s="235">
        <v>0</v>
      </c>
      <c r="T200" s="236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37" t="s">
        <v>174</v>
      </c>
      <c r="AT200" s="237" t="s">
        <v>170</v>
      </c>
      <c r="AU200" s="237" t="s">
        <v>82</v>
      </c>
      <c r="AY200" s="14" t="s">
        <v>168</v>
      </c>
      <c r="BE200" s="238">
        <f>IF(N200="základná",J200,0)</f>
        <v>0</v>
      </c>
      <c r="BF200" s="238">
        <f>IF(N200="znížená",J200,0)</f>
        <v>0</v>
      </c>
      <c r="BG200" s="238">
        <f>IF(N200="zákl. prenesená",J200,0)</f>
        <v>0</v>
      </c>
      <c r="BH200" s="238">
        <f>IF(N200="zníž. prenesená",J200,0)</f>
        <v>0</v>
      </c>
      <c r="BI200" s="238">
        <f>IF(N200="nulová",J200,0)</f>
        <v>0</v>
      </c>
      <c r="BJ200" s="14" t="s">
        <v>82</v>
      </c>
      <c r="BK200" s="239">
        <f>ROUND(I200*H200,3)</f>
        <v>0</v>
      </c>
      <c r="BL200" s="14" t="s">
        <v>174</v>
      </c>
      <c r="BM200" s="237" t="s">
        <v>365</v>
      </c>
    </row>
    <row r="201" s="2" customFormat="1" ht="16.5" customHeight="1">
      <c r="A201" s="35"/>
      <c r="B201" s="36"/>
      <c r="C201" s="226" t="s">
        <v>366</v>
      </c>
      <c r="D201" s="226" t="s">
        <v>170</v>
      </c>
      <c r="E201" s="227" t="s">
        <v>367</v>
      </c>
      <c r="F201" s="228" t="s">
        <v>368</v>
      </c>
      <c r="G201" s="229" t="s">
        <v>221</v>
      </c>
      <c r="H201" s="230">
        <v>889.51999999999998</v>
      </c>
      <c r="I201" s="231"/>
      <c r="J201" s="230">
        <f>ROUND(I201*H201,3)</f>
        <v>0</v>
      </c>
      <c r="K201" s="232"/>
      <c r="L201" s="41"/>
      <c r="M201" s="233" t="s">
        <v>1</v>
      </c>
      <c r="N201" s="234" t="s">
        <v>38</v>
      </c>
      <c r="O201" s="94"/>
      <c r="P201" s="235">
        <f>O201*H201</f>
        <v>0</v>
      </c>
      <c r="Q201" s="235">
        <v>0</v>
      </c>
      <c r="R201" s="235">
        <f>Q201*H201</f>
        <v>0</v>
      </c>
      <c r="S201" s="235">
        <v>0</v>
      </c>
      <c r="T201" s="236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37" t="s">
        <v>174</v>
      </c>
      <c r="AT201" s="237" t="s">
        <v>170</v>
      </c>
      <c r="AU201" s="237" t="s">
        <v>82</v>
      </c>
      <c r="AY201" s="14" t="s">
        <v>168</v>
      </c>
      <c r="BE201" s="238">
        <f>IF(N201="základná",J201,0)</f>
        <v>0</v>
      </c>
      <c r="BF201" s="238">
        <f>IF(N201="znížená",J201,0)</f>
        <v>0</v>
      </c>
      <c r="BG201" s="238">
        <f>IF(N201="zákl. prenesená",J201,0)</f>
        <v>0</v>
      </c>
      <c r="BH201" s="238">
        <f>IF(N201="zníž. prenesená",J201,0)</f>
        <v>0</v>
      </c>
      <c r="BI201" s="238">
        <f>IF(N201="nulová",J201,0)</f>
        <v>0</v>
      </c>
      <c r="BJ201" s="14" t="s">
        <v>82</v>
      </c>
      <c r="BK201" s="239">
        <f>ROUND(I201*H201,3)</f>
        <v>0</v>
      </c>
      <c r="BL201" s="14" t="s">
        <v>174</v>
      </c>
      <c r="BM201" s="237" t="s">
        <v>369</v>
      </c>
    </row>
    <row r="202" s="2" customFormat="1" ht="24.15" customHeight="1">
      <c r="A202" s="35"/>
      <c r="B202" s="36"/>
      <c r="C202" s="226" t="s">
        <v>370</v>
      </c>
      <c r="D202" s="226" t="s">
        <v>170</v>
      </c>
      <c r="E202" s="227" t="s">
        <v>371</v>
      </c>
      <c r="F202" s="228" t="s">
        <v>372</v>
      </c>
      <c r="G202" s="229" t="s">
        <v>221</v>
      </c>
      <c r="H202" s="230">
        <v>854.73199999999997</v>
      </c>
      <c r="I202" s="231"/>
      <c r="J202" s="230">
        <f>ROUND(I202*H202,3)</f>
        <v>0</v>
      </c>
      <c r="K202" s="232"/>
      <c r="L202" s="41"/>
      <c r="M202" s="233" t="s">
        <v>1</v>
      </c>
      <c r="N202" s="234" t="s">
        <v>38</v>
      </c>
      <c r="O202" s="94"/>
      <c r="P202" s="235">
        <f>O202*H202</f>
        <v>0</v>
      </c>
      <c r="Q202" s="235">
        <v>0.0022499999999999998</v>
      </c>
      <c r="R202" s="235">
        <f>Q202*H202</f>
        <v>1.9231469999999997</v>
      </c>
      <c r="S202" s="235">
        <v>0</v>
      </c>
      <c r="T202" s="236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37" t="s">
        <v>174</v>
      </c>
      <c r="AT202" s="237" t="s">
        <v>170</v>
      </c>
      <c r="AU202" s="237" t="s">
        <v>82</v>
      </c>
      <c r="AY202" s="14" t="s">
        <v>168</v>
      </c>
      <c r="BE202" s="238">
        <f>IF(N202="základná",J202,0)</f>
        <v>0</v>
      </c>
      <c r="BF202" s="238">
        <f>IF(N202="znížená",J202,0)</f>
        <v>0</v>
      </c>
      <c r="BG202" s="238">
        <f>IF(N202="zákl. prenesená",J202,0)</f>
        <v>0</v>
      </c>
      <c r="BH202" s="238">
        <f>IF(N202="zníž. prenesená",J202,0)</f>
        <v>0</v>
      </c>
      <c r="BI202" s="238">
        <f>IF(N202="nulová",J202,0)</f>
        <v>0</v>
      </c>
      <c r="BJ202" s="14" t="s">
        <v>82</v>
      </c>
      <c r="BK202" s="239">
        <f>ROUND(I202*H202,3)</f>
        <v>0</v>
      </c>
      <c r="BL202" s="14" t="s">
        <v>174</v>
      </c>
      <c r="BM202" s="237" t="s">
        <v>373</v>
      </c>
    </row>
    <row r="203" s="2" customFormat="1" ht="24.15" customHeight="1">
      <c r="A203" s="35"/>
      <c r="B203" s="36"/>
      <c r="C203" s="226" t="s">
        <v>374</v>
      </c>
      <c r="D203" s="226" t="s">
        <v>170</v>
      </c>
      <c r="E203" s="227" t="s">
        <v>375</v>
      </c>
      <c r="F203" s="228" t="s">
        <v>376</v>
      </c>
      <c r="G203" s="229" t="s">
        <v>221</v>
      </c>
      <c r="H203" s="230">
        <v>854.73199999999997</v>
      </c>
      <c r="I203" s="231"/>
      <c r="J203" s="230">
        <f>ROUND(I203*H203,3)</f>
        <v>0</v>
      </c>
      <c r="K203" s="232"/>
      <c r="L203" s="41"/>
      <c r="M203" s="233" t="s">
        <v>1</v>
      </c>
      <c r="N203" s="234" t="s">
        <v>38</v>
      </c>
      <c r="O203" s="94"/>
      <c r="P203" s="235">
        <f>O203*H203</f>
        <v>0</v>
      </c>
      <c r="Q203" s="235">
        <v>0</v>
      </c>
      <c r="R203" s="235">
        <f>Q203*H203</f>
        <v>0</v>
      </c>
      <c r="S203" s="235">
        <v>0</v>
      </c>
      <c r="T203" s="236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37" t="s">
        <v>174</v>
      </c>
      <c r="AT203" s="237" t="s">
        <v>170</v>
      </c>
      <c r="AU203" s="237" t="s">
        <v>82</v>
      </c>
      <c r="AY203" s="14" t="s">
        <v>168</v>
      </c>
      <c r="BE203" s="238">
        <f>IF(N203="základná",J203,0)</f>
        <v>0</v>
      </c>
      <c r="BF203" s="238">
        <f>IF(N203="znížená",J203,0)</f>
        <v>0</v>
      </c>
      <c r="BG203" s="238">
        <f>IF(N203="zákl. prenesená",J203,0)</f>
        <v>0</v>
      </c>
      <c r="BH203" s="238">
        <f>IF(N203="zníž. prenesená",J203,0)</f>
        <v>0</v>
      </c>
      <c r="BI203" s="238">
        <f>IF(N203="nulová",J203,0)</f>
        <v>0</v>
      </c>
      <c r="BJ203" s="14" t="s">
        <v>82</v>
      </c>
      <c r="BK203" s="239">
        <f>ROUND(I203*H203,3)</f>
        <v>0</v>
      </c>
      <c r="BL203" s="14" t="s">
        <v>174</v>
      </c>
      <c r="BM203" s="237" t="s">
        <v>377</v>
      </c>
    </row>
    <row r="204" s="2" customFormat="1" ht="37.8" customHeight="1">
      <c r="A204" s="35"/>
      <c r="B204" s="36"/>
      <c r="C204" s="226" t="s">
        <v>378</v>
      </c>
      <c r="D204" s="226" t="s">
        <v>170</v>
      </c>
      <c r="E204" s="227" t="s">
        <v>379</v>
      </c>
      <c r="F204" s="228" t="s">
        <v>380</v>
      </c>
      <c r="G204" s="229" t="s">
        <v>212</v>
      </c>
      <c r="H204" s="230">
        <v>17</v>
      </c>
      <c r="I204" s="231"/>
      <c r="J204" s="230">
        <f>ROUND(I204*H204,3)</f>
        <v>0</v>
      </c>
      <c r="K204" s="232"/>
      <c r="L204" s="41"/>
      <c r="M204" s="233" t="s">
        <v>1</v>
      </c>
      <c r="N204" s="234" t="s">
        <v>38</v>
      </c>
      <c r="O204" s="94"/>
      <c r="P204" s="235">
        <f>O204*H204</f>
        <v>0</v>
      </c>
      <c r="Q204" s="235">
        <v>1.0162899999999999</v>
      </c>
      <c r="R204" s="235">
        <f>Q204*H204</f>
        <v>17.27693</v>
      </c>
      <c r="S204" s="235">
        <v>0</v>
      </c>
      <c r="T204" s="236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37" t="s">
        <v>174</v>
      </c>
      <c r="AT204" s="237" t="s">
        <v>170</v>
      </c>
      <c r="AU204" s="237" t="s">
        <v>82</v>
      </c>
      <c r="AY204" s="14" t="s">
        <v>168</v>
      </c>
      <c r="BE204" s="238">
        <f>IF(N204="základná",J204,0)</f>
        <v>0</v>
      </c>
      <c r="BF204" s="238">
        <f>IF(N204="znížená",J204,0)</f>
        <v>0</v>
      </c>
      <c r="BG204" s="238">
        <f>IF(N204="zákl. prenesená",J204,0)</f>
        <v>0</v>
      </c>
      <c r="BH204" s="238">
        <f>IF(N204="zníž. prenesená",J204,0)</f>
        <v>0</v>
      </c>
      <c r="BI204" s="238">
        <f>IF(N204="nulová",J204,0)</f>
        <v>0</v>
      </c>
      <c r="BJ204" s="14" t="s">
        <v>82</v>
      </c>
      <c r="BK204" s="239">
        <f>ROUND(I204*H204,3)</f>
        <v>0</v>
      </c>
      <c r="BL204" s="14" t="s">
        <v>174</v>
      </c>
      <c r="BM204" s="237" t="s">
        <v>381</v>
      </c>
    </row>
    <row r="205" s="2" customFormat="1" ht="44.25" customHeight="1">
      <c r="A205" s="35"/>
      <c r="B205" s="36"/>
      <c r="C205" s="226" t="s">
        <v>382</v>
      </c>
      <c r="D205" s="226" t="s">
        <v>170</v>
      </c>
      <c r="E205" s="227" t="s">
        <v>383</v>
      </c>
      <c r="F205" s="228" t="s">
        <v>384</v>
      </c>
      <c r="G205" s="229" t="s">
        <v>291</v>
      </c>
      <c r="H205" s="230">
        <v>2</v>
      </c>
      <c r="I205" s="231"/>
      <c r="J205" s="230">
        <f>ROUND(I205*H205,3)</f>
        <v>0</v>
      </c>
      <c r="K205" s="232"/>
      <c r="L205" s="41"/>
      <c r="M205" s="233" t="s">
        <v>1</v>
      </c>
      <c r="N205" s="234" t="s">
        <v>38</v>
      </c>
      <c r="O205" s="94"/>
      <c r="P205" s="235">
        <f>O205*H205</f>
        <v>0</v>
      </c>
      <c r="Q205" s="235">
        <v>0.0060000000000000001</v>
      </c>
      <c r="R205" s="235">
        <f>Q205*H205</f>
        <v>0.012</v>
      </c>
      <c r="S205" s="235">
        <v>0</v>
      </c>
      <c r="T205" s="236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37" t="s">
        <v>174</v>
      </c>
      <c r="AT205" s="237" t="s">
        <v>170</v>
      </c>
      <c r="AU205" s="237" t="s">
        <v>82</v>
      </c>
      <c r="AY205" s="14" t="s">
        <v>168</v>
      </c>
      <c r="BE205" s="238">
        <f>IF(N205="základná",J205,0)</f>
        <v>0</v>
      </c>
      <c r="BF205" s="238">
        <f>IF(N205="znížená",J205,0)</f>
        <v>0</v>
      </c>
      <c r="BG205" s="238">
        <f>IF(N205="zákl. prenesená",J205,0)</f>
        <v>0</v>
      </c>
      <c r="BH205" s="238">
        <f>IF(N205="zníž. prenesená",J205,0)</f>
        <v>0</v>
      </c>
      <c r="BI205" s="238">
        <f>IF(N205="nulová",J205,0)</f>
        <v>0</v>
      </c>
      <c r="BJ205" s="14" t="s">
        <v>82</v>
      </c>
      <c r="BK205" s="239">
        <f>ROUND(I205*H205,3)</f>
        <v>0</v>
      </c>
      <c r="BL205" s="14" t="s">
        <v>174</v>
      </c>
      <c r="BM205" s="237" t="s">
        <v>385</v>
      </c>
    </row>
    <row r="206" s="2" customFormat="1" ht="44.25" customHeight="1">
      <c r="A206" s="35"/>
      <c r="B206" s="36"/>
      <c r="C206" s="226" t="s">
        <v>386</v>
      </c>
      <c r="D206" s="226" t="s">
        <v>170</v>
      </c>
      <c r="E206" s="227" t="s">
        <v>387</v>
      </c>
      <c r="F206" s="228" t="s">
        <v>388</v>
      </c>
      <c r="G206" s="229" t="s">
        <v>291</v>
      </c>
      <c r="H206" s="230">
        <v>3</v>
      </c>
      <c r="I206" s="231"/>
      <c r="J206" s="230">
        <f>ROUND(I206*H206,3)</f>
        <v>0</v>
      </c>
      <c r="K206" s="232"/>
      <c r="L206" s="41"/>
      <c r="M206" s="233" t="s">
        <v>1</v>
      </c>
      <c r="N206" s="234" t="s">
        <v>38</v>
      </c>
      <c r="O206" s="94"/>
      <c r="P206" s="235">
        <f>O206*H206</f>
        <v>0</v>
      </c>
      <c r="Q206" s="235">
        <v>0.0060000000000000001</v>
      </c>
      <c r="R206" s="235">
        <f>Q206*H206</f>
        <v>0.018000000000000002</v>
      </c>
      <c r="S206" s="235">
        <v>0</v>
      </c>
      <c r="T206" s="236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37" t="s">
        <v>174</v>
      </c>
      <c r="AT206" s="237" t="s">
        <v>170</v>
      </c>
      <c r="AU206" s="237" t="s">
        <v>82</v>
      </c>
      <c r="AY206" s="14" t="s">
        <v>168</v>
      </c>
      <c r="BE206" s="238">
        <f>IF(N206="základná",J206,0)</f>
        <v>0</v>
      </c>
      <c r="BF206" s="238">
        <f>IF(N206="znížená",J206,0)</f>
        <v>0</v>
      </c>
      <c r="BG206" s="238">
        <f>IF(N206="zákl. prenesená",J206,0)</f>
        <v>0</v>
      </c>
      <c r="BH206" s="238">
        <f>IF(N206="zníž. prenesená",J206,0)</f>
        <v>0</v>
      </c>
      <c r="BI206" s="238">
        <f>IF(N206="nulová",J206,0)</f>
        <v>0</v>
      </c>
      <c r="BJ206" s="14" t="s">
        <v>82</v>
      </c>
      <c r="BK206" s="239">
        <f>ROUND(I206*H206,3)</f>
        <v>0</v>
      </c>
      <c r="BL206" s="14" t="s">
        <v>174</v>
      </c>
      <c r="BM206" s="237" t="s">
        <v>389</v>
      </c>
    </row>
    <row r="207" s="2" customFormat="1" ht="16.5" customHeight="1">
      <c r="A207" s="35"/>
      <c r="B207" s="36"/>
      <c r="C207" s="226" t="s">
        <v>390</v>
      </c>
      <c r="D207" s="226" t="s">
        <v>170</v>
      </c>
      <c r="E207" s="227" t="s">
        <v>391</v>
      </c>
      <c r="F207" s="228" t="s">
        <v>392</v>
      </c>
      <c r="G207" s="229" t="s">
        <v>173</v>
      </c>
      <c r="H207" s="230">
        <v>16.039999999999999</v>
      </c>
      <c r="I207" s="231"/>
      <c r="J207" s="230">
        <f>ROUND(I207*H207,3)</f>
        <v>0</v>
      </c>
      <c r="K207" s="232"/>
      <c r="L207" s="41"/>
      <c r="M207" s="233" t="s">
        <v>1</v>
      </c>
      <c r="N207" s="234" t="s">
        <v>38</v>
      </c>
      <c r="O207" s="94"/>
      <c r="P207" s="235">
        <f>O207*H207</f>
        <v>0</v>
      </c>
      <c r="Q207" s="235">
        <v>2.4018999999999999</v>
      </c>
      <c r="R207" s="235">
        <f>Q207*H207</f>
        <v>38.526475999999995</v>
      </c>
      <c r="S207" s="235">
        <v>0</v>
      </c>
      <c r="T207" s="236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37" t="s">
        <v>174</v>
      </c>
      <c r="AT207" s="237" t="s">
        <v>170</v>
      </c>
      <c r="AU207" s="237" t="s">
        <v>82</v>
      </c>
      <c r="AY207" s="14" t="s">
        <v>168</v>
      </c>
      <c r="BE207" s="238">
        <f>IF(N207="základná",J207,0)</f>
        <v>0</v>
      </c>
      <c r="BF207" s="238">
        <f>IF(N207="znížená",J207,0)</f>
        <v>0</v>
      </c>
      <c r="BG207" s="238">
        <f>IF(N207="zákl. prenesená",J207,0)</f>
        <v>0</v>
      </c>
      <c r="BH207" s="238">
        <f>IF(N207="zníž. prenesená",J207,0)</f>
        <v>0</v>
      </c>
      <c r="BI207" s="238">
        <f>IF(N207="nulová",J207,0)</f>
        <v>0</v>
      </c>
      <c r="BJ207" s="14" t="s">
        <v>82</v>
      </c>
      <c r="BK207" s="239">
        <f>ROUND(I207*H207,3)</f>
        <v>0</v>
      </c>
      <c r="BL207" s="14" t="s">
        <v>174</v>
      </c>
      <c r="BM207" s="237" t="s">
        <v>393</v>
      </c>
    </row>
    <row r="208" s="2" customFormat="1" ht="16.5" customHeight="1">
      <c r="A208" s="35"/>
      <c r="B208" s="36"/>
      <c r="C208" s="226" t="s">
        <v>394</v>
      </c>
      <c r="D208" s="226" t="s">
        <v>170</v>
      </c>
      <c r="E208" s="227" t="s">
        <v>395</v>
      </c>
      <c r="F208" s="228" t="s">
        <v>396</v>
      </c>
      <c r="G208" s="229" t="s">
        <v>221</v>
      </c>
      <c r="H208" s="230">
        <v>125.76300000000001</v>
      </c>
      <c r="I208" s="231"/>
      <c r="J208" s="230">
        <f>ROUND(I208*H208,3)</f>
        <v>0</v>
      </c>
      <c r="K208" s="232"/>
      <c r="L208" s="41"/>
      <c r="M208" s="233" t="s">
        <v>1</v>
      </c>
      <c r="N208" s="234" t="s">
        <v>38</v>
      </c>
      <c r="O208" s="94"/>
      <c r="P208" s="235">
        <f>O208*H208</f>
        <v>0</v>
      </c>
      <c r="Q208" s="235">
        <v>0.00027999999999999998</v>
      </c>
      <c r="R208" s="235">
        <f>Q208*H208</f>
        <v>0.035213639999999997</v>
      </c>
      <c r="S208" s="235">
        <v>0</v>
      </c>
      <c r="T208" s="236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37" t="s">
        <v>174</v>
      </c>
      <c r="AT208" s="237" t="s">
        <v>170</v>
      </c>
      <c r="AU208" s="237" t="s">
        <v>82</v>
      </c>
      <c r="AY208" s="14" t="s">
        <v>168</v>
      </c>
      <c r="BE208" s="238">
        <f>IF(N208="základná",J208,0)</f>
        <v>0</v>
      </c>
      <c r="BF208" s="238">
        <f>IF(N208="znížená",J208,0)</f>
        <v>0</v>
      </c>
      <c r="BG208" s="238">
        <f>IF(N208="zákl. prenesená",J208,0)</f>
        <v>0</v>
      </c>
      <c r="BH208" s="238">
        <f>IF(N208="zníž. prenesená",J208,0)</f>
        <v>0</v>
      </c>
      <c r="BI208" s="238">
        <f>IF(N208="nulová",J208,0)</f>
        <v>0</v>
      </c>
      <c r="BJ208" s="14" t="s">
        <v>82</v>
      </c>
      <c r="BK208" s="239">
        <f>ROUND(I208*H208,3)</f>
        <v>0</v>
      </c>
      <c r="BL208" s="14" t="s">
        <v>174</v>
      </c>
      <c r="BM208" s="237" t="s">
        <v>397</v>
      </c>
    </row>
    <row r="209" s="2" customFormat="1" ht="16.5" customHeight="1">
      <c r="A209" s="35"/>
      <c r="B209" s="36"/>
      <c r="C209" s="226" t="s">
        <v>398</v>
      </c>
      <c r="D209" s="226" t="s">
        <v>170</v>
      </c>
      <c r="E209" s="227" t="s">
        <v>399</v>
      </c>
      <c r="F209" s="228" t="s">
        <v>400</v>
      </c>
      <c r="G209" s="229" t="s">
        <v>221</v>
      </c>
      <c r="H209" s="230">
        <v>125.76300000000001</v>
      </c>
      <c r="I209" s="231"/>
      <c r="J209" s="230">
        <f>ROUND(I209*H209,3)</f>
        <v>0</v>
      </c>
      <c r="K209" s="232"/>
      <c r="L209" s="41"/>
      <c r="M209" s="233" t="s">
        <v>1</v>
      </c>
      <c r="N209" s="234" t="s">
        <v>38</v>
      </c>
      <c r="O209" s="94"/>
      <c r="P209" s="235">
        <f>O209*H209</f>
        <v>0</v>
      </c>
      <c r="Q209" s="235">
        <v>0</v>
      </c>
      <c r="R209" s="235">
        <f>Q209*H209</f>
        <v>0</v>
      </c>
      <c r="S209" s="235">
        <v>0</v>
      </c>
      <c r="T209" s="236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37" t="s">
        <v>174</v>
      </c>
      <c r="AT209" s="237" t="s">
        <v>170</v>
      </c>
      <c r="AU209" s="237" t="s">
        <v>82</v>
      </c>
      <c r="AY209" s="14" t="s">
        <v>168</v>
      </c>
      <c r="BE209" s="238">
        <f>IF(N209="základná",J209,0)</f>
        <v>0</v>
      </c>
      <c r="BF209" s="238">
        <f>IF(N209="znížená",J209,0)</f>
        <v>0</v>
      </c>
      <c r="BG209" s="238">
        <f>IF(N209="zákl. prenesená",J209,0)</f>
        <v>0</v>
      </c>
      <c r="BH209" s="238">
        <f>IF(N209="zníž. prenesená",J209,0)</f>
        <v>0</v>
      </c>
      <c r="BI209" s="238">
        <f>IF(N209="nulová",J209,0)</f>
        <v>0</v>
      </c>
      <c r="BJ209" s="14" t="s">
        <v>82</v>
      </c>
      <c r="BK209" s="239">
        <f>ROUND(I209*H209,3)</f>
        <v>0</v>
      </c>
      <c r="BL209" s="14" t="s">
        <v>174</v>
      </c>
      <c r="BM209" s="237" t="s">
        <v>401</v>
      </c>
    </row>
    <row r="210" s="2" customFormat="1" ht="16.5" customHeight="1">
      <c r="A210" s="35"/>
      <c r="B210" s="36"/>
      <c r="C210" s="226" t="s">
        <v>402</v>
      </c>
      <c r="D210" s="226" t="s">
        <v>170</v>
      </c>
      <c r="E210" s="227" t="s">
        <v>403</v>
      </c>
      <c r="F210" s="228" t="s">
        <v>404</v>
      </c>
      <c r="G210" s="229" t="s">
        <v>221</v>
      </c>
      <c r="H210" s="230">
        <v>47.841000000000001</v>
      </c>
      <c r="I210" s="231"/>
      <c r="J210" s="230">
        <f>ROUND(I210*H210,3)</f>
        <v>0</v>
      </c>
      <c r="K210" s="232"/>
      <c r="L210" s="41"/>
      <c r="M210" s="233" t="s">
        <v>1</v>
      </c>
      <c r="N210" s="234" t="s">
        <v>38</v>
      </c>
      <c r="O210" s="94"/>
      <c r="P210" s="235">
        <f>O210*H210</f>
        <v>0</v>
      </c>
      <c r="Q210" s="235">
        <v>0.0034499999999999999</v>
      </c>
      <c r="R210" s="235">
        <f>Q210*H210</f>
        <v>0.16505144999999999</v>
      </c>
      <c r="S210" s="235">
        <v>0</v>
      </c>
      <c r="T210" s="236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37" t="s">
        <v>174</v>
      </c>
      <c r="AT210" s="237" t="s">
        <v>170</v>
      </c>
      <c r="AU210" s="237" t="s">
        <v>82</v>
      </c>
      <c r="AY210" s="14" t="s">
        <v>168</v>
      </c>
      <c r="BE210" s="238">
        <f>IF(N210="základná",J210,0)</f>
        <v>0</v>
      </c>
      <c r="BF210" s="238">
        <f>IF(N210="znížená",J210,0)</f>
        <v>0</v>
      </c>
      <c r="BG210" s="238">
        <f>IF(N210="zákl. prenesená",J210,0)</f>
        <v>0</v>
      </c>
      <c r="BH210" s="238">
        <f>IF(N210="zníž. prenesená",J210,0)</f>
        <v>0</v>
      </c>
      <c r="BI210" s="238">
        <f>IF(N210="nulová",J210,0)</f>
        <v>0</v>
      </c>
      <c r="BJ210" s="14" t="s">
        <v>82</v>
      </c>
      <c r="BK210" s="239">
        <f>ROUND(I210*H210,3)</f>
        <v>0</v>
      </c>
      <c r="BL210" s="14" t="s">
        <v>174</v>
      </c>
      <c r="BM210" s="237" t="s">
        <v>405</v>
      </c>
    </row>
    <row r="211" s="2" customFormat="1" ht="24.15" customHeight="1">
      <c r="A211" s="35"/>
      <c r="B211" s="36"/>
      <c r="C211" s="226" t="s">
        <v>406</v>
      </c>
      <c r="D211" s="226" t="s">
        <v>170</v>
      </c>
      <c r="E211" s="227" t="s">
        <v>407</v>
      </c>
      <c r="F211" s="228" t="s">
        <v>408</v>
      </c>
      <c r="G211" s="229" t="s">
        <v>221</v>
      </c>
      <c r="H211" s="230">
        <v>47.841000000000001</v>
      </c>
      <c r="I211" s="231"/>
      <c r="J211" s="230">
        <f>ROUND(I211*H211,3)</f>
        <v>0</v>
      </c>
      <c r="K211" s="232"/>
      <c r="L211" s="41"/>
      <c r="M211" s="233" t="s">
        <v>1</v>
      </c>
      <c r="N211" s="234" t="s">
        <v>38</v>
      </c>
      <c r="O211" s="94"/>
      <c r="P211" s="235">
        <f>O211*H211</f>
        <v>0</v>
      </c>
      <c r="Q211" s="235">
        <v>0.0062500000000000003</v>
      </c>
      <c r="R211" s="235">
        <f>Q211*H211</f>
        <v>0.29900625000000003</v>
      </c>
      <c r="S211" s="235">
        <v>0</v>
      </c>
      <c r="T211" s="236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37" t="s">
        <v>174</v>
      </c>
      <c r="AT211" s="237" t="s">
        <v>170</v>
      </c>
      <c r="AU211" s="237" t="s">
        <v>82</v>
      </c>
      <c r="AY211" s="14" t="s">
        <v>168</v>
      </c>
      <c r="BE211" s="238">
        <f>IF(N211="základná",J211,0)</f>
        <v>0</v>
      </c>
      <c r="BF211" s="238">
        <f>IF(N211="znížená",J211,0)</f>
        <v>0</v>
      </c>
      <c r="BG211" s="238">
        <f>IF(N211="zákl. prenesená",J211,0)</f>
        <v>0</v>
      </c>
      <c r="BH211" s="238">
        <f>IF(N211="zníž. prenesená",J211,0)</f>
        <v>0</v>
      </c>
      <c r="BI211" s="238">
        <f>IF(N211="nulová",J211,0)</f>
        <v>0</v>
      </c>
      <c r="BJ211" s="14" t="s">
        <v>82</v>
      </c>
      <c r="BK211" s="239">
        <f>ROUND(I211*H211,3)</f>
        <v>0</v>
      </c>
      <c r="BL211" s="14" t="s">
        <v>174</v>
      </c>
      <c r="BM211" s="237" t="s">
        <v>409</v>
      </c>
    </row>
    <row r="212" s="2" customFormat="1" ht="24.15" customHeight="1">
      <c r="A212" s="35"/>
      <c r="B212" s="36"/>
      <c r="C212" s="226" t="s">
        <v>410</v>
      </c>
      <c r="D212" s="226" t="s">
        <v>170</v>
      </c>
      <c r="E212" s="227" t="s">
        <v>411</v>
      </c>
      <c r="F212" s="228" t="s">
        <v>412</v>
      </c>
      <c r="G212" s="229" t="s">
        <v>221</v>
      </c>
      <c r="H212" s="230">
        <v>47.841000000000001</v>
      </c>
      <c r="I212" s="231"/>
      <c r="J212" s="230">
        <f>ROUND(I212*H212,3)</f>
        <v>0</v>
      </c>
      <c r="K212" s="232"/>
      <c r="L212" s="41"/>
      <c r="M212" s="233" t="s">
        <v>1</v>
      </c>
      <c r="N212" s="234" t="s">
        <v>38</v>
      </c>
      <c r="O212" s="94"/>
      <c r="P212" s="235">
        <f>O212*H212</f>
        <v>0</v>
      </c>
      <c r="Q212" s="235">
        <v>0</v>
      </c>
      <c r="R212" s="235">
        <f>Q212*H212</f>
        <v>0</v>
      </c>
      <c r="S212" s="235">
        <v>0</v>
      </c>
      <c r="T212" s="236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37" t="s">
        <v>174</v>
      </c>
      <c r="AT212" s="237" t="s">
        <v>170</v>
      </c>
      <c r="AU212" s="237" t="s">
        <v>82</v>
      </c>
      <c r="AY212" s="14" t="s">
        <v>168</v>
      </c>
      <c r="BE212" s="238">
        <f>IF(N212="základná",J212,0)</f>
        <v>0</v>
      </c>
      <c r="BF212" s="238">
        <f>IF(N212="znížená",J212,0)</f>
        <v>0</v>
      </c>
      <c r="BG212" s="238">
        <f>IF(N212="zákl. prenesená",J212,0)</f>
        <v>0</v>
      </c>
      <c r="BH212" s="238">
        <f>IF(N212="zníž. prenesená",J212,0)</f>
        <v>0</v>
      </c>
      <c r="BI212" s="238">
        <f>IF(N212="nulová",J212,0)</f>
        <v>0</v>
      </c>
      <c r="BJ212" s="14" t="s">
        <v>82</v>
      </c>
      <c r="BK212" s="239">
        <f>ROUND(I212*H212,3)</f>
        <v>0</v>
      </c>
      <c r="BL212" s="14" t="s">
        <v>174</v>
      </c>
      <c r="BM212" s="237" t="s">
        <v>413</v>
      </c>
    </row>
    <row r="213" s="2" customFormat="1" ht="24.15" customHeight="1">
      <c r="A213" s="35"/>
      <c r="B213" s="36"/>
      <c r="C213" s="226" t="s">
        <v>414</v>
      </c>
      <c r="D213" s="226" t="s">
        <v>170</v>
      </c>
      <c r="E213" s="227" t="s">
        <v>415</v>
      </c>
      <c r="F213" s="228" t="s">
        <v>416</v>
      </c>
      <c r="G213" s="229" t="s">
        <v>212</v>
      </c>
      <c r="H213" s="230">
        <v>7.1970000000000001</v>
      </c>
      <c r="I213" s="231"/>
      <c r="J213" s="230">
        <f>ROUND(I213*H213,3)</f>
        <v>0</v>
      </c>
      <c r="K213" s="232"/>
      <c r="L213" s="41"/>
      <c r="M213" s="233" t="s">
        <v>1</v>
      </c>
      <c r="N213" s="234" t="s">
        <v>38</v>
      </c>
      <c r="O213" s="94"/>
      <c r="P213" s="235">
        <f>O213*H213</f>
        <v>0</v>
      </c>
      <c r="Q213" s="235">
        <v>1.0162899999999999</v>
      </c>
      <c r="R213" s="235">
        <f>Q213*H213</f>
        <v>7.3142391299999998</v>
      </c>
      <c r="S213" s="235">
        <v>0</v>
      </c>
      <c r="T213" s="236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37" t="s">
        <v>174</v>
      </c>
      <c r="AT213" s="237" t="s">
        <v>170</v>
      </c>
      <c r="AU213" s="237" t="s">
        <v>82</v>
      </c>
      <c r="AY213" s="14" t="s">
        <v>168</v>
      </c>
      <c r="BE213" s="238">
        <f>IF(N213="základná",J213,0)</f>
        <v>0</v>
      </c>
      <c r="BF213" s="238">
        <f>IF(N213="znížená",J213,0)</f>
        <v>0</v>
      </c>
      <c r="BG213" s="238">
        <f>IF(N213="zákl. prenesená",J213,0)</f>
        <v>0</v>
      </c>
      <c r="BH213" s="238">
        <f>IF(N213="zníž. prenesená",J213,0)</f>
        <v>0</v>
      </c>
      <c r="BI213" s="238">
        <f>IF(N213="nulová",J213,0)</f>
        <v>0</v>
      </c>
      <c r="BJ213" s="14" t="s">
        <v>82</v>
      </c>
      <c r="BK213" s="239">
        <f>ROUND(I213*H213,3)</f>
        <v>0</v>
      </c>
      <c r="BL213" s="14" t="s">
        <v>174</v>
      </c>
      <c r="BM213" s="237" t="s">
        <v>417</v>
      </c>
    </row>
    <row r="214" s="2" customFormat="1" ht="21.75" customHeight="1">
      <c r="A214" s="35"/>
      <c r="B214" s="36"/>
      <c r="C214" s="226" t="s">
        <v>418</v>
      </c>
      <c r="D214" s="226" t="s">
        <v>170</v>
      </c>
      <c r="E214" s="227" t="s">
        <v>419</v>
      </c>
      <c r="F214" s="228" t="s">
        <v>420</v>
      </c>
      <c r="G214" s="229" t="s">
        <v>173</v>
      </c>
      <c r="H214" s="230">
        <v>31.538</v>
      </c>
      <c r="I214" s="231"/>
      <c r="J214" s="230">
        <f>ROUND(I214*H214,3)</f>
        <v>0</v>
      </c>
      <c r="K214" s="232"/>
      <c r="L214" s="41"/>
      <c r="M214" s="233" t="s">
        <v>1</v>
      </c>
      <c r="N214" s="234" t="s">
        <v>38</v>
      </c>
      <c r="O214" s="94"/>
      <c r="P214" s="235">
        <f>O214*H214</f>
        <v>0</v>
      </c>
      <c r="Q214" s="235">
        <v>2.4018600000000001</v>
      </c>
      <c r="R214" s="235">
        <f>Q214*H214</f>
        <v>75.749860679999998</v>
      </c>
      <c r="S214" s="235">
        <v>0</v>
      </c>
      <c r="T214" s="236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37" t="s">
        <v>174</v>
      </c>
      <c r="AT214" s="237" t="s">
        <v>170</v>
      </c>
      <c r="AU214" s="237" t="s">
        <v>82</v>
      </c>
      <c r="AY214" s="14" t="s">
        <v>168</v>
      </c>
      <c r="BE214" s="238">
        <f>IF(N214="základná",J214,0)</f>
        <v>0</v>
      </c>
      <c r="BF214" s="238">
        <f>IF(N214="znížená",J214,0)</f>
        <v>0</v>
      </c>
      <c r="BG214" s="238">
        <f>IF(N214="zákl. prenesená",J214,0)</f>
        <v>0</v>
      </c>
      <c r="BH214" s="238">
        <f>IF(N214="zníž. prenesená",J214,0)</f>
        <v>0</v>
      </c>
      <c r="BI214" s="238">
        <f>IF(N214="nulová",J214,0)</f>
        <v>0</v>
      </c>
      <c r="BJ214" s="14" t="s">
        <v>82</v>
      </c>
      <c r="BK214" s="239">
        <f>ROUND(I214*H214,3)</f>
        <v>0</v>
      </c>
      <c r="BL214" s="14" t="s">
        <v>174</v>
      </c>
      <c r="BM214" s="237" t="s">
        <v>421</v>
      </c>
    </row>
    <row r="215" s="2" customFormat="1" ht="24.15" customHeight="1">
      <c r="A215" s="35"/>
      <c r="B215" s="36"/>
      <c r="C215" s="226" t="s">
        <v>422</v>
      </c>
      <c r="D215" s="226" t="s">
        <v>170</v>
      </c>
      <c r="E215" s="227" t="s">
        <v>423</v>
      </c>
      <c r="F215" s="228" t="s">
        <v>424</v>
      </c>
      <c r="G215" s="229" t="s">
        <v>221</v>
      </c>
      <c r="H215" s="230">
        <v>189.75100000000001</v>
      </c>
      <c r="I215" s="231"/>
      <c r="J215" s="230">
        <f>ROUND(I215*H215,3)</f>
        <v>0</v>
      </c>
      <c r="K215" s="232"/>
      <c r="L215" s="41"/>
      <c r="M215" s="233" t="s">
        <v>1</v>
      </c>
      <c r="N215" s="234" t="s">
        <v>38</v>
      </c>
      <c r="O215" s="94"/>
      <c r="P215" s="235">
        <f>O215*H215</f>
        <v>0</v>
      </c>
      <c r="Q215" s="235">
        <v>0.00314</v>
      </c>
      <c r="R215" s="235">
        <f>Q215*H215</f>
        <v>0.59581814</v>
      </c>
      <c r="S215" s="235">
        <v>0</v>
      </c>
      <c r="T215" s="236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37" t="s">
        <v>174</v>
      </c>
      <c r="AT215" s="237" t="s">
        <v>170</v>
      </c>
      <c r="AU215" s="237" t="s">
        <v>82</v>
      </c>
      <c r="AY215" s="14" t="s">
        <v>168</v>
      </c>
      <c r="BE215" s="238">
        <f>IF(N215="základná",J215,0)</f>
        <v>0</v>
      </c>
      <c r="BF215" s="238">
        <f>IF(N215="znížená",J215,0)</f>
        <v>0</v>
      </c>
      <c r="BG215" s="238">
        <f>IF(N215="zákl. prenesená",J215,0)</f>
        <v>0</v>
      </c>
      <c r="BH215" s="238">
        <f>IF(N215="zníž. prenesená",J215,0)</f>
        <v>0</v>
      </c>
      <c r="BI215" s="238">
        <f>IF(N215="nulová",J215,0)</f>
        <v>0</v>
      </c>
      <c r="BJ215" s="14" t="s">
        <v>82</v>
      </c>
      <c r="BK215" s="239">
        <f>ROUND(I215*H215,3)</f>
        <v>0</v>
      </c>
      <c r="BL215" s="14" t="s">
        <v>174</v>
      </c>
      <c r="BM215" s="237" t="s">
        <v>425</v>
      </c>
    </row>
    <row r="216" s="2" customFormat="1" ht="24.15" customHeight="1">
      <c r="A216" s="35"/>
      <c r="B216" s="36"/>
      <c r="C216" s="226" t="s">
        <v>426</v>
      </c>
      <c r="D216" s="226" t="s">
        <v>170</v>
      </c>
      <c r="E216" s="227" t="s">
        <v>427</v>
      </c>
      <c r="F216" s="228" t="s">
        <v>428</v>
      </c>
      <c r="G216" s="229" t="s">
        <v>221</v>
      </c>
      <c r="H216" s="230">
        <v>189.75100000000001</v>
      </c>
      <c r="I216" s="231"/>
      <c r="J216" s="230">
        <f>ROUND(I216*H216,3)</f>
        <v>0</v>
      </c>
      <c r="K216" s="232"/>
      <c r="L216" s="41"/>
      <c r="M216" s="233" t="s">
        <v>1</v>
      </c>
      <c r="N216" s="234" t="s">
        <v>38</v>
      </c>
      <c r="O216" s="94"/>
      <c r="P216" s="235">
        <f>O216*H216</f>
        <v>0</v>
      </c>
      <c r="Q216" s="235">
        <v>0</v>
      </c>
      <c r="R216" s="235">
        <f>Q216*H216</f>
        <v>0</v>
      </c>
      <c r="S216" s="235">
        <v>0</v>
      </c>
      <c r="T216" s="236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37" t="s">
        <v>174</v>
      </c>
      <c r="AT216" s="237" t="s">
        <v>170</v>
      </c>
      <c r="AU216" s="237" t="s">
        <v>82</v>
      </c>
      <c r="AY216" s="14" t="s">
        <v>168</v>
      </c>
      <c r="BE216" s="238">
        <f>IF(N216="základná",J216,0)</f>
        <v>0</v>
      </c>
      <c r="BF216" s="238">
        <f>IF(N216="znížená",J216,0)</f>
        <v>0</v>
      </c>
      <c r="BG216" s="238">
        <f>IF(N216="zákl. prenesená",J216,0)</f>
        <v>0</v>
      </c>
      <c r="BH216" s="238">
        <f>IF(N216="zníž. prenesená",J216,0)</f>
        <v>0</v>
      </c>
      <c r="BI216" s="238">
        <f>IF(N216="nulová",J216,0)</f>
        <v>0</v>
      </c>
      <c r="BJ216" s="14" t="s">
        <v>82</v>
      </c>
      <c r="BK216" s="239">
        <f>ROUND(I216*H216,3)</f>
        <v>0</v>
      </c>
      <c r="BL216" s="14" t="s">
        <v>174</v>
      </c>
      <c r="BM216" s="237" t="s">
        <v>429</v>
      </c>
    </row>
    <row r="217" s="2" customFormat="1" ht="24.15" customHeight="1">
      <c r="A217" s="35"/>
      <c r="B217" s="36"/>
      <c r="C217" s="226" t="s">
        <v>430</v>
      </c>
      <c r="D217" s="226" t="s">
        <v>170</v>
      </c>
      <c r="E217" s="227" t="s">
        <v>431</v>
      </c>
      <c r="F217" s="228" t="s">
        <v>432</v>
      </c>
      <c r="G217" s="229" t="s">
        <v>212</v>
      </c>
      <c r="H217" s="230">
        <v>1.5880000000000001</v>
      </c>
      <c r="I217" s="231"/>
      <c r="J217" s="230">
        <f>ROUND(I217*H217,3)</f>
        <v>0</v>
      </c>
      <c r="K217" s="232"/>
      <c r="L217" s="41"/>
      <c r="M217" s="233" t="s">
        <v>1</v>
      </c>
      <c r="N217" s="234" t="s">
        <v>38</v>
      </c>
      <c r="O217" s="94"/>
      <c r="P217" s="235">
        <f>O217*H217</f>
        <v>0</v>
      </c>
      <c r="Q217" s="235">
        <v>1.0166</v>
      </c>
      <c r="R217" s="235">
        <f>Q217*H217</f>
        <v>1.6143608</v>
      </c>
      <c r="S217" s="235">
        <v>0</v>
      </c>
      <c r="T217" s="236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37" t="s">
        <v>174</v>
      </c>
      <c r="AT217" s="237" t="s">
        <v>170</v>
      </c>
      <c r="AU217" s="237" t="s">
        <v>82</v>
      </c>
      <c r="AY217" s="14" t="s">
        <v>168</v>
      </c>
      <c r="BE217" s="238">
        <f>IF(N217="základná",J217,0)</f>
        <v>0</v>
      </c>
      <c r="BF217" s="238">
        <f>IF(N217="znížená",J217,0)</f>
        <v>0</v>
      </c>
      <c r="BG217" s="238">
        <f>IF(N217="zákl. prenesená",J217,0)</f>
        <v>0</v>
      </c>
      <c r="BH217" s="238">
        <f>IF(N217="zníž. prenesená",J217,0)</f>
        <v>0</v>
      </c>
      <c r="BI217" s="238">
        <f>IF(N217="nulová",J217,0)</f>
        <v>0</v>
      </c>
      <c r="BJ217" s="14" t="s">
        <v>82</v>
      </c>
      <c r="BK217" s="239">
        <f>ROUND(I217*H217,3)</f>
        <v>0</v>
      </c>
      <c r="BL217" s="14" t="s">
        <v>174</v>
      </c>
      <c r="BM217" s="237" t="s">
        <v>433</v>
      </c>
    </row>
    <row r="218" s="2" customFormat="1" ht="33" customHeight="1">
      <c r="A218" s="35"/>
      <c r="B218" s="36"/>
      <c r="C218" s="226" t="s">
        <v>434</v>
      </c>
      <c r="D218" s="226" t="s">
        <v>170</v>
      </c>
      <c r="E218" s="227" t="s">
        <v>435</v>
      </c>
      <c r="F218" s="228" t="s">
        <v>436</v>
      </c>
      <c r="G218" s="229" t="s">
        <v>221</v>
      </c>
      <c r="H218" s="230">
        <v>93.152000000000001</v>
      </c>
      <c r="I218" s="231"/>
      <c r="J218" s="230">
        <f>ROUND(I218*H218,3)</f>
        <v>0</v>
      </c>
      <c r="K218" s="232"/>
      <c r="L218" s="41"/>
      <c r="M218" s="233" t="s">
        <v>1</v>
      </c>
      <c r="N218" s="234" t="s">
        <v>38</v>
      </c>
      <c r="O218" s="94"/>
      <c r="P218" s="235">
        <f>O218*H218</f>
        <v>0</v>
      </c>
      <c r="Q218" s="235">
        <v>0.00014999999999999999</v>
      </c>
      <c r="R218" s="235">
        <f>Q218*H218</f>
        <v>0.013972799999999999</v>
      </c>
      <c r="S218" s="235">
        <v>0</v>
      </c>
      <c r="T218" s="236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37" t="s">
        <v>174</v>
      </c>
      <c r="AT218" s="237" t="s">
        <v>170</v>
      </c>
      <c r="AU218" s="237" t="s">
        <v>82</v>
      </c>
      <c r="AY218" s="14" t="s">
        <v>168</v>
      </c>
      <c r="BE218" s="238">
        <f>IF(N218="základná",J218,0)</f>
        <v>0</v>
      </c>
      <c r="BF218" s="238">
        <f>IF(N218="znížená",J218,0)</f>
        <v>0</v>
      </c>
      <c r="BG218" s="238">
        <f>IF(N218="zákl. prenesená",J218,0)</f>
        <v>0</v>
      </c>
      <c r="BH218" s="238">
        <f>IF(N218="zníž. prenesená",J218,0)</f>
        <v>0</v>
      </c>
      <c r="BI218" s="238">
        <f>IF(N218="nulová",J218,0)</f>
        <v>0</v>
      </c>
      <c r="BJ218" s="14" t="s">
        <v>82</v>
      </c>
      <c r="BK218" s="239">
        <f>ROUND(I218*H218,3)</f>
        <v>0</v>
      </c>
      <c r="BL218" s="14" t="s">
        <v>174</v>
      </c>
      <c r="BM218" s="237" t="s">
        <v>437</v>
      </c>
    </row>
    <row r="219" s="2" customFormat="1" ht="24.15" customHeight="1">
      <c r="A219" s="35"/>
      <c r="B219" s="36"/>
      <c r="C219" s="240" t="s">
        <v>438</v>
      </c>
      <c r="D219" s="240" t="s">
        <v>439</v>
      </c>
      <c r="E219" s="241" t="s">
        <v>440</v>
      </c>
      <c r="F219" s="242" t="s">
        <v>441</v>
      </c>
      <c r="G219" s="243" t="s">
        <v>221</v>
      </c>
      <c r="H219" s="244">
        <v>97.810000000000002</v>
      </c>
      <c r="I219" s="245"/>
      <c r="J219" s="244">
        <f>ROUND(I219*H219,3)</f>
        <v>0</v>
      </c>
      <c r="K219" s="246"/>
      <c r="L219" s="247"/>
      <c r="M219" s="248" t="s">
        <v>1</v>
      </c>
      <c r="N219" s="249" t="s">
        <v>38</v>
      </c>
      <c r="O219" s="94"/>
      <c r="P219" s="235">
        <f>O219*H219</f>
        <v>0</v>
      </c>
      <c r="Q219" s="235">
        <v>0</v>
      </c>
      <c r="R219" s="235">
        <f>Q219*H219</f>
        <v>0</v>
      </c>
      <c r="S219" s="235">
        <v>0</v>
      </c>
      <c r="T219" s="236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37" t="s">
        <v>198</v>
      </c>
      <c r="AT219" s="237" t="s">
        <v>439</v>
      </c>
      <c r="AU219" s="237" t="s">
        <v>82</v>
      </c>
      <c r="AY219" s="14" t="s">
        <v>168</v>
      </c>
      <c r="BE219" s="238">
        <f>IF(N219="základná",J219,0)</f>
        <v>0</v>
      </c>
      <c r="BF219" s="238">
        <f>IF(N219="znížená",J219,0)</f>
        <v>0</v>
      </c>
      <c r="BG219" s="238">
        <f>IF(N219="zákl. prenesená",J219,0)</f>
        <v>0</v>
      </c>
      <c r="BH219" s="238">
        <f>IF(N219="zníž. prenesená",J219,0)</f>
        <v>0</v>
      </c>
      <c r="BI219" s="238">
        <f>IF(N219="nulová",J219,0)</f>
        <v>0</v>
      </c>
      <c r="BJ219" s="14" t="s">
        <v>82</v>
      </c>
      <c r="BK219" s="239">
        <f>ROUND(I219*H219,3)</f>
        <v>0</v>
      </c>
      <c r="BL219" s="14" t="s">
        <v>174</v>
      </c>
      <c r="BM219" s="237" t="s">
        <v>442</v>
      </c>
    </row>
    <row r="220" s="2" customFormat="1" ht="21.75" customHeight="1">
      <c r="A220" s="35"/>
      <c r="B220" s="36"/>
      <c r="C220" s="226" t="s">
        <v>443</v>
      </c>
      <c r="D220" s="226" t="s">
        <v>170</v>
      </c>
      <c r="E220" s="227" t="s">
        <v>444</v>
      </c>
      <c r="F220" s="228" t="s">
        <v>445</v>
      </c>
      <c r="G220" s="229" t="s">
        <v>173</v>
      </c>
      <c r="H220" s="230">
        <v>9.3130000000000006</v>
      </c>
      <c r="I220" s="231"/>
      <c r="J220" s="230">
        <f>ROUND(I220*H220,3)</f>
        <v>0</v>
      </c>
      <c r="K220" s="232"/>
      <c r="L220" s="41"/>
      <c r="M220" s="233" t="s">
        <v>1</v>
      </c>
      <c r="N220" s="234" t="s">
        <v>38</v>
      </c>
      <c r="O220" s="94"/>
      <c r="P220" s="235">
        <f>O220*H220</f>
        <v>0</v>
      </c>
      <c r="Q220" s="235">
        <v>2.4157999999999999</v>
      </c>
      <c r="R220" s="235">
        <f>Q220*H220</f>
        <v>22.498345400000002</v>
      </c>
      <c r="S220" s="235">
        <v>0</v>
      </c>
      <c r="T220" s="236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37" t="s">
        <v>174</v>
      </c>
      <c r="AT220" s="237" t="s">
        <v>170</v>
      </c>
      <c r="AU220" s="237" t="s">
        <v>82</v>
      </c>
      <c r="AY220" s="14" t="s">
        <v>168</v>
      </c>
      <c r="BE220" s="238">
        <f>IF(N220="základná",J220,0)</f>
        <v>0</v>
      </c>
      <c r="BF220" s="238">
        <f>IF(N220="znížená",J220,0)</f>
        <v>0</v>
      </c>
      <c r="BG220" s="238">
        <f>IF(N220="zákl. prenesená",J220,0)</f>
        <v>0</v>
      </c>
      <c r="BH220" s="238">
        <f>IF(N220="zníž. prenesená",J220,0)</f>
        <v>0</v>
      </c>
      <c r="BI220" s="238">
        <f>IF(N220="nulová",J220,0)</f>
        <v>0</v>
      </c>
      <c r="BJ220" s="14" t="s">
        <v>82</v>
      </c>
      <c r="BK220" s="239">
        <f>ROUND(I220*H220,3)</f>
        <v>0</v>
      </c>
      <c r="BL220" s="14" t="s">
        <v>174</v>
      </c>
      <c r="BM220" s="237" t="s">
        <v>446</v>
      </c>
    </row>
    <row r="221" s="2" customFormat="1" ht="24.15" customHeight="1">
      <c r="A221" s="35"/>
      <c r="B221" s="36"/>
      <c r="C221" s="226" t="s">
        <v>447</v>
      </c>
      <c r="D221" s="226" t="s">
        <v>170</v>
      </c>
      <c r="E221" s="227" t="s">
        <v>448</v>
      </c>
      <c r="F221" s="228" t="s">
        <v>449</v>
      </c>
      <c r="G221" s="229" t="s">
        <v>212</v>
      </c>
      <c r="H221" s="230">
        <v>0.76100000000000001</v>
      </c>
      <c r="I221" s="231"/>
      <c r="J221" s="230">
        <f>ROUND(I221*H221,3)</f>
        <v>0</v>
      </c>
      <c r="K221" s="232"/>
      <c r="L221" s="41"/>
      <c r="M221" s="233" t="s">
        <v>1</v>
      </c>
      <c r="N221" s="234" t="s">
        <v>38</v>
      </c>
      <c r="O221" s="94"/>
      <c r="P221" s="235">
        <f>O221*H221</f>
        <v>0</v>
      </c>
      <c r="Q221" s="235">
        <v>1.0165500000000001</v>
      </c>
      <c r="R221" s="235">
        <f>Q221*H221</f>
        <v>0.7735945500000001</v>
      </c>
      <c r="S221" s="235">
        <v>0</v>
      </c>
      <c r="T221" s="236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37" t="s">
        <v>174</v>
      </c>
      <c r="AT221" s="237" t="s">
        <v>170</v>
      </c>
      <c r="AU221" s="237" t="s">
        <v>82</v>
      </c>
      <c r="AY221" s="14" t="s">
        <v>168</v>
      </c>
      <c r="BE221" s="238">
        <f>IF(N221="základná",J221,0)</f>
        <v>0</v>
      </c>
      <c r="BF221" s="238">
        <f>IF(N221="znížená",J221,0)</f>
        <v>0</v>
      </c>
      <c r="BG221" s="238">
        <f>IF(N221="zákl. prenesená",J221,0)</f>
        <v>0</v>
      </c>
      <c r="BH221" s="238">
        <f>IF(N221="zníž. prenesená",J221,0)</f>
        <v>0</v>
      </c>
      <c r="BI221" s="238">
        <f>IF(N221="nulová",J221,0)</f>
        <v>0</v>
      </c>
      <c r="BJ221" s="14" t="s">
        <v>82</v>
      </c>
      <c r="BK221" s="239">
        <f>ROUND(I221*H221,3)</f>
        <v>0</v>
      </c>
      <c r="BL221" s="14" t="s">
        <v>174</v>
      </c>
      <c r="BM221" s="237" t="s">
        <v>450</v>
      </c>
    </row>
    <row r="222" s="2" customFormat="1" ht="33" customHeight="1">
      <c r="A222" s="35"/>
      <c r="B222" s="36"/>
      <c r="C222" s="226" t="s">
        <v>451</v>
      </c>
      <c r="D222" s="226" t="s">
        <v>170</v>
      </c>
      <c r="E222" s="227" t="s">
        <v>452</v>
      </c>
      <c r="F222" s="228" t="s">
        <v>453</v>
      </c>
      <c r="G222" s="229" t="s">
        <v>221</v>
      </c>
      <c r="H222" s="230">
        <v>46.938000000000002</v>
      </c>
      <c r="I222" s="231"/>
      <c r="J222" s="230">
        <f>ROUND(I222*H222,3)</f>
        <v>0</v>
      </c>
      <c r="K222" s="232"/>
      <c r="L222" s="41"/>
      <c r="M222" s="233" t="s">
        <v>1</v>
      </c>
      <c r="N222" s="234" t="s">
        <v>38</v>
      </c>
      <c r="O222" s="94"/>
      <c r="P222" s="235">
        <f>O222*H222</f>
        <v>0</v>
      </c>
      <c r="Q222" s="235">
        <v>0.0079500000000000005</v>
      </c>
      <c r="R222" s="235">
        <f>Q222*H222</f>
        <v>0.37315710000000002</v>
      </c>
      <c r="S222" s="235">
        <v>0</v>
      </c>
      <c r="T222" s="236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37" t="s">
        <v>174</v>
      </c>
      <c r="AT222" s="237" t="s">
        <v>170</v>
      </c>
      <c r="AU222" s="237" t="s">
        <v>82</v>
      </c>
      <c r="AY222" s="14" t="s">
        <v>168</v>
      </c>
      <c r="BE222" s="238">
        <f>IF(N222="základná",J222,0)</f>
        <v>0</v>
      </c>
      <c r="BF222" s="238">
        <f>IF(N222="znížená",J222,0)</f>
        <v>0</v>
      </c>
      <c r="BG222" s="238">
        <f>IF(N222="zákl. prenesená",J222,0)</f>
        <v>0</v>
      </c>
      <c r="BH222" s="238">
        <f>IF(N222="zníž. prenesená",J222,0)</f>
        <v>0</v>
      </c>
      <c r="BI222" s="238">
        <f>IF(N222="nulová",J222,0)</f>
        <v>0</v>
      </c>
      <c r="BJ222" s="14" t="s">
        <v>82</v>
      </c>
      <c r="BK222" s="239">
        <f>ROUND(I222*H222,3)</f>
        <v>0</v>
      </c>
      <c r="BL222" s="14" t="s">
        <v>174</v>
      </c>
      <c r="BM222" s="237" t="s">
        <v>454</v>
      </c>
    </row>
    <row r="223" s="2" customFormat="1" ht="33" customHeight="1">
      <c r="A223" s="35"/>
      <c r="B223" s="36"/>
      <c r="C223" s="226" t="s">
        <v>455</v>
      </c>
      <c r="D223" s="226" t="s">
        <v>170</v>
      </c>
      <c r="E223" s="227" t="s">
        <v>456</v>
      </c>
      <c r="F223" s="228" t="s">
        <v>457</v>
      </c>
      <c r="G223" s="229" t="s">
        <v>221</v>
      </c>
      <c r="H223" s="230">
        <v>46.938000000000002</v>
      </c>
      <c r="I223" s="231"/>
      <c r="J223" s="230">
        <f>ROUND(I223*H223,3)</f>
        <v>0</v>
      </c>
      <c r="K223" s="232"/>
      <c r="L223" s="41"/>
      <c r="M223" s="233" t="s">
        <v>1</v>
      </c>
      <c r="N223" s="234" t="s">
        <v>38</v>
      </c>
      <c r="O223" s="94"/>
      <c r="P223" s="235">
        <f>O223*H223</f>
        <v>0</v>
      </c>
      <c r="Q223" s="235">
        <v>0</v>
      </c>
      <c r="R223" s="235">
        <f>Q223*H223</f>
        <v>0</v>
      </c>
      <c r="S223" s="235">
        <v>0</v>
      </c>
      <c r="T223" s="236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37" t="s">
        <v>174</v>
      </c>
      <c r="AT223" s="237" t="s">
        <v>170</v>
      </c>
      <c r="AU223" s="237" t="s">
        <v>82</v>
      </c>
      <c r="AY223" s="14" t="s">
        <v>168</v>
      </c>
      <c r="BE223" s="238">
        <f>IF(N223="základná",J223,0)</f>
        <v>0</v>
      </c>
      <c r="BF223" s="238">
        <f>IF(N223="znížená",J223,0)</f>
        <v>0</v>
      </c>
      <c r="BG223" s="238">
        <f>IF(N223="zákl. prenesená",J223,0)</f>
        <v>0</v>
      </c>
      <c r="BH223" s="238">
        <f>IF(N223="zníž. prenesená",J223,0)</f>
        <v>0</v>
      </c>
      <c r="BI223" s="238">
        <f>IF(N223="nulová",J223,0)</f>
        <v>0</v>
      </c>
      <c r="BJ223" s="14" t="s">
        <v>82</v>
      </c>
      <c r="BK223" s="239">
        <f>ROUND(I223*H223,3)</f>
        <v>0</v>
      </c>
      <c r="BL223" s="14" t="s">
        <v>174</v>
      </c>
      <c r="BM223" s="237" t="s">
        <v>458</v>
      </c>
    </row>
    <row r="224" s="2" customFormat="1" ht="24.15" customHeight="1">
      <c r="A224" s="35"/>
      <c r="B224" s="36"/>
      <c r="C224" s="226" t="s">
        <v>459</v>
      </c>
      <c r="D224" s="226" t="s">
        <v>170</v>
      </c>
      <c r="E224" s="227" t="s">
        <v>460</v>
      </c>
      <c r="F224" s="228" t="s">
        <v>461</v>
      </c>
      <c r="G224" s="229" t="s">
        <v>221</v>
      </c>
      <c r="H224" s="230">
        <v>27.600000000000001</v>
      </c>
      <c r="I224" s="231"/>
      <c r="J224" s="230">
        <f>ROUND(I224*H224,3)</f>
        <v>0</v>
      </c>
      <c r="K224" s="232"/>
      <c r="L224" s="41"/>
      <c r="M224" s="233" t="s">
        <v>1</v>
      </c>
      <c r="N224" s="234" t="s">
        <v>38</v>
      </c>
      <c r="O224" s="94"/>
      <c r="P224" s="235">
        <f>O224*H224</f>
        <v>0</v>
      </c>
      <c r="Q224" s="235">
        <v>0.00396</v>
      </c>
      <c r="R224" s="235">
        <f>Q224*H224</f>
        <v>0.109296</v>
      </c>
      <c r="S224" s="235">
        <v>0</v>
      </c>
      <c r="T224" s="236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37" t="s">
        <v>174</v>
      </c>
      <c r="AT224" s="237" t="s">
        <v>170</v>
      </c>
      <c r="AU224" s="237" t="s">
        <v>82</v>
      </c>
      <c r="AY224" s="14" t="s">
        <v>168</v>
      </c>
      <c r="BE224" s="238">
        <f>IF(N224="základná",J224,0)</f>
        <v>0</v>
      </c>
      <c r="BF224" s="238">
        <f>IF(N224="znížená",J224,0)</f>
        <v>0</v>
      </c>
      <c r="BG224" s="238">
        <f>IF(N224="zákl. prenesená",J224,0)</f>
        <v>0</v>
      </c>
      <c r="BH224" s="238">
        <f>IF(N224="zníž. prenesená",J224,0)</f>
        <v>0</v>
      </c>
      <c r="BI224" s="238">
        <f>IF(N224="nulová",J224,0)</f>
        <v>0</v>
      </c>
      <c r="BJ224" s="14" t="s">
        <v>82</v>
      </c>
      <c r="BK224" s="239">
        <f>ROUND(I224*H224,3)</f>
        <v>0</v>
      </c>
      <c r="BL224" s="14" t="s">
        <v>174</v>
      </c>
      <c r="BM224" s="237" t="s">
        <v>462</v>
      </c>
    </row>
    <row r="225" s="2" customFormat="1" ht="24.15" customHeight="1">
      <c r="A225" s="35"/>
      <c r="B225" s="36"/>
      <c r="C225" s="226" t="s">
        <v>463</v>
      </c>
      <c r="D225" s="226" t="s">
        <v>170</v>
      </c>
      <c r="E225" s="227" t="s">
        <v>464</v>
      </c>
      <c r="F225" s="228" t="s">
        <v>465</v>
      </c>
      <c r="G225" s="229" t="s">
        <v>221</v>
      </c>
      <c r="H225" s="230">
        <v>27.600000000000001</v>
      </c>
      <c r="I225" s="231"/>
      <c r="J225" s="230">
        <f>ROUND(I225*H225,3)</f>
        <v>0</v>
      </c>
      <c r="K225" s="232"/>
      <c r="L225" s="41"/>
      <c r="M225" s="233" t="s">
        <v>1</v>
      </c>
      <c r="N225" s="234" t="s">
        <v>38</v>
      </c>
      <c r="O225" s="94"/>
      <c r="P225" s="235">
        <f>O225*H225</f>
        <v>0</v>
      </c>
      <c r="Q225" s="235">
        <v>0</v>
      </c>
      <c r="R225" s="235">
        <f>Q225*H225</f>
        <v>0</v>
      </c>
      <c r="S225" s="235">
        <v>0</v>
      </c>
      <c r="T225" s="236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37" t="s">
        <v>174</v>
      </c>
      <c r="AT225" s="237" t="s">
        <v>170</v>
      </c>
      <c r="AU225" s="237" t="s">
        <v>82</v>
      </c>
      <c r="AY225" s="14" t="s">
        <v>168</v>
      </c>
      <c r="BE225" s="238">
        <f>IF(N225="základná",J225,0)</f>
        <v>0</v>
      </c>
      <c r="BF225" s="238">
        <f>IF(N225="znížená",J225,0)</f>
        <v>0</v>
      </c>
      <c r="BG225" s="238">
        <f>IF(N225="zákl. prenesená",J225,0)</f>
        <v>0</v>
      </c>
      <c r="BH225" s="238">
        <f>IF(N225="zníž. prenesená",J225,0)</f>
        <v>0</v>
      </c>
      <c r="BI225" s="238">
        <f>IF(N225="nulová",J225,0)</f>
        <v>0</v>
      </c>
      <c r="BJ225" s="14" t="s">
        <v>82</v>
      </c>
      <c r="BK225" s="239">
        <f>ROUND(I225*H225,3)</f>
        <v>0</v>
      </c>
      <c r="BL225" s="14" t="s">
        <v>174</v>
      </c>
      <c r="BM225" s="237" t="s">
        <v>466</v>
      </c>
    </row>
    <row r="226" s="12" customFormat="1" ht="22.8" customHeight="1">
      <c r="A226" s="12"/>
      <c r="B226" s="210"/>
      <c r="C226" s="211"/>
      <c r="D226" s="212" t="s">
        <v>71</v>
      </c>
      <c r="E226" s="224" t="s">
        <v>186</v>
      </c>
      <c r="F226" s="224" t="s">
        <v>467</v>
      </c>
      <c r="G226" s="211"/>
      <c r="H226" s="211"/>
      <c r="I226" s="214"/>
      <c r="J226" s="225">
        <f>BK226</f>
        <v>0</v>
      </c>
      <c r="K226" s="211"/>
      <c r="L226" s="216"/>
      <c r="M226" s="217"/>
      <c r="N226" s="218"/>
      <c r="O226" s="218"/>
      <c r="P226" s="219">
        <f>SUM(P227:P229)</f>
        <v>0</v>
      </c>
      <c r="Q226" s="218"/>
      <c r="R226" s="219">
        <f>SUM(R227:R229)</f>
        <v>16.097194000000002</v>
      </c>
      <c r="S226" s="218"/>
      <c r="T226" s="220">
        <f>SUM(T227:T229)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21" t="s">
        <v>80</v>
      </c>
      <c r="AT226" s="222" t="s">
        <v>71</v>
      </c>
      <c r="AU226" s="222" t="s">
        <v>80</v>
      </c>
      <c r="AY226" s="221" t="s">
        <v>168</v>
      </c>
      <c r="BK226" s="223">
        <f>SUM(BK227:BK229)</f>
        <v>0</v>
      </c>
    </row>
    <row r="227" s="2" customFormat="1" ht="24.15" customHeight="1">
      <c r="A227" s="35"/>
      <c r="B227" s="36"/>
      <c r="C227" s="226" t="s">
        <v>468</v>
      </c>
      <c r="D227" s="226" t="s">
        <v>170</v>
      </c>
      <c r="E227" s="227" t="s">
        <v>469</v>
      </c>
      <c r="F227" s="228" t="s">
        <v>470</v>
      </c>
      <c r="G227" s="229" t="s">
        <v>221</v>
      </c>
      <c r="H227" s="230">
        <v>46.600000000000001</v>
      </c>
      <c r="I227" s="231"/>
      <c r="J227" s="230">
        <f>ROUND(I227*H227,3)</f>
        <v>0</v>
      </c>
      <c r="K227" s="232"/>
      <c r="L227" s="41"/>
      <c r="M227" s="233" t="s">
        <v>1</v>
      </c>
      <c r="N227" s="234" t="s">
        <v>38</v>
      </c>
      <c r="O227" s="94"/>
      <c r="P227" s="235">
        <f>O227*H227</f>
        <v>0</v>
      </c>
      <c r="Q227" s="235">
        <v>0.27994000000000002</v>
      </c>
      <c r="R227" s="235">
        <f>Q227*H227</f>
        <v>13.045204000000002</v>
      </c>
      <c r="S227" s="235">
        <v>0</v>
      </c>
      <c r="T227" s="236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37" t="s">
        <v>174</v>
      </c>
      <c r="AT227" s="237" t="s">
        <v>170</v>
      </c>
      <c r="AU227" s="237" t="s">
        <v>82</v>
      </c>
      <c r="AY227" s="14" t="s">
        <v>168</v>
      </c>
      <c r="BE227" s="238">
        <f>IF(N227="základná",J227,0)</f>
        <v>0</v>
      </c>
      <c r="BF227" s="238">
        <f>IF(N227="znížená",J227,0)</f>
        <v>0</v>
      </c>
      <c r="BG227" s="238">
        <f>IF(N227="zákl. prenesená",J227,0)</f>
        <v>0</v>
      </c>
      <c r="BH227" s="238">
        <f>IF(N227="zníž. prenesená",J227,0)</f>
        <v>0</v>
      </c>
      <c r="BI227" s="238">
        <f>IF(N227="nulová",J227,0)</f>
        <v>0</v>
      </c>
      <c r="BJ227" s="14" t="s">
        <v>82</v>
      </c>
      <c r="BK227" s="239">
        <f>ROUND(I227*H227,3)</f>
        <v>0</v>
      </c>
      <c r="BL227" s="14" t="s">
        <v>174</v>
      </c>
      <c r="BM227" s="237" t="s">
        <v>471</v>
      </c>
    </row>
    <row r="228" s="2" customFormat="1" ht="21.75" customHeight="1">
      <c r="A228" s="35"/>
      <c r="B228" s="36"/>
      <c r="C228" s="240" t="s">
        <v>472</v>
      </c>
      <c r="D228" s="240" t="s">
        <v>439</v>
      </c>
      <c r="E228" s="241" t="s">
        <v>473</v>
      </c>
      <c r="F228" s="242" t="s">
        <v>474</v>
      </c>
      <c r="G228" s="243" t="s">
        <v>221</v>
      </c>
      <c r="H228" s="244">
        <v>16.890999999999998</v>
      </c>
      <c r="I228" s="245"/>
      <c r="J228" s="244">
        <f>ROUND(I228*H228,3)</f>
        <v>0</v>
      </c>
      <c r="K228" s="246"/>
      <c r="L228" s="247"/>
      <c r="M228" s="248" t="s">
        <v>1</v>
      </c>
      <c r="N228" s="249" t="s">
        <v>38</v>
      </c>
      <c r="O228" s="94"/>
      <c r="P228" s="235">
        <f>O228*H228</f>
        <v>0</v>
      </c>
      <c r="Q228" s="235">
        <v>0.089999999999999997</v>
      </c>
      <c r="R228" s="235">
        <f>Q228*H228</f>
        <v>1.5201899999999997</v>
      </c>
      <c r="S228" s="235">
        <v>0</v>
      </c>
      <c r="T228" s="236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237" t="s">
        <v>198</v>
      </c>
      <c r="AT228" s="237" t="s">
        <v>439</v>
      </c>
      <c r="AU228" s="237" t="s">
        <v>82</v>
      </c>
      <c r="AY228" s="14" t="s">
        <v>168</v>
      </c>
      <c r="BE228" s="238">
        <f>IF(N228="základná",J228,0)</f>
        <v>0</v>
      </c>
      <c r="BF228" s="238">
        <f>IF(N228="znížená",J228,0)</f>
        <v>0</v>
      </c>
      <c r="BG228" s="238">
        <f>IF(N228="zákl. prenesená",J228,0)</f>
        <v>0</v>
      </c>
      <c r="BH228" s="238">
        <f>IF(N228="zníž. prenesená",J228,0)</f>
        <v>0</v>
      </c>
      <c r="BI228" s="238">
        <f>IF(N228="nulová",J228,0)</f>
        <v>0</v>
      </c>
      <c r="BJ228" s="14" t="s">
        <v>82</v>
      </c>
      <c r="BK228" s="239">
        <f>ROUND(I228*H228,3)</f>
        <v>0</v>
      </c>
      <c r="BL228" s="14" t="s">
        <v>174</v>
      </c>
      <c r="BM228" s="237" t="s">
        <v>475</v>
      </c>
    </row>
    <row r="229" s="2" customFormat="1" ht="37.8" customHeight="1">
      <c r="A229" s="35"/>
      <c r="B229" s="36"/>
      <c r="C229" s="226" t="s">
        <v>476</v>
      </c>
      <c r="D229" s="226" t="s">
        <v>170</v>
      </c>
      <c r="E229" s="227" t="s">
        <v>477</v>
      </c>
      <c r="F229" s="228" t="s">
        <v>478</v>
      </c>
      <c r="G229" s="229" t="s">
        <v>221</v>
      </c>
      <c r="H229" s="230">
        <v>16.559999999999999</v>
      </c>
      <c r="I229" s="231"/>
      <c r="J229" s="230">
        <f>ROUND(I229*H229,3)</f>
        <v>0</v>
      </c>
      <c r="K229" s="232"/>
      <c r="L229" s="41"/>
      <c r="M229" s="233" t="s">
        <v>1</v>
      </c>
      <c r="N229" s="234" t="s">
        <v>38</v>
      </c>
      <c r="O229" s="94"/>
      <c r="P229" s="235">
        <f>O229*H229</f>
        <v>0</v>
      </c>
      <c r="Q229" s="235">
        <v>0.092499999999999999</v>
      </c>
      <c r="R229" s="235">
        <f>Q229*H229</f>
        <v>1.5317999999999998</v>
      </c>
      <c r="S229" s="235">
        <v>0</v>
      </c>
      <c r="T229" s="236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37" t="s">
        <v>174</v>
      </c>
      <c r="AT229" s="237" t="s">
        <v>170</v>
      </c>
      <c r="AU229" s="237" t="s">
        <v>82</v>
      </c>
      <c r="AY229" s="14" t="s">
        <v>168</v>
      </c>
      <c r="BE229" s="238">
        <f>IF(N229="základná",J229,0)</f>
        <v>0</v>
      </c>
      <c r="BF229" s="238">
        <f>IF(N229="znížená",J229,0)</f>
        <v>0</v>
      </c>
      <c r="BG229" s="238">
        <f>IF(N229="zákl. prenesená",J229,0)</f>
        <v>0</v>
      </c>
      <c r="BH229" s="238">
        <f>IF(N229="zníž. prenesená",J229,0)</f>
        <v>0</v>
      </c>
      <c r="BI229" s="238">
        <f>IF(N229="nulová",J229,0)</f>
        <v>0</v>
      </c>
      <c r="BJ229" s="14" t="s">
        <v>82</v>
      </c>
      <c r="BK229" s="239">
        <f>ROUND(I229*H229,3)</f>
        <v>0</v>
      </c>
      <c r="BL229" s="14" t="s">
        <v>174</v>
      </c>
      <c r="BM229" s="237" t="s">
        <v>479</v>
      </c>
    </row>
    <row r="230" s="12" customFormat="1" ht="22.8" customHeight="1">
      <c r="A230" s="12"/>
      <c r="B230" s="210"/>
      <c r="C230" s="211"/>
      <c r="D230" s="212" t="s">
        <v>71</v>
      </c>
      <c r="E230" s="224" t="s">
        <v>190</v>
      </c>
      <c r="F230" s="224" t="s">
        <v>480</v>
      </c>
      <c r="G230" s="211"/>
      <c r="H230" s="211"/>
      <c r="I230" s="214"/>
      <c r="J230" s="225">
        <f>BK230</f>
        <v>0</v>
      </c>
      <c r="K230" s="211"/>
      <c r="L230" s="216"/>
      <c r="M230" s="217"/>
      <c r="N230" s="218"/>
      <c r="O230" s="218"/>
      <c r="P230" s="219">
        <f>SUM(P231:P277)</f>
        <v>0</v>
      </c>
      <c r="Q230" s="218"/>
      <c r="R230" s="219">
        <f>SUM(R231:R277)</f>
        <v>364.64412217000006</v>
      </c>
      <c r="S230" s="218"/>
      <c r="T230" s="220">
        <f>SUM(T231:T277)</f>
        <v>0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221" t="s">
        <v>80</v>
      </c>
      <c r="AT230" s="222" t="s">
        <v>71</v>
      </c>
      <c r="AU230" s="222" t="s">
        <v>80</v>
      </c>
      <c r="AY230" s="221" t="s">
        <v>168</v>
      </c>
      <c r="BK230" s="223">
        <f>SUM(BK231:BK277)</f>
        <v>0</v>
      </c>
    </row>
    <row r="231" s="2" customFormat="1" ht="24.15" customHeight="1">
      <c r="A231" s="35"/>
      <c r="B231" s="36"/>
      <c r="C231" s="226" t="s">
        <v>481</v>
      </c>
      <c r="D231" s="226" t="s">
        <v>170</v>
      </c>
      <c r="E231" s="227" t="s">
        <v>482</v>
      </c>
      <c r="F231" s="228" t="s">
        <v>483</v>
      </c>
      <c r="G231" s="229" t="s">
        <v>221</v>
      </c>
      <c r="H231" s="230">
        <v>912.39999999999998</v>
      </c>
      <c r="I231" s="231"/>
      <c r="J231" s="230">
        <f>ROUND(I231*H231,3)</f>
        <v>0</v>
      </c>
      <c r="K231" s="232"/>
      <c r="L231" s="41"/>
      <c r="M231" s="233" t="s">
        <v>1</v>
      </c>
      <c r="N231" s="234" t="s">
        <v>38</v>
      </c>
      <c r="O231" s="94"/>
      <c r="P231" s="235">
        <f>O231*H231</f>
        <v>0</v>
      </c>
      <c r="Q231" s="235">
        <v>0.00042000000000000002</v>
      </c>
      <c r="R231" s="235">
        <f>Q231*H231</f>
        <v>0.38320799999999999</v>
      </c>
      <c r="S231" s="235">
        <v>0</v>
      </c>
      <c r="T231" s="236">
        <f>S231*H231</f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237" t="s">
        <v>174</v>
      </c>
      <c r="AT231" s="237" t="s">
        <v>170</v>
      </c>
      <c r="AU231" s="237" t="s">
        <v>82</v>
      </c>
      <c r="AY231" s="14" t="s">
        <v>168</v>
      </c>
      <c r="BE231" s="238">
        <f>IF(N231="základná",J231,0)</f>
        <v>0</v>
      </c>
      <c r="BF231" s="238">
        <f>IF(N231="znížená",J231,0)</f>
        <v>0</v>
      </c>
      <c r="BG231" s="238">
        <f>IF(N231="zákl. prenesená",J231,0)</f>
        <v>0</v>
      </c>
      <c r="BH231" s="238">
        <f>IF(N231="zníž. prenesená",J231,0)</f>
        <v>0</v>
      </c>
      <c r="BI231" s="238">
        <f>IF(N231="nulová",J231,0)</f>
        <v>0</v>
      </c>
      <c r="BJ231" s="14" t="s">
        <v>82</v>
      </c>
      <c r="BK231" s="239">
        <f>ROUND(I231*H231,3)</f>
        <v>0</v>
      </c>
      <c r="BL231" s="14" t="s">
        <v>174</v>
      </c>
      <c r="BM231" s="237" t="s">
        <v>484</v>
      </c>
    </row>
    <row r="232" s="2" customFormat="1" ht="24.15" customHeight="1">
      <c r="A232" s="35"/>
      <c r="B232" s="36"/>
      <c r="C232" s="226" t="s">
        <v>485</v>
      </c>
      <c r="D232" s="226" t="s">
        <v>170</v>
      </c>
      <c r="E232" s="227" t="s">
        <v>486</v>
      </c>
      <c r="F232" s="228" t="s">
        <v>487</v>
      </c>
      <c r="G232" s="229" t="s">
        <v>221</v>
      </c>
      <c r="H232" s="230">
        <v>912.39999999999998</v>
      </c>
      <c r="I232" s="231"/>
      <c r="J232" s="230">
        <f>ROUND(I232*H232,3)</f>
        <v>0</v>
      </c>
      <c r="K232" s="232"/>
      <c r="L232" s="41"/>
      <c r="M232" s="233" t="s">
        <v>1</v>
      </c>
      <c r="N232" s="234" t="s">
        <v>38</v>
      </c>
      <c r="O232" s="94"/>
      <c r="P232" s="235">
        <f>O232*H232</f>
        <v>0</v>
      </c>
      <c r="Q232" s="235">
        <v>0.0049500000000000004</v>
      </c>
      <c r="R232" s="235">
        <f>Q232*H232</f>
        <v>4.5163799999999998</v>
      </c>
      <c r="S232" s="235">
        <v>0</v>
      </c>
      <c r="T232" s="236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37" t="s">
        <v>174</v>
      </c>
      <c r="AT232" s="237" t="s">
        <v>170</v>
      </c>
      <c r="AU232" s="237" t="s">
        <v>82</v>
      </c>
      <c r="AY232" s="14" t="s">
        <v>168</v>
      </c>
      <c r="BE232" s="238">
        <f>IF(N232="základná",J232,0)</f>
        <v>0</v>
      </c>
      <c r="BF232" s="238">
        <f>IF(N232="znížená",J232,0)</f>
        <v>0</v>
      </c>
      <c r="BG232" s="238">
        <f>IF(N232="zákl. prenesená",J232,0)</f>
        <v>0</v>
      </c>
      <c r="BH232" s="238">
        <f>IF(N232="zníž. prenesená",J232,0)</f>
        <v>0</v>
      </c>
      <c r="BI232" s="238">
        <f>IF(N232="nulová",J232,0)</f>
        <v>0</v>
      </c>
      <c r="BJ232" s="14" t="s">
        <v>82</v>
      </c>
      <c r="BK232" s="239">
        <f>ROUND(I232*H232,3)</f>
        <v>0</v>
      </c>
      <c r="BL232" s="14" t="s">
        <v>174</v>
      </c>
      <c r="BM232" s="237" t="s">
        <v>488</v>
      </c>
    </row>
    <row r="233" s="2" customFormat="1" ht="24.15" customHeight="1">
      <c r="A233" s="35"/>
      <c r="B233" s="36"/>
      <c r="C233" s="226" t="s">
        <v>489</v>
      </c>
      <c r="D233" s="226" t="s">
        <v>170</v>
      </c>
      <c r="E233" s="227" t="s">
        <v>490</v>
      </c>
      <c r="F233" s="228" t="s">
        <v>491</v>
      </c>
      <c r="G233" s="229" t="s">
        <v>221</v>
      </c>
      <c r="H233" s="230">
        <v>912.39999999999998</v>
      </c>
      <c r="I233" s="231"/>
      <c r="J233" s="230">
        <f>ROUND(I233*H233,3)</f>
        <v>0</v>
      </c>
      <c r="K233" s="232"/>
      <c r="L233" s="41"/>
      <c r="M233" s="233" t="s">
        <v>1</v>
      </c>
      <c r="N233" s="234" t="s">
        <v>38</v>
      </c>
      <c r="O233" s="94"/>
      <c r="P233" s="235">
        <f>O233*H233</f>
        <v>0</v>
      </c>
      <c r="Q233" s="235">
        <v>0.0051500000000000001</v>
      </c>
      <c r="R233" s="235">
        <f>Q233*H233</f>
        <v>4.6988599999999998</v>
      </c>
      <c r="S233" s="235">
        <v>0</v>
      </c>
      <c r="T233" s="236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237" t="s">
        <v>174</v>
      </c>
      <c r="AT233" s="237" t="s">
        <v>170</v>
      </c>
      <c r="AU233" s="237" t="s">
        <v>82</v>
      </c>
      <c r="AY233" s="14" t="s">
        <v>168</v>
      </c>
      <c r="BE233" s="238">
        <f>IF(N233="základná",J233,0)</f>
        <v>0</v>
      </c>
      <c r="BF233" s="238">
        <f>IF(N233="znížená",J233,0)</f>
        <v>0</v>
      </c>
      <c r="BG233" s="238">
        <f>IF(N233="zákl. prenesená",J233,0)</f>
        <v>0</v>
      </c>
      <c r="BH233" s="238">
        <f>IF(N233="zníž. prenesená",J233,0)</f>
        <v>0</v>
      </c>
      <c r="BI233" s="238">
        <f>IF(N233="nulová",J233,0)</f>
        <v>0</v>
      </c>
      <c r="BJ233" s="14" t="s">
        <v>82</v>
      </c>
      <c r="BK233" s="239">
        <f>ROUND(I233*H233,3)</f>
        <v>0</v>
      </c>
      <c r="BL233" s="14" t="s">
        <v>174</v>
      </c>
      <c r="BM233" s="237" t="s">
        <v>492</v>
      </c>
    </row>
    <row r="234" s="2" customFormat="1" ht="24.15" customHeight="1">
      <c r="A234" s="35"/>
      <c r="B234" s="36"/>
      <c r="C234" s="226" t="s">
        <v>493</v>
      </c>
      <c r="D234" s="226" t="s">
        <v>170</v>
      </c>
      <c r="E234" s="227" t="s">
        <v>494</v>
      </c>
      <c r="F234" s="228" t="s">
        <v>495</v>
      </c>
      <c r="G234" s="229" t="s">
        <v>221</v>
      </c>
      <c r="H234" s="230">
        <v>378.30000000000001</v>
      </c>
      <c r="I234" s="231"/>
      <c r="J234" s="230">
        <f>ROUND(I234*H234,3)</f>
        <v>0</v>
      </c>
      <c r="K234" s="232"/>
      <c r="L234" s="41"/>
      <c r="M234" s="233" t="s">
        <v>1</v>
      </c>
      <c r="N234" s="234" t="s">
        <v>38</v>
      </c>
      <c r="O234" s="94"/>
      <c r="P234" s="235">
        <f>O234*H234</f>
        <v>0</v>
      </c>
      <c r="Q234" s="235">
        <v>0.0041999999999999997</v>
      </c>
      <c r="R234" s="235">
        <f>Q234*H234</f>
        <v>1.5888599999999999</v>
      </c>
      <c r="S234" s="235">
        <v>0</v>
      </c>
      <c r="T234" s="236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37" t="s">
        <v>174</v>
      </c>
      <c r="AT234" s="237" t="s">
        <v>170</v>
      </c>
      <c r="AU234" s="237" t="s">
        <v>82</v>
      </c>
      <c r="AY234" s="14" t="s">
        <v>168</v>
      </c>
      <c r="BE234" s="238">
        <f>IF(N234="základná",J234,0)</f>
        <v>0</v>
      </c>
      <c r="BF234" s="238">
        <f>IF(N234="znížená",J234,0)</f>
        <v>0</v>
      </c>
      <c r="BG234" s="238">
        <f>IF(N234="zákl. prenesená",J234,0)</f>
        <v>0</v>
      </c>
      <c r="BH234" s="238">
        <f>IF(N234="zníž. prenesená",J234,0)</f>
        <v>0</v>
      </c>
      <c r="BI234" s="238">
        <f>IF(N234="nulová",J234,0)</f>
        <v>0</v>
      </c>
      <c r="BJ234" s="14" t="s">
        <v>82</v>
      </c>
      <c r="BK234" s="239">
        <f>ROUND(I234*H234,3)</f>
        <v>0</v>
      </c>
      <c r="BL234" s="14" t="s">
        <v>174</v>
      </c>
      <c r="BM234" s="237" t="s">
        <v>496</v>
      </c>
    </row>
    <row r="235" s="2" customFormat="1" ht="24.15" customHeight="1">
      <c r="A235" s="35"/>
      <c r="B235" s="36"/>
      <c r="C235" s="226" t="s">
        <v>497</v>
      </c>
      <c r="D235" s="226" t="s">
        <v>170</v>
      </c>
      <c r="E235" s="227" t="s">
        <v>498</v>
      </c>
      <c r="F235" s="228" t="s">
        <v>499</v>
      </c>
      <c r="G235" s="229" t="s">
        <v>221</v>
      </c>
      <c r="H235" s="230">
        <v>2333.2469999999998</v>
      </c>
      <c r="I235" s="231"/>
      <c r="J235" s="230">
        <f>ROUND(I235*H235,3)</f>
        <v>0</v>
      </c>
      <c r="K235" s="232"/>
      <c r="L235" s="41"/>
      <c r="M235" s="233" t="s">
        <v>1</v>
      </c>
      <c r="N235" s="234" t="s">
        <v>38</v>
      </c>
      <c r="O235" s="94"/>
      <c r="P235" s="235">
        <f>O235*H235</f>
        <v>0</v>
      </c>
      <c r="Q235" s="235">
        <v>0.0047200000000000002</v>
      </c>
      <c r="R235" s="235">
        <f>Q235*H235</f>
        <v>11.012925839999999</v>
      </c>
      <c r="S235" s="235">
        <v>0</v>
      </c>
      <c r="T235" s="236">
        <f>S235*H235</f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237" t="s">
        <v>174</v>
      </c>
      <c r="AT235" s="237" t="s">
        <v>170</v>
      </c>
      <c r="AU235" s="237" t="s">
        <v>82</v>
      </c>
      <c r="AY235" s="14" t="s">
        <v>168</v>
      </c>
      <c r="BE235" s="238">
        <f>IF(N235="základná",J235,0)</f>
        <v>0</v>
      </c>
      <c r="BF235" s="238">
        <f>IF(N235="znížená",J235,0)</f>
        <v>0</v>
      </c>
      <c r="BG235" s="238">
        <f>IF(N235="zákl. prenesená",J235,0)</f>
        <v>0</v>
      </c>
      <c r="BH235" s="238">
        <f>IF(N235="zníž. prenesená",J235,0)</f>
        <v>0</v>
      </c>
      <c r="BI235" s="238">
        <f>IF(N235="nulová",J235,0)</f>
        <v>0</v>
      </c>
      <c r="BJ235" s="14" t="s">
        <v>82</v>
      </c>
      <c r="BK235" s="239">
        <f>ROUND(I235*H235,3)</f>
        <v>0</v>
      </c>
      <c r="BL235" s="14" t="s">
        <v>174</v>
      </c>
      <c r="BM235" s="237" t="s">
        <v>500</v>
      </c>
    </row>
    <row r="236" s="2" customFormat="1" ht="24.15" customHeight="1">
      <c r="A236" s="35"/>
      <c r="B236" s="36"/>
      <c r="C236" s="226" t="s">
        <v>501</v>
      </c>
      <c r="D236" s="226" t="s">
        <v>170</v>
      </c>
      <c r="E236" s="227" t="s">
        <v>502</v>
      </c>
      <c r="F236" s="228" t="s">
        <v>503</v>
      </c>
      <c r="G236" s="229" t="s">
        <v>221</v>
      </c>
      <c r="H236" s="230">
        <v>2711.547</v>
      </c>
      <c r="I236" s="231"/>
      <c r="J236" s="230">
        <f>ROUND(I236*H236,3)</f>
        <v>0</v>
      </c>
      <c r="K236" s="232"/>
      <c r="L236" s="41"/>
      <c r="M236" s="233" t="s">
        <v>1</v>
      </c>
      <c r="N236" s="234" t="s">
        <v>38</v>
      </c>
      <c r="O236" s="94"/>
      <c r="P236" s="235">
        <f>O236*H236</f>
        <v>0</v>
      </c>
      <c r="Q236" s="235">
        <v>0.0051500000000000001</v>
      </c>
      <c r="R236" s="235">
        <f>Q236*H236</f>
        <v>13.96446705</v>
      </c>
      <c r="S236" s="235">
        <v>0</v>
      </c>
      <c r="T236" s="236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37" t="s">
        <v>174</v>
      </c>
      <c r="AT236" s="237" t="s">
        <v>170</v>
      </c>
      <c r="AU236" s="237" t="s">
        <v>82</v>
      </c>
      <c r="AY236" s="14" t="s">
        <v>168</v>
      </c>
      <c r="BE236" s="238">
        <f>IF(N236="základná",J236,0)</f>
        <v>0</v>
      </c>
      <c r="BF236" s="238">
        <f>IF(N236="znížená",J236,0)</f>
        <v>0</v>
      </c>
      <c r="BG236" s="238">
        <f>IF(N236="zákl. prenesená",J236,0)</f>
        <v>0</v>
      </c>
      <c r="BH236" s="238">
        <f>IF(N236="zníž. prenesená",J236,0)</f>
        <v>0</v>
      </c>
      <c r="BI236" s="238">
        <f>IF(N236="nulová",J236,0)</f>
        <v>0</v>
      </c>
      <c r="BJ236" s="14" t="s">
        <v>82</v>
      </c>
      <c r="BK236" s="239">
        <f>ROUND(I236*H236,3)</f>
        <v>0</v>
      </c>
      <c r="BL236" s="14" t="s">
        <v>174</v>
      </c>
      <c r="BM236" s="237" t="s">
        <v>504</v>
      </c>
    </row>
    <row r="237" s="2" customFormat="1" ht="24.15" customHeight="1">
      <c r="A237" s="35"/>
      <c r="B237" s="36"/>
      <c r="C237" s="226" t="s">
        <v>505</v>
      </c>
      <c r="D237" s="226" t="s">
        <v>170</v>
      </c>
      <c r="E237" s="227" t="s">
        <v>506</v>
      </c>
      <c r="F237" s="228" t="s">
        <v>507</v>
      </c>
      <c r="G237" s="229" t="s">
        <v>221</v>
      </c>
      <c r="H237" s="230">
        <v>4.2750000000000004</v>
      </c>
      <c r="I237" s="231"/>
      <c r="J237" s="230">
        <f>ROUND(I237*H237,3)</f>
        <v>0</v>
      </c>
      <c r="K237" s="232"/>
      <c r="L237" s="41"/>
      <c r="M237" s="233" t="s">
        <v>1</v>
      </c>
      <c r="N237" s="234" t="s">
        <v>38</v>
      </c>
      <c r="O237" s="94"/>
      <c r="P237" s="235">
        <f>O237*H237</f>
        <v>0</v>
      </c>
      <c r="Q237" s="235">
        <v>0.00042000000000000002</v>
      </c>
      <c r="R237" s="235">
        <f>Q237*H237</f>
        <v>0.0017955000000000002</v>
      </c>
      <c r="S237" s="235">
        <v>0</v>
      </c>
      <c r="T237" s="236">
        <f>S237*H237</f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37" t="s">
        <v>174</v>
      </c>
      <c r="AT237" s="237" t="s">
        <v>170</v>
      </c>
      <c r="AU237" s="237" t="s">
        <v>82</v>
      </c>
      <c r="AY237" s="14" t="s">
        <v>168</v>
      </c>
      <c r="BE237" s="238">
        <f>IF(N237="základná",J237,0)</f>
        <v>0</v>
      </c>
      <c r="BF237" s="238">
        <f>IF(N237="znížená",J237,0)</f>
        <v>0</v>
      </c>
      <c r="BG237" s="238">
        <f>IF(N237="zákl. prenesená",J237,0)</f>
        <v>0</v>
      </c>
      <c r="BH237" s="238">
        <f>IF(N237="zníž. prenesená",J237,0)</f>
        <v>0</v>
      </c>
      <c r="BI237" s="238">
        <f>IF(N237="nulová",J237,0)</f>
        <v>0</v>
      </c>
      <c r="BJ237" s="14" t="s">
        <v>82</v>
      </c>
      <c r="BK237" s="239">
        <f>ROUND(I237*H237,3)</f>
        <v>0</v>
      </c>
      <c r="BL237" s="14" t="s">
        <v>174</v>
      </c>
      <c r="BM237" s="237" t="s">
        <v>508</v>
      </c>
    </row>
    <row r="238" s="2" customFormat="1" ht="24.15" customHeight="1">
      <c r="A238" s="35"/>
      <c r="B238" s="36"/>
      <c r="C238" s="226" t="s">
        <v>509</v>
      </c>
      <c r="D238" s="226" t="s">
        <v>170</v>
      </c>
      <c r="E238" s="227" t="s">
        <v>510</v>
      </c>
      <c r="F238" s="228" t="s">
        <v>511</v>
      </c>
      <c r="G238" s="229" t="s">
        <v>221</v>
      </c>
      <c r="H238" s="230">
        <v>4.2750000000000004</v>
      </c>
      <c r="I238" s="231"/>
      <c r="J238" s="230">
        <f>ROUND(I238*H238,3)</f>
        <v>0</v>
      </c>
      <c r="K238" s="232"/>
      <c r="L238" s="41"/>
      <c r="M238" s="233" t="s">
        <v>1</v>
      </c>
      <c r="N238" s="234" t="s">
        <v>38</v>
      </c>
      <c r="O238" s="94"/>
      <c r="P238" s="235">
        <f>O238*H238</f>
        <v>0</v>
      </c>
      <c r="Q238" s="235">
        <v>0.0082500000000000004</v>
      </c>
      <c r="R238" s="235">
        <f>Q238*H238</f>
        <v>0.035268750000000001</v>
      </c>
      <c r="S238" s="235">
        <v>0</v>
      </c>
      <c r="T238" s="236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37" t="s">
        <v>174</v>
      </c>
      <c r="AT238" s="237" t="s">
        <v>170</v>
      </c>
      <c r="AU238" s="237" t="s">
        <v>82</v>
      </c>
      <c r="AY238" s="14" t="s">
        <v>168</v>
      </c>
      <c r="BE238" s="238">
        <f>IF(N238="základná",J238,0)</f>
        <v>0</v>
      </c>
      <c r="BF238" s="238">
        <f>IF(N238="znížená",J238,0)</f>
        <v>0</v>
      </c>
      <c r="BG238" s="238">
        <f>IF(N238="zákl. prenesená",J238,0)</f>
        <v>0</v>
      </c>
      <c r="BH238" s="238">
        <f>IF(N238="zníž. prenesená",J238,0)</f>
        <v>0</v>
      </c>
      <c r="BI238" s="238">
        <f>IF(N238="nulová",J238,0)</f>
        <v>0</v>
      </c>
      <c r="BJ238" s="14" t="s">
        <v>82</v>
      </c>
      <c r="BK238" s="239">
        <f>ROUND(I238*H238,3)</f>
        <v>0</v>
      </c>
      <c r="BL238" s="14" t="s">
        <v>174</v>
      </c>
      <c r="BM238" s="237" t="s">
        <v>512</v>
      </c>
    </row>
    <row r="239" s="2" customFormat="1" ht="24.15" customHeight="1">
      <c r="A239" s="35"/>
      <c r="B239" s="36"/>
      <c r="C239" s="226" t="s">
        <v>513</v>
      </c>
      <c r="D239" s="226" t="s">
        <v>170</v>
      </c>
      <c r="E239" s="227" t="s">
        <v>514</v>
      </c>
      <c r="F239" s="228" t="s">
        <v>515</v>
      </c>
      <c r="G239" s="229" t="s">
        <v>221</v>
      </c>
      <c r="H239" s="230">
        <v>4.2750000000000004</v>
      </c>
      <c r="I239" s="231"/>
      <c r="J239" s="230">
        <f>ROUND(I239*H239,3)</f>
        <v>0</v>
      </c>
      <c r="K239" s="232"/>
      <c r="L239" s="41"/>
      <c r="M239" s="233" t="s">
        <v>1</v>
      </c>
      <c r="N239" s="234" t="s">
        <v>38</v>
      </c>
      <c r="O239" s="94"/>
      <c r="P239" s="235">
        <f>O239*H239</f>
        <v>0</v>
      </c>
      <c r="Q239" s="235">
        <v>0.00265</v>
      </c>
      <c r="R239" s="235">
        <f>Q239*H239</f>
        <v>0.01132875</v>
      </c>
      <c r="S239" s="235">
        <v>0</v>
      </c>
      <c r="T239" s="236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237" t="s">
        <v>174</v>
      </c>
      <c r="AT239" s="237" t="s">
        <v>170</v>
      </c>
      <c r="AU239" s="237" t="s">
        <v>82</v>
      </c>
      <c r="AY239" s="14" t="s">
        <v>168</v>
      </c>
      <c r="BE239" s="238">
        <f>IF(N239="základná",J239,0)</f>
        <v>0</v>
      </c>
      <c r="BF239" s="238">
        <f>IF(N239="znížená",J239,0)</f>
        <v>0</v>
      </c>
      <c r="BG239" s="238">
        <f>IF(N239="zákl. prenesená",J239,0)</f>
        <v>0</v>
      </c>
      <c r="BH239" s="238">
        <f>IF(N239="zníž. prenesená",J239,0)</f>
        <v>0</v>
      </c>
      <c r="BI239" s="238">
        <f>IF(N239="nulová",J239,0)</f>
        <v>0</v>
      </c>
      <c r="BJ239" s="14" t="s">
        <v>82</v>
      </c>
      <c r="BK239" s="239">
        <f>ROUND(I239*H239,3)</f>
        <v>0</v>
      </c>
      <c r="BL239" s="14" t="s">
        <v>174</v>
      </c>
      <c r="BM239" s="237" t="s">
        <v>516</v>
      </c>
    </row>
    <row r="240" s="2" customFormat="1" ht="24.15" customHeight="1">
      <c r="A240" s="35"/>
      <c r="B240" s="36"/>
      <c r="C240" s="226" t="s">
        <v>517</v>
      </c>
      <c r="D240" s="226" t="s">
        <v>170</v>
      </c>
      <c r="E240" s="227" t="s">
        <v>518</v>
      </c>
      <c r="F240" s="228" t="s">
        <v>519</v>
      </c>
      <c r="G240" s="229" t="s">
        <v>221</v>
      </c>
      <c r="H240" s="230">
        <v>4.2750000000000004</v>
      </c>
      <c r="I240" s="231"/>
      <c r="J240" s="230">
        <f>ROUND(I240*H240,3)</f>
        <v>0</v>
      </c>
      <c r="K240" s="232"/>
      <c r="L240" s="41"/>
      <c r="M240" s="233" t="s">
        <v>1</v>
      </c>
      <c r="N240" s="234" t="s">
        <v>38</v>
      </c>
      <c r="O240" s="94"/>
      <c r="P240" s="235">
        <f>O240*H240</f>
        <v>0</v>
      </c>
      <c r="Q240" s="235">
        <v>0.0051500000000000001</v>
      </c>
      <c r="R240" s="235">
        <f>Q240*H240</f>
        <v>0.022016250000000001</v>
      </c>
      <c r="S240" s="235">
        <v>0</v>
      </c>
      <c r="T240" s="236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37" t="s">
        <v>174</v>
      </c>
      <c r="AT240" s="237" t="s">
        <v>170</v>
      </c>
      <c r="AU240" s="237" t="s">
        <v>82</v>
      </c>
      <c r="AY240" s="14" t="s">
        <v>168</v>
      </c>
      <c r="BE240" s="238">
        <f>IF(N240="základná",J240,0)</f>
        <v>0</v>
      </c>
      <c r="BF240" s="238">
        <f>IF(N240="znížená",J240,0)</f>
        <v>0</v>
      </c>
      <c r="BG240" s="238">
        <f>IF(N240="zákl. prenesená",J240,0)</f>
        <v>0</v>
      </c>
      <c r="BH240" s="238">
        <f>IF(N240="zníž. prenesená",J240,0)</f>
        <v>0</v>
      </c>
      <c r="BI240" s="238">
        <f>IF(N240="nulová",J240,0)</f>
        <v>0</v>
      </c>
      <c r="BJ240" s="14" t="s">
        <v>82</v>
      </c>
      <c r="BK240" s="239">
        <f>ROUND(I240*H240,3)</f>
        <v>0</v>
      </c>
      <c r="BL240" s="14" t="s">
        <v>174</v>
      </c>
      <c r="BM240" s="237" t="s">
        <v>520</v>
      </c>
    </row>
    <row r="241" s="2" customFormat="1" ht="37.8" customHeight="1">
      <c r="A241" s="35"/>
      <c r="B241" s="36"/>
      <c r="C241" s="226" t="s">
        <v>521</v>
      </c>
      <c r="D241" s="226" t="s">
        <v>170</v>
      </c>
      <c r="E241" s="227" t="s">
        <v>522</v>
      </c>
      <c r="F241" s="228" t="s">
        <v>523</v>
      </c>
      <c r="G241" s="229" t="s">
        <v>221</v>
      </c>
      <c r="H241" s="230">
        <v>413.745</v>
      </c>
      <c r="I241" s="231"/>
      <c r="J241" s="230">
        <f>ROUND(I241*H241,3)</f>
        <v>0</v>
      </c>
      <c r="K241" s="232"/>
      <c r="L241" s="41"/>
      <c r="M241" s="233" t="s">
        <v>1</v>
      </c>
      <c r="N241" s="234" t="s">
        <v>38</v>
      </c>
      <c r="O241" s="94"/>
      <c r="P241" s="235">
        <f>O241*H241</f>
        <v>0</v>
      </c>
      <c r="Q241" s="235">
        <v>0.00014999999999999999</v>
      </c>
      <c r="R241" s="235">
        <f>Q241*H241</f>
        <v>0.062061749999999992</v>
      </c>
      <c r="S241" s="235">
        <v>0</v>
      </c>
      <c r="T241" s="236">
        <f>S241*H241</f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237" t="s">
        <v>174</v>
      </c>
      <c r="AT241" s="237" t="s">
        <v>170</v>
      </c>
      <c r="AU241" s="237" t="s">
        <v>82</v>
      </c>
      <c r="AY241" s="14" t="s">
        <v>168</v>
      </c>
      <c r="BE241" s="238">
        <f>IF(N241="základná",J241,0)</f>
        <v>0</v>
      </c>
      <c r="BF241" s="238">
        <f>IF(N241="znížená",J241,0)</f>
        <v>0</v>
      </c>
      <c r="BG241" s="238">
        <f>IF(N241="zákl. prenesená",J241,0)</f>
        <v>0</v>
      </c>
      <c r="BH241" s="238">
        <f>IF(N241="zníž. prenesená",J241,0)</f>
        <v>0</v>
      </c>
      <c r="BI241" s="238">
        <f>IF(N241="nulová",J241,0)</f>
        <v>0</v>
      </c>
      <c r="BJ241" s="14" t="s">
        <v>82</v>
      </c>
      <c r="BK241" s="239">
        <f>ROUND(I241*H241,3)</f>
        <v>0</v>
      </c>
      <c r="BL241" s="14" t="s">
        <v>174</v>
      </c>
      <c r="BM241" s="237" t="s">
        <v>524</v>
      </c>
    </row>
    <row r="242" s="2" customFormat="1" ht="21.75" customHeight="1">
      <c r="A242" s="35"/>
      <c r="B242" s="36"/>
      <c r="C242" s="226" t="s">
        <v>525</v>
      </c>
      <c r="D242" s="226" t="s">
        <v>170</v>
      </c>
      <c r="E242" s="227" t="s">
        <v>526</v>
      </c>
      <c r="F242" s="228" t="s">
        <v>527</v>
      </c>
      <c r="G242" s="229" t="s">
        <v>221</v>
      </c>
      <c r="H242" s="230">
        <v>59.200000000000003</v>
      </c>
      <c r="I242" s="231"/>
      <c r="J242" s="230">
        <f>ROUND(I242*H242,3)</f>
        <v>0</v>
      </c>
      <c r="K242" s="232"/>
      <c r="L242" s="41"/>
      <c r="M242" s="233" t="s">
        <v>1</v>
      </c>
      <c r="N242" s="234" t="s">
        <v>38</v>
      </c>
      <c r="O242" s="94"/>
      <c r="P242" s="235">
        <f>O242*H242</f>
        <v>0</v>
      </c>
      <c r="Q242" s="235">
        <v>0.027300000000000001</v>
      </c>
      <c r="R242" s="235">
        <f>Q242*H242</f>
        <v>1.6161600000000003</v>
      </c>
      <c r="S242" s="235">
        <v>0</v>
      </c>
      <c r="T242" s="236">
        <f>S242*H242</f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237" t="s">
        <v>174</v>
      </c>
      <c r="AT242" s="237" t="s">
        <v>170</v>
      </c>
      <c r="AU242" s="237" t="s">
        <v>82</v>
      </c>
      <c r="AY242" s="14" t="s">
        <v>168</v>
      </c>
      <c r="BE242" s="238">
        <f>IF(N242="základná",J242,0)</f>
        <v>0</v>
      </c>
      <c r="BF242" s="238">
        <f>IF(N242="znížená",J242,0)</f>
        <v>0</v>
      </c>
      <c r="BG242" s="238">
        <f>IF(N242="zákl. prenesená",J242,0)</f>
        <v>0</v>
      </c>
      <c r="BH242" s="238">
        <f>IF(N242="zníž. prenesená",J242,0)</f>
        <v>0</v>
      </c>
      <c r="BI242" s="238">
        <f>IF(N242="nulová",J242,0)</f>
        <v>0</v>
      </c>
      <c r="BJ242" s="14" t="s">
        <v>82</v>
      </c>
      <c r="BK242" s="239">
        <f>ROUND(I242*H242,3)</f>
        <v>0</v>
      </c>
      <c r="BL242" s="14" t="s">
        <v>174</v>
      </c>
      <c r="BM242" s="237" t="s">
        <v>528</v>
      </c>
    </row>
    <row r="243" s="2" customFormat="1" ht="24.15" customHeight="1">
      <c r="A243" s="35"/>
      <c r="B243" s="36"/>
      <c r="C243" s="226" t="s">
        <v>529</v>
      </c>
      <c r="D243" s="226" t="s">
        <v>170</v>
      </c>
      <c r="E243" s="227" t="s">
        <v>530</v>
      </c>
      <c r="F243" s="228" t="s">
        <v>531</v>
      </c>
      <c r="G243" s="229" t="s">
        <v>221</v>
      </c>
      <c r="H243" s="230">
        <v>354.54500000000002</v>
      </c>
      <c r="I243" s="231"/>
      <c r="J243" s="230">
        <f>ROUND(I243*H243,3)</f>
        <v>0</v>
      </c>
      <c r="K243" s="232"/>
      <c r="L243" s="41"/>
      <c r="M243" s="233" t="s">
        <v>1</v>
      </c>
      <c r="N243" s="234" t="s">
        <v>38</v>
      </c>
      <c r="O243" s="94"/>
      <c r="P243" s="235">
        <f>O243*H243</f>
        <v>0</v>
      </c>
      <c r="Q243" s="235">
        <v>0.0078799999999999999</v>
      </c>
      <c r="R243" s="235">
        <f>Q243*H243</f>
        <v>2.7938146000000001</v>
      </c>
      <c r="S243" s="235">
        <v>0</v>
      </c>
      <c r="T243" s="236">
        <f>S243*H243</f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237" t="s">
        <v>174</v>
      </c>
      <c r="AT243" s="237" t="s">
        <v>170</v>
      </c>
      <c r="AU243" s="237" t="s">
        <v>82</v>
      </c>
      <c r="AY243" s="14" t="s">
        <v>168</v>
      </c>
      <c r="BE243" s="238">
        <f>IF(N243="základná",J243,0)</f>
        <v>0</v>
      </c>
      <c r="BF243" s="238">
        <f>IF(N243="znížená",J243,0)</f>
        <v>0</v>
      </c>
      <c r="BG243" s="238">
        <f>IF(N243="zákl. prenesená",J243,0)</f>
        <v>0</v>
      </c>
      <c r="BH243" s="238">
        <f>IF(N243="zníž. prenesená",J243,0)</f>
        <v>0</v>
      </c>
      <c r="BI243" s="238">
        <f>IF(N243="nulová",J243,0)</f>
        <v>0</v>
      </c>
      <c r="BJ243" s="14" t="s">
        <v>82</v>
      </c>
      <c r="BK243" s="239">
        <f>ROUND(I243*H243,3)</f>
        <v>0</v>
      </c>
      <c r="BL243" s="14" t="s">
        <v>174</v>
      </c>
      <c r="BM243" s="237" t="s">
        <v>532</v>
      </c>
    </row>
    <row r="244" s="2" customFormat="1" ht="24.15" customHeight="1">
      <c r="A244" s="35"/>
      <c r="B244" s="36"/>
      <c r="C244" s="226" t="s">
        <v>533</v>
      </c>
      <c r="D244" s="226" t="s">
        <v>170</v>
      </c>
      <c r="E244" s="227" t="s">
        <v>534</v>
      </c>
      <c r="F244" s="228" t="s">
        <v>535</v>
      </c>
      <c r="G244" s="229" t="s">
        <v>221</v>
      </c>
      <c r="H244" s="230">
        <v>382.28500000000002</v>
      </c>
      <c r="I244" s="231"/>
      <c r="J244" s="230">
        <f>ROUND(I244*H244,3)</f>
        <v>0</v>
      </c>
      <c r="K244" s="232"/>
      <c r="L244" s="41"/>
      <c r="M244" s="233" t="s">
        <v>1</v>
      </c>
      <c r="N244" s="234" t="s">
        <v>38</v>
      </c>
      <c r="O244" s="94"/>
      <c r="P244" s="235">
        <f>O244*H244</f>
        <v>0</v>
      </c>
      <c r="Q244" s="235">
        <v>0.00265</v>
      </c>
      <c r="R244" s="235">
        <f>Q244*H244</f>
        <v>1.0130552500000001</v>
      </c>
      <c r="S244" s="235">
        <v>0</v>
      </c>
      <c r="T244" s="236">
        <f>S244*H244</f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237" t="s">
        <v>174</v>
      </c>
      <c r="AT244" s="237" t="s">
        <v>170</v>
      </c>
      <c r="AU244" s="237" t="s">
        <v>82</v>
      </c>
      <c r="AY244" s="14" t="s">
        <v>168</v>
      </c>
      <c r="BE244" s="238">
        <f>IF(N244="základná",J244,0)</f>
        <v>0</v>
      </c>
      <c r="BF244" s="238">
        <f>IF(N244="znížená",J244,0)</f>
        <v>0</v>
      </c>
      <c r="BG244" s="238">
        <f>IF(N244="zákl. prenesená",J244,0)</f>
        <v>0</v>
      </c>
      <c r="BH244" s="238">
        <f>IF(N244="zníž. prenesená",J244,0)</f>
        <v>0</v>
      </c>
      <c r="BI244" s="238">
        <f>IF(N244="nulová",J244,0)</f>
        <v>0</v>
      </c>
      <c r="BJ244" s="14" t="s">
        <v>82</v>
      </c>
      <c r="BK244" s="239">
        <f>ROUND(I244*H244,3)</f>
        <v>0</v>
      </c>
      <c r="BL244" s="14" t="s">
        <v>174</v>
      </c>
      <c r="BM244" s="237" t="s">
        <v>536</v>
      </c>
    </row>
    <row r="245" s="2" customFormat="1" ht="24.15" customHeight="1">
      <c r="A245" s="35"/>
      <c r="B245" s="36"/>
      <c r="C245" s="226" t="s">
        <v>537</v>
      </c>
      <c r="D245" s="226" t="s">
        <v>170</v>
      </c>
      <c r="E245" s="227" t="s">
        <v>538</v>
      </c>
      <c r="F245" s="228" t="s">
        <v>539</v>
      </c>
      <c r="G245" s="229" t="s">
        <v>221</v>
      </c>
      <c r="H245" s="230">
        <v>382.38499999999999</v>
      </c>
      <c r="I245" s="231"/>
      <c r="J245" s="230">
        <f>ROUND(I245*H245,3)</f>
        <v>0</v>
      </c>
      <c r="K245" s="232"/>
      <c r="L245" s="41"/>
      <c r="M245" s="233" t="s">
        <v>1</v>
      </c>
      <c r="N245" s="234" t="s">
        <v>38</v>
      </c>
      <c r="O245" s="94"/>
      <c r="P245" s="235">
        <f>O245*H245</f>
        <v>0</v>
      </c>
      <c r="Q245" s="235">
        <v>0</v>
      </c>
      <c r="R245" s="235">
        <f>Q245*H245</f>
        <v>0</v>
      </c>
      <c r="S245" s="235">
        <v>0</v>
      </c>
      <c r="T245" s="236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37" t="s">
        <v>174</v>
      </c>
      <c r="AT245" s="237" t="s">
        <v>170</v>
      </c>
      <c r="AU245" s="237" t="s">
        <v>82</v>
      </c>
      <c r="AY245" s="14" t="s">
        <v>168</v>
      </c>
      <c r="BE245" s="238">
        <f>IF(N245="základná",J245,0)</f>
        <v>0</v>
      </c>
      <c r="BF245" s="238">
        <f>IF(N245="znížená",J245,0)</f>
        <v>0</v>
      </c>
      <c r="BG245" s="238">
        <f>IF(N245="zákl. prenesená",J245,0)</f>
        <v>0</v>
      </c>
      <c r="BH245" s="238">
        <f>IF(N245="zníž. prenesená",J245,0)</f>
        <v>0</v>
      </c>
      <c r="BI245" s="238">
        <f>IF(N245="nulová",J245,0)</f>
        <v>0</v>
      </c>
      <c r="BJ245" s="14" t="s">
        <v>82</v>
      </c>
      <c r="BK245" s="239">
        <f>ROUND(I245*H245,3)</f>
        <v>0</v>
      </c>
      <c r="BL245" s="14" t="s">
        <v>174</v>
      </c>
      <c r="BM245" s="237" t="s">
        <v>540</v>
      </c>
    </row>
    <row r="246" s="2" customFormat="1" ht="24.15" customHeight="1">
      <c r="A246" s="35"/>
      <c r="B246" s="36"/>
      <c r="C246" s="226" t="s">
        <v>541</v>
      </c>
      <c r="D246" s="226" t="s">
        <v>170</v>
      </c>
      <c r="E246" s="227" t="s">
        <v>542</v>
      </c>
      <c r="F246" s="228" t="s">
        <v>543</v>
      </c>
      <c r="G246" s="229" t="s">
        <v>221</v>
      </c>
      <c r="H246" s="230">
        <v>413.745</v>
      </c>
      <c r="I246" s="231"/>
      <c r="J246" s="230">
        <f>ROUND(I246*H246,3)</f>
        <v>0</v>
      </c>
      <c r="K246" s="232"/>
      <c r="L246" s="41"/>
      <c r="M246" s="233" t="s">
        <v>1</v>
      </c>
      <c r="N246" s="234" t="s">
        <v>38</v>
      </c>
      <c r="O246" s="94"/>
      <c r="P246" s="235">
        <f>O246*H246</f>
        <v>0</v>
      </c>
      <c r="Q246" s="235">
        <v>0.0051500000000000001</v>
      </c>
      <c r="R246" s="235">
        <f>Q246*H246</f>
        <v>2.13078675</v>
      </c>
      <c r="S246" s="235">
        <v>0</v>
      </c>
      <c r="T246" s="236">
        <f>S246*H246</f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237" t="s">
        <v>174</v>
      </c>
      <c r="AT246" s="237" t="s">
        <v>170</v>
      </c>
      <c r="AU246" s="237" t="s">
        <v>82</v>
      </c>
      <c r="AY246" s="14" t="s">
        <v>168</v>
      </c>
      <c r="BE246" s="238">
        <f>IF(N246="základná",J246,0)</f>
        <v>0</v>
      </c>
      <c r="BF246" s="238">
        <f>IF(N246="znížená",J246,0)</f>
        <v>0</v>
      </c>
      <c r="BG246" s="238">
        <f>IF(N246="zákl. prenesená",J246,0)</f>
        <v>0</v>
      </c>
      <c r="BH246" s="238">
        <f>IF(N246="zníž. prenesená",J246,0)</f>
        <v>0</v>
      </c>
      <c r="BI246" s="238">
        <f>IF(N246="nulová",J246,0)</f>
        <v>0</v>
      </c>
      <c r="BJ246" s="14" t="s">
        <v>82</v>
      </c>
      <c r="BK246" s="239">
        <f>ROUND(I246*H246,3)</f>
        <v>0</v>
      </c>
      <c r="BL246" s="14" t="s">
        <v>174</v>
      </c>
      <c r="BM246" s="237" t="s">
        <v>544</v>
      </c>
    </row>
    <row r="247" s="2" customFormat="1" ht="37.8" customHeight="1">
      <c r="A247" s="35"/>
      <c r="B247" s="36"/>
      <c r="C247" s="226" t="s">
        <v>545</v>
      </c>
      <c r="D247" s="226" t="s">
        <v>170</v>
      </c>
      <c r="E247" s="227" t="s">
        <v>546</v>
      </c>
      <c r="F247" s="228" t="s">
        <v>547</v>
      </c>
      <c r="G247" s="229" t="s">
        <v>221</v>
      </c>
      <c r="H247" s="230">
        <v>25.420000000000002</v>
      </c>
      <c r="I247" s="231"/>
      <c r="J247" s="230">
        <f>ROUND(I247*H247,3)</f>
        <v>0</v>
      </c>
      <c r="K247" s="232"/>
      <c r="L247" s="41"/>
      <c r="M247" s="233" t="s">
        <v>1</v>
      </c>
      <c r="N247" s="234" t="s">
        <v>38</v>
      </c>
      <c r="O247" s="94"/>
      <c r="P247" s="235">
        <f>O247*H247</f>
        <v>0</v>
      </c>
      <c r="Q247" s="235">
        <v>0</v>
      </c>
      <c r="R247" s="235">
        <f>Q247*H247</f>
        <v>0</v>
      </c>
      <c r="S247" s="235">
        <v>0</v>
      </c>
      <c r="T247" s="236">
        <f>S247*H247</f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237" t="s">
        <v>174</v>
      </c>
      <c r="AT247" s="237" t="s">
        <v>170</v>
      </c>
      <c r="AU247" s="237" t="s">
        <v>82</v>
      </c>
      <c r="AY247" s="14" t="s">
        <v>168</v>
      </c>
      <c r="BE247" s="238">
        <f>IF(N247="základná",J247,0)</f>
        <v>0</v>
      </c>
      <c r="BF247" s="238">
        <f>IF(N247="znížená",J247,0)</f>
        <v>0</v>
      </c>
      <c r="BG247" s="238">
        <f>IF(N247="zákl. prenesená",J247,0)</f>
        <v>0</v>
      </c>
      <c r="BH247" s="238">
        <f>IF(N247="zníž. prenesená",J247,0)</f>
        <v>0</v>
      </c>
      <c r="BI247" s="238">
        <f>IF(N247="nulová",J247,0)</f>
        <v>0</v>
      </c>
      <c r="BJ247" s="14" t="s">
        <v>82</v>
      </c>
      <c r="BK247" s="239">
        <f>ROUND(I247*H247,3)</f>
        <v>0</v>
      </c>
      <c r="BL247" s="14" t="s">
        <v>174</v>
      </c>
      <c r="BM247" s="237" t="s">
        <v>548</v>
      </c>
    </row>
    <row r="248" s="2" customFormat="1" ht="24.15" customHeight="1">
      <c r="A248" s="35"/>
      <c r="B248" s="36"/>
      <c r="C248" s="226" t="s">
        <v>549</v>
      </c>
      <c r="D248" s="226" t="s">
        <v>170</v>
      </c>
      <c r="E248" s="227" t="s">
        <v>550</v>
      </c>
      <c r="F248" s="228" t="s">
        <v>551</v>
      </c>
      <c r="G248" s="229" t="s">
        <v>221</v>
      </c>
      <c r="H248" s="230">
        <v>25.420000000000002</v>
      </c>
      <c r="I248" s="231"/>
      <c r="J248" s="230">
        <f>ROUND(I248*H248,3)</f>
        <v>0</v>
      </c>
      <c r="K248" s="232"/>
      <c r="L248" s="41"/>
      <c r="M248" s="233" t="s">
        <v>1</v>
      </c>
      <c r="N248" s="234" t="s">
        <v>38</v>
      </c>
      <c r="O248" s="94"/>
      <c r="P248" s="235">
        <f>O248*H248</f>
        <v>0</v>
      </c>
      <c r="Q248" s="235">
        <v>0.011350000000000001</v>
      </c>
      <c r="R248" s="235">
        <f>Q248*H248</f>
        <v>0.28851700000000002</v>
      </c>
      <c r="S248" s="235">
        <v>0</v>
      </c>
      <c r="T248" s="236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37" t="s">
        <v>174</v>
      </c>
      <c r="AT248" s="237" t="s">
        <v>170</v>
      </c>
      <c r="AU248" s="237" t="s">
        <v>82</v>
      </c>
      <c r="AY248" s="14" t="s">
        <v>168</v>
      </c>
      <c r="BE248" s="238">
        <f>IF(N248="základná",J248,0)</f>
        <v>0</v>
      </c>
      <c r="BF248" s="238">
        <f>IF(N248="znížená",J248,0)</f>
        <v>0</v>
      </c>
      <c r="BG248" s="238">
        <f>IF(N248="zákl. prenesená",J248,0)</f>
        <v>0</v>
      </c>
      <c r="BH248" s="238">
        <f>IF(N248="zníž. prenesená",J248,0)</f>
        <v>0</v>
      </c>
      <c r="BI248" s="238">
        <f>IF(N248="nulová",J248,0)</f>
        <v>0</v>
      </c>
      <c r="BJ248" s="14" t="s">
        <v>82</v>
      </c>
      <c r="BK248" s="239">
        <f>ROUND(I248*H248,3)</f>
        <v>0</v>
      </c>
      <c r="BL248" s="14" t="s">
        <v>174</v>
      </c>
      <c r="BM248" s="237" t="s">
        <v>552</v>
      </c>
    </row>
    <row r="249" s="2" customFormat="1" ht="24.15" customHeight="1">
      <c r="A249" s="35"/>
      <c r="B249" s="36"/>
      <c r="C249" s="226" t="s">
        <v>553</v>
      </c>
      <c r="D249" s="226" t="s">
        <v>170</v>
      </c>
      <c r="E249" s="227" t="s">
        <v>550</v>
      </c>
      <c r="F249" s="228" t="s">
        <v>551</v>
      </c>
      <c r="G249" s="229" t="s">
        <v>221</v>
      </c>
      <c r="H249" s="230">
        <v>25.420000000000002</v>
      </c>
      <c r="I249" s="231"/>
      <c r="J249" s="230">
        <f>ROUND(I249*H249,3)</f>
        <v>0</v>
      </c>
      <c r="K249" s="232"/>
      <c r="L249" s="41"/>
      <c r="M249" s="233" t="s">
        <v>1</v>
      </c>
      <c r="N249" s="234" t="s">
        <v>38</v>
      </c>
      <c r="O249" s="94"/>
      <c r="P249" s="235">
        <f>O249*H249</f>
        <v>0</v>
      </c>
      <c r="Q249" s="235">
        <v>0.011350000000000001</v>
      </c>
      <c r="R249" s="235">
        <f>Q249*H249</f>
        <v>0.28851700000000002</v>
      </c>
      <c r="S249" s="235">
        <v>0</v>
      </c>
      <c r="T249" s="236">
        <f>S249*H249</f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237" t="s">
        <v>174</v>
      </c>
      <c r="AT249" s="237" t="s">
        <v>170</v>
      </c>
      <c r="AU249" s="237" t="s">
        <v>82</v>
      </c>
      <c r="AY249" s="14" t="s">
        <v>168</v>
      </c>
      <c r="BE249" s="238">
        <f>IF(N249="základná",J249,0)</f>
        <v>0</v>
      </c>
      <c r="BF249" s="238">
        <f>IF(N249="znížená",J249,0)</f>
        <v>0</v>
      </c>
      <c r="BG249" s="238">
        <f>IF(N249="zákl. prenesená",J249,0)</f>
        <v>0</v>
      </c>
      <c r="BH249" s="238">
        <f>IF(N249="zníž. prenesená",J249,0)</f>
        <v>0</v>
      </c>
      <c r="BI249" s="238">
        <f>IF(N249="nulová",J249,0)</f>
        <v>0</v>
      </c>
      <c r="BJ249" s="14" t="s">
        <v>82</v>
      </c>
      <c r="BK249" s="239">
        <f>ROUND(I249*H249,3)</f>
        <v>0</v>
      </c>
      <c r="BL249" s="14" t="s">
        <v>174</v>
      </c>
      <c r="BM249" s="237" t="s">
        <v>554</v>
      </c>
    </row>
    <row r="250" s="2" customFormat="1" ht="24.15" customHeight="1">
      <c r="A250" s="35"/>
      <c r="B250" s="36"/>
      <c r="C250" s="226" t="s">
        <v>555</v>
      </c>
      <c r="D250" s="226" t="s">
        <v>170</v>
      </c>
      <c r="E250" s="227" t="s">
        <v>556</v>
      </c>
      <c r="F250" s="228" t="s">
        <v>557</v>
      </c>
      <c r="G250" s="229" t="s">
        <v>221</v>
      </c>
      <c r="H250" s="230">
        <v>2.4199999999999999</v>
      </c>
      <c r="I250" s="231"/>
      <c r="J250" s="230">
        <f>ROUND(I250*H250,3)</f>
        <v>0</v>
      </c>
      <c r="K250" s="232"/>
      <c r="L250" s="41"/>
      <c r="M250" s="233" t="s">
        <v>1</v>
      </c>
      <c r="N250" s="234" t="s">
        <v>38</v>
      </c>
      <c r="O250" s="94"/>
      <c r="P250" s="235">
        <f>O250*H250</f>
        <v>0</v>
      </c>
      <c r="Q250" s="235">
        <v>0.02759</v>
      </c>
      <c r="R250" s="235">
        <f>Q250*H250</f>
        <v>0.066767800000000002</v>
      </c>
      <c r="S250" s="235">
        <v>0</v>
      </c>
      <c r="T250" s="236">
        <f>S250*H250</f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237" t="s">
        <v>174</v>
      </c>
      <c r="AT250" s="237" t="s">
        <v>170</v>
      </c>
      <c r="AU250" s="237" t="s">
        <v>82</v>
      </c>
      <c r="AY250" s="14" t="s">
        <v>168</v>
      </c>
      <c r="BE250" s="238">
        <f>IF(N250="základná",J250,0)</f>
        <v>0</v>
      </c>
      <c r="BF250" s="238">
        <f>IF(N250="znížená",J250,0)</f>
        <v>0</v>
      </c>
      <c r="BG250" s="238">
        <f>IF(N250="zákl. prenesená",J250,0)</f>
        <v>0</v>
      </c>
      <c r="BH250" s="238">
        <f>IF(N250="zníž. prenesená",J250,0)</f>
        <v>0</v>
      </c>
      <c r="BI250" s="238">
        <f>IF(N250="nulová",J250,0)</f>
        <v>0</v>
      </c>
      <c r="BJ250" s="14" t="s">
        <v>82</v>
      </c>
      <c r="BK250" s="239">
        <f>ROUND(I250*H250,3)</f>
        <v>0</v>
      </c>
      <c r="BL250" s="14" t="s">
        <v>174</v>
      </c>
      <c r="BM250" s="237" t="s">
        <v>558</v>
      </c>
    </row>
    <row r="251" s="2" customFormat="1" ht="24.15" customHeight="1">
      <c r="A251" s="35"/>
      <c r="B251" s="36"/>
      <c r="C251" s="226" t="s">
        <v>559</v>
      </c>
      <c r="D251" s="226" t="s">
        <v>170</v>
      </c>
      <c r="E251" s="227" t="s">
        <v>560</v>
      </c>
      <c r="F251" s="228" t="s">
        <v>561</v>
      </c>
      <c r="G251" s="229" t="s">
        <v>173</v>
      </c>
      <c r="H251" s="230">
        <v>49.881</v>
      </c>
      <c r="I251" s="231"/>
      <c r="J251" s="230">
        <f>ROUND(I251*H251,3)</f>
        <v>0</v>
      </c>
      <c r="K251" s="232"/>
      <c r="L251" s="41"/>
      <c r="M251" s="233" t="s">
        <v>1</v>
      </c>
      <c r="N251" s="234" t="s">
        <v>38</v>
      </c>
      <c r="O251" s="94"/>
      <c r="P251" s="235">
        <f>O251*H251</f>
        <v>0</v>
      </c>
      <c r="Q251" s="235">
        <v>2.4157199999999999</v>
      </c>
      <c r="R251" s="235">
        <f>Q251*H251</f>
        <v>120.49852931999999</v>
      </c>
      <c r="S251" s="235">
        <v>0</v>
      </c>
      <c r="T251" s="236">
        <f>S251*H251</f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237" t="s">
        <v>174</v>
      </c>
      <c r="AT251" s="237" t="s">
        <v>170</v>
      </c>
      <c r="AU251" s="237" t="s">
        <v>82</v>
      </c>
      <c r="AY251" s="14" t="s">
        <v>168</v>
      </c>
      <c r="BE251" s="238">
        <f>IF(N251="základná",J251,0)</f>
        <v>0</v>
      </c>
      <c r="BF251" s="238">
        <f>IF(N251="znížená",J251,0)</f>
        <v>0</v>
      </c>
      <c r="BG251" s="238">
        <f>IF(N251="zákl. prenesená",J251,0)</f>
        <v>0</v>
      </c>
      <c r="BH251" s="238">
        <f>IF(N251="zníž. prenesená",J251,0)</f>
        <v>0</v>
      </c>
      <c r="BI251" s="238">
        <f>IF(N251="nulová",J251,0)</f>
        <v>0</v>
      </c>
      <c r="BJ251" s="14" t="s">
        <v>82</v>
      </c>
      <c r="BK251" s="239">
        <f>ROUND(I251*H251,3)</f>
        <v>0</v>
      </c>
      <c r="BL251" s="14" t="s">
        <v>174</v>
      </c>
      <c r="BM251" s="237" t="s">
        <v>562</v>
      </c>
    </row>
    <row r="252" s="2" customFormat="1" ht="24.15" customHeight="1">
      <c r="A252" s="35"/>
      <c r="B252" s="36"/>
      <c r="C252" s="226" t="s">
        <v>563</v>
      </c>
      <c r="D252" s="226" t="s">
        <v>170</v>
      </c>
      <c r="E252" s="227" t="s">
        <v>564</v>
      </c>
      <c r="F252" s="228" t="s">
        <v>565</v>
      </c>
      <c r="G252" s="229" t="s">
        <v>173</v>
      </c>
      <c r="H252" s="230">
        <v>49.881</v>
      </c>
      <c r="I252" s="231"/>
      <c r="J252" s="230">
        <f>ROUND(I252*H252,3)</f>
        <v>0</v>
      </c>
      <c r="K252" s="232"/>
      <c r="L252" s="41"/>
      <c r="M252" s="233" t="s">
        <v>1</v>
      </c>
      <c r="N252" s="234" t="s">
        <v>38</v>
      </c>
      <c r="O252" s="94"/>
      <c r="P252" s="235">
        <f>O252*H252</f>
        <v>0</v>
      </c>
      <c r="Q252" s="235">
        <v>0</v>
      </c>
      <c r="R252" s="235">
        <f>Q252*H252</f>
        <v>0</v>
      </c>
      <c r="S252" s="235">
        <v>0</v>
      </c>
      <c r="T252" s="236">
        <f>S252*H252</f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237" t="s">
        <v>174</v>
      </c>
      <c r="AT252" s="237" t="s">
        <v>170</v>
      </c>
      <c r="AU252" s="237" t="s">
        <v>82</v>
      </c>
      <c r="AY252" s="14" t="s">
        <v>168</v>
      </c>
      <c r="BE252" s="238">
        <f>IF(N252="základná",J252,0)</f>
        <v>0</v>
      </c>
      <c r="BF252" s="238">
        <f>IF(N252="znížená",J252,0)</f>
        <v>0</v>
      </c>
      <c r="BG252" s="238">
        <f>IF(N252="zákl. prenesená",J252,0)</f>
        <v>0</v>
      </c>
      <c r="BH252" s="238">
        <f>IF(N252="zníž. prenesená",J252,0)</f>
        <v>0</v>
      </c>
      <c r="BI252" s="238">
        <f>IF(N252="nulová",J252,0)</f>
        <v>0</v>
      </c>
      <c r="BJ252" s="14" t="s">
        <v>82</v>
      </c>
      <c r="BK252" s="239">
        <f>ROUND(I252*H252,3)</f>
        <v>0</v>
      </c>
      <c r="BL252" s="14" t="s">
        <v>174</v>
      </c>
      <c r="BM252" s="237" t="s">
        <v>566</v>
      </c>
    </row>
    <row r="253" s="2" customFormat="1" ht="24.15" customHeight="1">
      <c r="A253" s="35"/>
      <c r="B253" s="36"/>
      <c r="C253" s="226" t="s">
        <v>567</v>
      </c>
      <c r="D253" s="226" t="s">
        <v>170</v>
      </c>
      <c r="E253" s="227" t="s">
        <v>568</v>
      </c>
      <c r="F253" s="228" t="s">
        <v>569</v>
      </c>
      <c r="G253" s="229" t="s">
        <v>173</v>
      </c>
      <c r="H253" s="230">
        <v>22.007999999999999</v>
      </c>
      <c r="I253" s="231"/>
      <c r="J253" s="230">
        <f>ROUND(I253*H253,3)</f>
        <v>0</v>
      </c>
      <c r="K253" s="232"/>
      <c r="L253" s="41"/>
      <c r="M253" s="233" t="s">
        <v>1</v>
      </c>
      <c r="N253" s="234" t="s">
        <v>38</v>
      </c>
      <c r="O253" s="94"/>
      <c r="P253" s="235">
        <f>O253*H253</f>
        <v>0</v>
      </c>
      <c r="Q253" s="235">
        <v>0.69891999999999999</v>
      </c>
      <c r="R253" s="235">
        <f>Q253*H253</f>
        <v>15.38183136</v>
      </c>
      <c r="S253" s="235">
        <v>0</v>
      </c>
      <c r="T253" s="236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237" t="s">
        <v>174</v>
      </c>
      <c r="AT253" s="237" t="s">
        <v>170</v>
      </c>
      <c r="AU253" s="237" t="s">
        <v>82</v>
      </c>
      <c r="AY253" s="14" t="s">
        <v>168</v>
      </c>
      <c r="BE253" s="238">
        <f>IF(N253="základná",J253,0)</f>
        <v>0</v>
      </c>
      <c r="BF253" s="238">
        <f>IF(N253="znížená",J253,0)</f>
        <v>0</v>
      </c>
      <c r="BG253" s="238">
        <f>IF(N253="zákl. prenesená",J253,0)</f>
        <v>0</v>
      </c>
      <c r="BH253" s="238">
        <f>IF(N253="zníž. prenesená",J253,0)</f>
        <v>0</v>
      </c>
      <c r="BI253" s="238">
        <f>IF(N253="nulová",J253,0)</f>
        <v>0</v>
      </c>
      <c r="BJ253" s="14" t="s">
        <v>82</v>
      </c>
      <c r="BK253" s="239">
        <f>ROUND(I253*H253,3)</f>
        <v>0</v>
      </c>
      <c r="BL253" s="14" t="s">
        <v>174</v>
      </c>
      <c r="BM253" s="237" t="s">
        <v>570</v>
      </c>
    </row>
    <row r="254" s="2" customFormat="1" ht="37.8" customHeight="1">
      <c r="A254" s="35"/>
      <c r="B254" s="36"/>
      <c r="C254" s="226" t="s">
        <v>571</v>
      </c>
      <c r="D254" s="226" t="s">
        <v>170</v>
      </c>
      <c r="E254" s="227" t="s">
        <v>572</v>
      </c>
      <c r="F254" s="228" t="s">
        <v>573</v>
      </c>
      <c r="G254" s="229" t="s">
        <v>221</v>
      </c>
      <c r="H254" s="230">
        <v>1284.145</v>
      </c>
      <c r="I254" s="231"/>
      <c r="J254" s="230">
        <f>ROUND(I254*H254,3)</f>
        <v>0</v>
      </c>
      <c r="K254" s="232"/>
      <c r="L254" s="41"/>
      <c r="M254" s="233" t="s">
        <v>1</v>
      </c>
      <c r="N254" s="234" t="s">
        <v>38</v>
      </c>
      <c r="O254" s="94"/>
      <c r="P254" s="235">
        <f>O254*H254</f>
        <v>0</v>
      </c>
      <c r="Q254" s="235">
        <v>0.0035200000000000001</v>
      </c>
      <c r="R254" s="235">
        <f>Q254*H254</f>
        <v>4.5201903999999997</v>
      </c>
      <c r="S254" s="235">
        <v>0</v>
      </c>
      <c r="T254" s="236">
        <f>S254*H254</f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237" t="s">
        <v>174</v>
      </c>
      <c r="AT254" s="237" t="s">
        <v>170</v>
      </c>
      <c r="AU254" s="237" t="s">
        <v>82</v>
      </c>
      <c r="AY254" s="14" t="s">
        <v>168</v>
      </c>
      <c r="BE254" s="238">
        <f>IF(N254="základná",J254,0)</f>
        <v>0</v>
      </c>
      <c r="BF254" s="238">
        <f>IF(N254="znížená",J254,0)</f>
        <v>0</v>
      </c>
      <c r="BG254" s="238">
        <f>IF(N254="zákl. prenesená",J254,0)</f>
        <v>0</v>
      </c>
      <c r="BH254" s="238">
        <f>IF(N254="zníž. prenesená",J254,0)</f>
        <v>0</v>
      </c>
      <c r="BI254" s="238">
        <f>IF(N254="nulová",J254,0)</f>
        <v>0</v>
      </c>
      <c r="BJ254" s="14" t="s">
        <v>82</v>
      </c>
      <c r="BK254" s="239">
        <f>ROUND(I254*H254,3)</f>
        <v>0</v>
      </c>
      <c r="BL254" s="14" t="s">
        <v>174</v>
      </c>
      <c r="BM254" s="237" t="s">
        <v>574</v>
      </c>
    </row>
    <row r="255" s="2" customFormat="1" ht="21.75" customHeight="1">
      <c r="A255" s="35"/>
      <c r="B255" s="36"/>
      <c r="C255" s="226" t="s">
        <v>575</v>
      </c>
      <c r="D255" s="226" t="s">
        <v>170</v>
      </c>
      <c r="E255" s="227" t="s">
        <v>576</v>
      </c>
      <c r="F255" s="228" t="s">
        <v>577</v>
      </c>
      <c r="G255" s="229" t="s">
        <v>173</v>
      </c>
      <c r="H255" s="230">
        <v>90.296000000000006</v>
      </c>
      <c r="I255" s="231"/>
      <c r="J255" s="230">
        <f>ROUND(I255*H255,3)</f>
        <v>0</v>
      </c>
      <c r="K255" s="232"/>
      <c r="L255" s="41"/>
      <c r="M255" s="233" t="s">
        <v>1</v>
      </c>
      <c r="N255" s="234" t="s">
        <v>38</v>
      </c>
      <c r="O255" s="94"/>
      <c r="P255" s="235">
        <f>O255*H255</f>
        <v>0</v>
      </c>
      <c r="Q255" s="235">
        <v>1.837</v>
      </c>
      <c r="R255" s="235">
        <f>Q255*H255</f>
        <v>165.873752</v>
      </c>
      <c r="S255" s="235">
        <v>0</v>
      </c>
      <c r="T255" s="236">
        <f>S255*H255</f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237" t="s">
        <v>174</v>
      </c>
      <c r="AT255" s="237" t="s">
        <v>170</v>
      </c>
      <c r="AU255" s="237" t="s">
        <v>82</v>
      </c>
      <c r="AY255" s="14" t="s">
        <v>168</v>
      </c>
      <c r="BE255" s="238">
        <f>IF(N255="základná",J255,0)</f>
        <v>0</v>
      </c>
      <c r="BF255" s="238">
        <f>IF(N255="znížená",J255,0)</f>
        <v>0</v>
      </c>
      <c r="BG255" s="238">
        <f>IF(N255="zákl. prenesená",J255,0)</f>
        <v>0</v>
      </c>
      <c r="BH255" s="238">
        <f>IF(N255="zníž. prenesená",J255,0)</f>
        <v>0</v>
      </c>
      <c r="BI255" s="238">
        <f>IF(N255="nulová",J255,0)</f>
        <v>0</v>
      </c>
      <c r="BJ255" s="14" t="s">
        <v>82</v>
      </c>
      <c r="BK255" s="239">
        <f>ROUND(I255*H255,3)</f>
        <v>0</v>
      </c>
      <c r="BL255" s="14" t="s">
        <v>174</v>
      </c>
      <c r="BM255" s="237" t="s">
        <v>578</v>
      </c>
    </row>
    <row r="256" s="2" customFormat="1" ht="24.15" customHeight="1">
      <c r="A256" s="35"/>
      <c r="B256" s="36"/>
      <c r="C256" s="226" t="s">
        <v>579</v>
      </c>
      <c r="D256" s="226" t="s">
        <v>170</v>
      </c>
      <c r="E256" s="227" t="s">
        <v>580</v>
      </c>
      <c r="F256" s="228" t="s">
        <v>581</v>
      </c>
      <c r="G256" s="229" t="s">
        <v>221</v>
      </c>
      <c r="H256" s="230">
        <v>449.36000000000001</v>
      </c>
      <c r="I256" s="231"/>
      <c r="J256" s="230">
        <f>ROUND(I256*H256,3)</f>
        <v>0</v>
      </c>
      <c r="K256" s="232"/>
      <c r="L256" s="41"/>
      <c r="M256" s="233" t="s">
        <v>1</v>
      </c>
      <c r="N256" s="234" t="s">
        <v>38</v>
      </c>
      <c r="O256" s="94"/>
      <c r="P256" s="235">
        <f>O256*H256</f>
        <v>0</v>
      </c>
      <c r="Q256" s="235">
        <v>0.0051999999999999998</v>
      </c>
      <c r="R256" s="235">
        <f>Q256*H256</f>
        <v>2.3366720000000001</v>
      </c>
      <c r="S256" s="235">
        <v>0</v>
      </c>
      <c r="T256" s="236">
        <f>S256*H256</f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237" t="s">
        <v>174</v>
      </c>
      <c r="AT256" s="237" t="s">
        <v>170</v>
      </c>
      <c r="AU256" s="237" t="s">
        <v>82</v>
      </c>
      <c r="AY256" s="14" t="s">
        <v>168</v>
      </c>
      <c r="BE256" s="238">
        <f>IF(N256="základná",J256,0)</f>
        <v>0</v>
      </c>
      <c r="BF256" s="238">
        <f>IF(N256="znížená",J256,0)</f>
        <v>0</v>
      </c>
      <c r="BG256" s="238">
        <f>IF(N256="zákl. prenesená",J256,0)</f>
        <v>0</v>
      </c>
      <c r="BH256" s="238">
        <f>IF(N256="zníž. prenesená",J256,0)</f>
        <v>0</v>
      </c>
      <c r="BI256" s="238">
        <f>IF(N256="nulová",J256,0)</f>
        <v>0</v>
      </c>
      <c r="BJ256" s="14" t="s">
        <v>82</v>
      </c>
      <c r="BK256" s="239">
        <f>ROUND(I256*H256,3)</f>
        <v>0</v>
      </c>
      <c r="BL256" s="14" t="s">
        <v>174</v>
      </c>
      <c r="BM256" s="237" t="s">
        <v>582</v>
      </c>
    </row>
    <row r="257" s="2" customFormat="1" ht="24.15" customHeight="1">
      <c r="A257" s="35"/>
      <c r="B257" s="36"/>
      <c r="C257" s="226" t="s">
        <v>583</v>
      </c>
      <c r="D257" s="226" t="s">
        <v>170</v>
      </c>
      <c r="E257" s="227" t="s">
        <v>584</v>
      </c>
      <c r="F257" s="228" t="s">
        <v>585</v>
      </c>
      <c r="G257" s="229" t="s">
        <v>221</v>
      </c>
      <c r="H257" s="230">
        <v>463.04000000000002</v>
      </c>
      <c r="I257" s="231"/>
      <c r="J257" s="230">
        <f>ROUND(I257*H257,3)</f>
        <v>0</v>
      </c>
      <c r="K257" s="232"/>
      <c r="L257" s="41"/>
      <c r="M257" s="233" t="s">
        <v>1</v>
      </c>
      <c r="N257" s="234" t="s">
        <v>38</v>
      </c>
      <c r="O257" s="94"/>
      <c r="P257" s="235">
        <f>O257*H257</f>
        <v>0</v>
      </c>
      <c r="Q257" s="235">
        <v>0.0086700000000000006</v>
      </c>
      <c r="R257" s="235">
        <f>Q257*H257</f>
        <v>4.0145568000000003</v>
      </c>
      <c r="S257" s="235">
        <v>0</v>
      </c>
      <c r="T257" s="236">
        <f>S257*H257</f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237" t="s">
        <v>174</v>
      </c>
      <c r="AT257" s="237" t="s">
        <v>170</v>
      </c>
      <c r="AU257" s="237" t="s">
        <v>82</v>
      </c>
      <c r="AY257" s="14" t="s">
        <v>168</v>
      </c>
      <c r="BE257" s="238">
        <f>IF(N257="základná",J257,0)</f>
        <v>0</v>
      </c>
      <c r="BF257" s="238">
        <f>IF(N257="znížená",J257,0)</f>
        <v>0</v>
      </c>
      <c r="BG257" s="238">
        <f>IF(N257="zákl. prenesená",J257,0)</f>
        <v>0</v>
      </c>
      <c r="BH257" s="238">
        <f>IF(N257="zníž. prenesená",J257,0)</f>
        <v>0</v>
      </c>
      <c r="BI257" s="238">
        <f>IF(N257="nulová",J257,0)</f>
        <v>0</v>
      </c>
      <c r="BJ257" s="14" t="s">
        <v>82</v>
      </c>
      <c r="BK257" s="239">
        <f>ROUND(I257*H257,3)</f>
        <v>0</v>
      </c>
      <c r="BL257" s="14" t="s">
        <v>174</v>
      </c>
      <c r="BM257" s="237" t="s">
        <v>586</v>
      </c>
    </row>
    <row r="258" s="2" customFormat="1" ht="24.15" customHeight="1">
      <c r="A258" s="35"/>
      <c r="B258" s="36"/>
      <c r="C258" s="226" t="s">
        <v>587</v>
      </c>
      <c r="D258" s="226" t="s">
        <v>170</v>
      </c>
      <c r="E258" s="227" t="s">
        <v>588</v>
      </c>
      <c r="F258" s="228" t="s">
        <v>589</v>
      </c>
      <c r="G258" s="229" t="s">
        <v>291</v>
      </c>
      <c r="H258" s="230">
        <v>52</v>
      </c>
      <c r="I258" s="231"/>
      <c r="J258" s="230">
        <f>ROUND(I258*H258,3)</f>
        <v>0</v>
      </c>
      <c r="K258" s="232"/>
      <c r="L258" s="41"/>
      <c r="M258" s="233" t="s">
        <v>1</v>
      </c>
      <c r="N258" s="234" t="s">
        <v>38</v>
      </c>
      <c r="O258" s="94"/>
      <c r="P258" s="235">
        <f>O258*H258</f>
        <v>0</v>
      </c>
      <c r="Q258" s="235">
        <v>0.017500000000000002</v>
      </c>
      <c r="R258" s="235">
        <f>Q258*H258</f>
        <v>0.91000000000000014</v>
      </c>
      <c r="S258" s="235">
        <v>0</v>
      </c>
      <c r="T258" s="236">
        <f>S258*H258</f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237" t="s">
        <v>174</v>
      </c>
      <c r="AT258" s="237" t="s">
        <v>170</v>
      </c>
      <c r="AU258" s="237" t="s">
        <v>82</v>
      </c>
      <c r="AY258" s="14" t="s">
        <v>168</v>
      </c>
      <c r="BE258" s="238">
        <f>IF(N258="základná",J258,0)</f>
        <v>0</v>
      </c>
      <c r="BF258" s="238">
        <f>IF(N258="znížená",J258,0)</f>
        <v>0</v>
      </c>
      <c r="BG258" s="238">
        <f>IF(N258="zákl. prenesená",J258,0)</f>
        <v>0</v>
      </c>
      <c r="BH258" s="238">
        <f>IF(N258="zníž. prenesená",J258,0)</f>
        <v>0</v>
      </c>
      <c r="BI258" s="238">
        <f>IF(N258="nulová",J258,0)</f>
        <v>0</v>
      </c>
      <c r="BJ258" s="14" t="s">
        <v>82</v>
      </c>
      <c r="BK258" s="239">
        <f>ROUND(I258*H258,3)</f>
        <v>0</v>
      </c>
      <c r="BL258" s="14" t="s">
        <v>174</v>
      </c>
      <c r="BM258" s="237" t="s">
        <v>590</v>
      </c>
    </row>
    <row r="259" s="2" customFormat="1" ht="16.5" customHeight="1">
      <c r="A259" s="35"/>
      <c r="B259" s="36"/>
      <c r="C259" s="240" t="s">
        <v>591</v>
      </c>
      <c r="D259" s="240" t="s">
        <v>439</v>
      </c>
      <c r="E259" s="241" t="s">
        <v>592</v>
      </c>
      <c r="F259" s="242" t="s">
        <v>593</v>
      </c>
      <c r="G259" s="243" t="s">
        <v>291</v>
      </c>
      <c r="H259" s="244">
        <v>17</v>
      </c>
      <c r="I259" s="245"/>
      <c r="J259" s="244">
        <f>ROUND(I259*H259,3)</f>
        <v>0</v>
      </c>
      <c r="K259" s="246"/>
      <c r="L259" s="247"/>
      <c r="M259" s="248" t="s">
        <v>1</v>
      </c>
      <c r="N259" s="249" t="s">
        <v>38</v>
      </c>
      <c r="O259" s="94"/>
      <c r="P259" s="235">
        <f>O259*H259</f>
        <v>0</v>
      </c>
      <c r="Q259" s="235">
        <v>0</v>
      </c>
      <c r="R259" s="235">
        <f>Q259*H259</f>
        <v>0</v>
      </c>
      <c r="S259" s="235">
        <v>0</v>
      </c>
      <c r="T259" s="236">
        <f>S259*H259</f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237" t="s">
        <v>198</v>
      </c>
      <c r="AT259" s="237" t="s">
        <v>439</v>
      </c>
      <c r="AU259" s="237" t="s">
        <v>82</v>
      </c>
      <c r="AY259" s="14" t="s">
        <v>168</v>
      </c>
      <c r="BE259" s="238">
        <f>IF(N259="základná",J259,0)</f>
        <v>0</v>
      </c>
      <c r="BF259" s="238">
        <f>IF(N259="znížená",J259,0)</f>
        <v>0</v>
      </c>
      <c r="BG259" s="238">
        <f>IF(N259="zákl. prenesená",J259,0)</f>
        <v>0</v>
      </c>
      <c r="BH259" s="238">
        <f>IF(N259="zníž. prenesená",J259,0)</f>
        <v>0</v>
      </c>
      <c r="BI259" s="238">
        <f>IF(N259="nulová",J259,0)</f>
        <v>0</v>
      </c>
      <c r="BJ259" s="14" t="s">
        <v>82</v>
      </c>
      <c r="BK259" s="239">
        <f>ROUND(I259*H259,3)</f>
        <v>0</v>
      </c>
      <c r="BL259" s="14" t="s">
        <v>174</v>
      </c>
      <c r="BM259" s="237" t="s">
        <v>594</v>
      </c>
    </row>
    <row r="260" s="2" customFormat="1" ht="16.5" customHeight="1">
      <c r="A260" s="35"/>
      <c r="B260" s="36"/>
      <c r="C260" s="240" t="s">
        <v>595</v>
      </c>
      <c r="D260" s="240" t="s">
        <v>439</v>
      </c>
      <c r="E260" s="241" t="s">
        <v>596</v>
      </c>
      <c r="F260" s="242" t="s">
        <v>597</v>
      </c>
      <c r="G260" s="243" t="s">
        <v>291</v>
      </c>
      <c r="H260" s="244">
        <v>14</v>
      </c>
      <c r="I260" s="245"/>
      <c r="J260" s="244">
        <f>ROUND(I260*H260,3)</f>
        <v>0</v>
      </c>
      <c r="K260" s="246"/>
      <c r="L260" s="247"/>
      <c r="M260" s="248" t="s">
        <v>1</v>
      </c>
      <c r="N260" s="249" t="s">
        <v>38</v>
      </c>
      <c r="O260" s="94"/>
      <c r="P260" s="235">
        <f>O260*H260</f>
        <v>0</v>
      </c>
      <c r="Q260" s="235">
        <v>0</v>
      </c>
      <c r="R260" s="235">
        <f>Q260*H260</f>
        <v>0</v>
      </c>
      <c r="S260" s="235">
        <v>0</v>
      </c>
      <c r="T260" s="236">
        <f>S260*H260</f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237" t="s">
        <v>198</v>
      </c>
      <c r="AT260" s="237" t="s">
        <v>439</v>
      </c>
      <c r="AU260" s="237" t="s">
        <v>82</v>
      </c>
      <c r="AY260" s="14" t="s">
        <v>168</v>
      </c>
      <c r="BE260" s="238">
        <f>IF(N260="základná",J260,0)</f>
        <v>0</v>
      </c>
      <c r="BF260" s="238">
        <f>IF(N260="znížená",J260,0)</f>
        <v>0</v>
      </c>
      <c r="BG260" s="238">
        <f>IF(N260="zákl. prenesená",J260,0)</f>
        <v>0</v>
      </c>
      <c r="BH260" s="238">
        <f>IF(N260="zníž. prenesená",J260,0)</f>
        <v>0</v>
      </c>
      <c r="BI260" s="238">
        <f>IF(N260="nulová",J260,0)</f>
        <v>0</v>
      </c>
      <c r="BJ260" s="14" t="s">
        <v>82</v>
      </c>
      <c r="BK260" s="239">
        <f>ROUND(I260*H260,3)</f>
        <v>0</v>
      </c>
      <c r="BL260" s="14" t="s">
        <v>174</v>
      </c>
      <c r="BM260" s="237" t="s">
        <v>598</v>
      </c>
    </row>
    <row r="261" s="2" customFormat="1" ht="16.5" customHeight="1">
      <c r="A261" s="35"/>
      <c r="B261" s="36"/>
      <c r="C261" s="240" t="s">
        <v>599</v>
      </c>
      <c r="D261" s="240" t="s">
        <v>439</v>
      </c>
      <c r="E261" s="241" t="s">
        <v>600</v>
      </c>
      <c r="F261" s="242" t="s">
        <v>601</v>
      </c>
      <c r="G261" s="243" t="s">
        <v>291</v>
      </c>
      <c r="H261" s="244">
        <v>8</v>
      </c>
      <c r="I261" s="245"/>
      <c r="J261" s="244">
        <f>ROUND(I261*H261,3)</f>
        <v>0</v>
      </c>
      <c r="K261" s="246"/>
      <c r="L261" s="247"/>
      <c r="M261" s="248" t="s">
        <v>1</v>
      </c>
      <c r="N261" s="249" t="s">
        <v>38</v>
      </c>
      <c r="O261" s="94"/>
      <c r="P261" s="235">
        <f>O261*H261</f>
        <v>0</v>
      </c>
      <c r="Q261" s="235">
        <v>0</v>
      </c>
      <c r="R261" s="235">
        <f>Q261*H261</f>
        <v>0</v>
      </c>
      <c r="S261" s="235">
        <v>0</v>
      </c>
      <c r="T261" s="236">
        <f>S261*H261</f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237" t="s">
        <v>198</v>
      </c>
      <c r="AT261" s="237" t="s">
        <v>439</v>
      </c>
      <c r="AU261" s="237" t="s">
        <v>82</v>
      </c>
      <c r="AY261" s="14" t="s">
        <v>168</v>
      </c>
      <c r="BE261" s="238">
        <f>IF(N261="základná",J261,0)</f>
        <v>0</v>
      </c>
      <c r="BF261" s="238">
        <f>IF(N261="znížená",J261,0)</f>
        <v>0</v>
      </c>
      <c r="BG261" s="238">
        <f>IF(N261="zákl. prenesená",J261,0)</f>
        <v>0</v>
      </c>
      <c r="BH261" s="238">
        <f>IF(N261="zníž. prenesená",J261,0)</f>
        <v>0</v>
      </c>
      <c r="BI261" s="238">
        <f>IF(N261="nulová",J261,0)</f>
        <v>0</v>
      </c>
      <c r="BJ261" s="14" t="s">
        <v>82</v>
      </c>
      <c r="BK261" s="239">
        <f>ROUND(I261*H261,3)</f>
        <v>0</v>
      </c>
      <c r="BL261" s="14" t="s">
        <v>174</v>
      </c>
      <c r="BM261" s="237" t="s">
        <v>602</v>
      </c>
    </row>
    <row r="262" s="2" customFormat="1" ht="16.5" customHeight="1">
      <c r="A262" s="35"/>
      <c r="B262" s="36"/>
      <c r="C262" s="240" t="s">
        <v>603</v>
      </c>
      <c r="D262" s="240" t="s">
        <v>439</v>
      </c>
      <c r="E262" s="241" t="s">
        <v>604</v>
      </c>
      <c r="F262" s="242" t="s">
        <v>605</v>
      </c>
      <c r="G262" s="243" t="s">
        <v>291</v>
      </c>
      <c r="H262" s="244">
        <v>2</v>
      </c>
      <c r="I262" s="245"/>
      <c r="J262" s="244">
        <f>ROUND(I262*H262,3)</f>
        <v>0</v>
      </c>
      <c r="K262" s="246"/>
      <c r="L262" s="247"/>
      <c r="M262" s="248" t="s">
        <v>1</v>
      </c>
      <c r="N262" s="249" t="s">
        <v>38</v>
      </c>
      <c r="O262" s="94"/>
      <c r="P262" s="235">
        <f>O262*H262</f>
        <v>0</v>
      </c>
      <c r="Q262" s="235">
        <v>0</v>
      </c>
      <c r="R262" s="235">
        <f>Q262*H262</f>
        <v>0</v>
      </c>
      <c r="S262" s="235">
        <v>0</v>
      </c>
      <c r="T262" s="236">
        <f>S262*H262</f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237" t="s">
        <v>198</v>
      </c>
      <c r="AT262" s="237" t="s">
        <v>439</v>
      </c>
      <c r="AU262" s="237" t="s">
        <v>82</v>
      </c>
      <c r="AY262" s="14" t="s">
        <v>168</v>
      </c>
      <c r="BE262" s="238">
        <f>IF(N262="základná",J262,0)</f>
        <v>0</v>
      </c>
      <c r="BF262" s="238">
        <f>IF(N262="znížená",J262,0)</f>
        <v>0</v>
      </c>
      <c r="BG262" s="238">
        <f>IF(N262="zákl. prenesená",J262,0)</f>
        <v>0</v>
      </c>
      <c r="BH262" s="238">
        <f>IF(N262="zníž. prenesená",J262,0)</f>
        <v>0</v>
      </c>
      <c r="BI262" s="238">
        <f>IF(N262="nulová",J262,0)</f>
        <v>0</v>
      </c>
      <c r="BJ262" s="14" t="s">
        <v>82</v>
      </c>
      <c r="BK262" s="239">
        <f>ROUND(I262*H262,3)</f>
        <v>0</v>
      </c>
      <c r="BL262" s="14" t="s">
        <v>174</v>
      </c>
      <c r="BM262" s="237" t="s">
        <v>606</v>
      </c>
    </row>
    <row r="263" s="2" customFormat="1" ht="16.5" customHeight="1">
      <c r="A263" s="35"/>
      <c r="B263" s="36"/>
      <c r="C263" s="240" t="s">
        <v>607</v>
      </c>
      <c r="D263" s="240" t="s">
        <v>439</v>
      </c>
      <c r="E263" s="241" t="s">
        <v>608</v>
      </c>
      <c r="F263" s="242" t="s">
        <v>609</v>
      </c>
      <c r="G263" s="243" t="s">
        <v>291</v>
      </c>
      <c r="H263" s="244">
        <v>3</v>
      </c>
      <c r="I263" s="245"/>
      <c r="J263" s="244">
        <f>ROUND(I263*H263,3)</f>
        <v>0</v>
      </c>
      <c r="K263" s="246"/>
      <c r="L263" s="247"/>
      <c r="M263" s="248" t="s">
        <v>1</v>
      </c>
      <c r="N263" s="249" t="s">
        <v>38</v>
      </c>
      <c r="O263" s="94"/>
      <c r="P263" s="235">
        <f>O263*H263</f>
        <v>0</v>
      </c>
      <c r="Q263" s="235">
        <v>0</v>
      </c>
      <c r="R263" s="235">
        <f>Q263*H263</f>
        <v>0</v>
      </c>
      <c r="S263" s="235">
        <v>0</v>
      </c>
      <c r="T263" s="236">
        <f>S263*H263</f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237" t="s">
        <v>198</v>
      </c>
      <c r="AT263" s="237" t="s">
        <v>439</v>
      </c>
      <c r="AU263" s="237" t="s">
        <v>82</v>
      </c>
      <c r="AY263" s="14" t="s">
        <v>168</v>
      </c>
      <c r="BE263" s="238">
        <f>IF(N263="základná",J263,0)</f>
        <v>0</v>
      </c>
      <c r="BF263" s="238">
        <f>IF(N263="znížená",J263,0)</f>
        <v>0</v>
      </c>
      <c r="BG263" s="238">
        <f>IF(N263="zákl. prenesená",J263,0)</f>
        <v>0</v>
      </c>
      <c r="BH263" s="238">
        <f>IF(N263="zníž. prenesená",J263,0)</f>
        <v>0</v>
      </c>
      <c r="BI263" s="238">
        <f>IF(N263="nulová",J263,0)</f>
        <v>0</v>
      </c>
      <c r="BJ263" s="14" t="s">
        <v>82</v>
      </c>
      <c r="BK263" s="239">
        <f>ROUND(I263*H263,3)</f>
        <v>0</v>
      </c>
      <c r="BL263" s="14" t="s">
        <v>174</v>
      </c>
      <c r="BM263" s="237" t="s">
        <v>610</v>
      </c>
    </row>
    <row r="264" s="2" customFormat="1" ht="16.5" customHeight="1">
      <c r="A264" s="35"/>
      <c r="B264" s="36"/>
      <c r="C264" s="240" t="s">
        <v>611</v>
      </c>
      <c r="D264" s="240" t="s">
        <v>439</v>
      </c>
      <c r="E264" s="241" t="s">
        <v>612</v>
      </c>
      <c r="F264" s="242" t="s">
        <v>609</v>
      </c>
      <c r="G264" s="243" t="s">
        <v>291</v>
      </c>
      <c r="H264" s="244">
        <v>2</v>
      </c>
      <c r="I264" s="245"/>
      <c r="J264" s="244">
        <f>ROUND(I264*H264,3)</f>
        <v>0</v>
      </c>
      <c r="K264" s="246"/>
      <c r="L264" s="247"/>
      <c r="M264" s="248" t="s">
        <v>1</v>
      </c>
      <c r="N264" s="249" t="s">
        <v>38</v>
      </c>
      <c r="O264" s="94"/>
      <c r="P264" s="235">
        <f>O264*H264</f>
        <v>0</v>
      </c>
      <c r="Q264" s="235">
        <v>0</v>
      </c>
      <c r="R264" s="235">
        <f>Q264*H264</f>
        <v>0</v>
      </c>
      <c r="S264" s="235">
        <v>0</v>
      </c>
      <c r="T264" s="236">
        <f>S264*H264</f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237" t="s">
        <v>198</v>
      </c>
      <c r="AT264" s="237" t="s">
        <v>439</v>
      </c>
      <c r="AU264" s="237" t="s">
        <v>82</v>
      </c>
      <c r="AY264" s="14" t="s">
        <v>168</v>
      </c>
      <c r="BE264" s="238">
        <f>IF(N264="základná",J264,0)</f>
        <v>0</v>
      </c>
      <c r="BF264" s="238">
        <f>IF(N264="znížená",J264,0)</f>
        <v>0</v>
      </c>
      <c r="BG264" s="238">
        <f>IF(N264="zákl. prenesená",J264,0)</f>
        <v>0</v>
      </c>
      <c r="BH264" s="238">
        <f>IF(N264="zníž. prenesená",J264,0)</f>
        <v>0</v>
      </c>
      <c r="BI264" s="238">
        <f>IF(N264="nulová",J264,0)</f>
        <v>0</v>
      </c>
      <c r="BJ264" s="14" t="s">
        <v>82</v>
      </c>
      <c r="BK264" s="239">
        <f>ROUND(I264*H264,3)</f>
        <v>0</v>
      </c>
      <c r="BL264" s="14" t="s">
        <v>174</v>
      </c>
      <c r="BM264" s="237" t="s">
        <v>613</v>
      </c>
    </row>
    <row r="265" s="2" customFormat="1" ht="16.5" customHeight="1">
      <c r="A265" s="35"/>
      <c r="B265" s="36"/>
      <c r="C265" s="240" t="s">
        <v>614</v>
      </c>
      <c r="D265" s="240" t="s">
        <v>439</v>
      </c>
      <c r="E265" s="241" t="s">
        <v>615</v>
      </c>
      <c r="F265" s="242" t="s">
        <v>609</v>
      </c>
      <c r="G265" s="243" t="s">
        <v>291</v>
      </c>
      <c r="H265" s="244">
        <v>6</v>
      </c>
      <c r="I265" s="245"/>
      <c r="J265" s="244">
        <f>ROUND(I265*H265,3)</f>
        <v>0</v>
      </c>
      <c r="K265" s="246"/>
      <c r="L265" s="247"/>
      <c r="M265" s="248" t="s">
        <v>1</v>
      </c>
      <c r="N265" s="249" t="s">
        <v>38</v>
      </c>
      <c r="O265" s="94"/>
      <c r="P265" s="235">
        <f>O265*H265</f>
        <v>0</v>
      </c>
      <c r="Q265" s="235">
        <v>0</v>
      </c>
      <c r="R265" s="235">
        <f>Q265*H265</f>
        <v>0</v>
      </c>
      <c r="S265" s="235">
        <v>0</v>
      </c>
      <c r="T265" s="236">
        <f>S265*H265</f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237" t="s">
        <v>198</v>
      </c>
      <c r="AT265" s="237" t="s">
        <v>439</v>
      </c>
      <c r="AU265" s="237" t="s">
        <v>82</v>
      </c>
      <c r="AY265" s="14" t="s">
        <v>168</v>
      </c>
      <c r="BE265" s="238">
        <f>IF(N265="základná",J265,0)</f>
        <v>0</v>
      </c>
      <c r="BF265" s="238">
        <f>IF(N265="znížená",J265,0)</f>
        <v>0</v>
      </c>
      <c r="BG265" s="238">
        <f>IF(N265="zákl. prenesená",J265,0)</f>
        <v>0</v>
      </c>
      <c r="BH265" s="238">
        <f>IF(N265="zníž. prenesená",J265,0)</f>
        <v>0</v>
      </c>
      <c r="BI265" s="238">
        <f>IF(N265="nulová",J265,0)</f>
        <v>0</v>
      </c>
      <c r="BJ265" s="14" t="s">
        <v>82</v>
      </c>
      <c r="BK265" s="239">
        <f>ROUND(I265*H265,3)</f>
        <v>0</v>
      </c>
      <c r="BL265" s="14" t="s">
        <v>174</v>
      </c>
      <c r="BM265" s="237" t="s">
        <v>616</v>
      </c>
    </row>
    <row r="266" s="2" customFormat="1" ht="24.15" customHeight="1">
      <c r="A266" s="35"/>
      <c r="B266" s="36"/>
      <c r="C266" s="226" t="s">
        <v>617</v>
      </c>
      <c r="D266" s="226" t="s">
        <v>170</v>
      </c>
      <c r="E266" s="227" t="s">
        <v>618</v>
      </c>
      <c r="F266" s="228" t="s">
        <v>619</v>
      </c>
      <c r="G266" s="229" t="s">
        <v>291</v>
      </c>
      <c r="H266" s="230">
        <v>2</v>
      </c>
      <c r="I266" s="231"/>
      <c r="J266" s="230">
        <f>ROUND(I266*H266,3)</f>
        <v>0</v>
      </c>
      <c r="K266" s="232"/>
      <c r="L266" s="41"/>
      <c r="M266" s="233" t="s">
        <v>1</v>
      </c>
      <c r="N266" s="234" t="s">
        <v>38</v>
      </c>
      <c r="O266" s="94"/>
      <c r="P266" s="235">
        <f>O266*H266</f>
        <v>0</v>
      </c>
      <c r="Q266" s="235">
        <v>0.034770000000000002</v>
      </c>
      <c r="R266" s="235">
        <f>Q266*H266</f>
        <v>0.069540000000000005</v>
      </c>
      <c r="S266" s="235">
        <v>0</v>
      </c>
      <c r="T266" s="236">
        <f>S266*H266</f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237" t="s">
        <v>174</v>
      </c>
      <c r="AT266" s="237" t="s">
        <v>170</v>
      </c>
      <c r="AU266" s="237" t="s">
        <v>82</v>
      </c>
      <c r="AY266" s="14" t="s">
        <v>168</v>
      </c>
      <c r="BE266" s="238">
        <f>IF(N266="základná",J266,0)</f>
        <v>0</v>
      </c>
      <c r="BF266" s="238">
        <f>IF(N266="znížená",J266,0)</f>
        <v>0</v>
      </c>
      <c r="BG266" s="238">
        <f>IF(N266="zákl. prenesená",J266,0)</f>
        <v>0</v>
      </c>
      <c r="BH266" s="238">
        <f>IF(N266="zníž. prenesená",J266,0)</f>
        <v>0</v>
      </c>
      <c r="BI266" s="238">
        <f>IF(N266="nulová",J266,0)</f>
        <v>0</v>
      </c>
      <c r="BJ266" s="14" t="s">
        <v>82</v>
      </c>
      <c r="BK266" s="239">
        <f>ROUND(I266*H266,3)</f>
        <v>0</v>
      </c>
      <c r="BL266" s="14" t="s">
        <v>174</v>
      </c>
      <c r="BM266" s="237" t="s">
        <v>620</v>
      </c>
    </row>
    <row r="267" s="2" customFormat="1" ht="16.5" customHeight="1">
      <c r="A267" s="35"/>
      <c r="B267" s="36"/>
      <c r="C267" s="240" t="s">
        <v>621</v>
      </c>
      <c r="D267" s="240" t="s">
        <v>439</v>
      </c>
      <c r="E267" s="241" t="s">
        <v>622</v>
      </c>
      <c r="F267" s="242" t="s">
        <v>623</v>
      </c>
      <c r="G267" s="243" t="s">
        <v>291</v>
      </c>
      <c r="H267" s="244">
        <v>1</v>
      </c>
      <c r="I267" s="245"/>
      <c r="J267" s="244">
        <f>ROUND(I267*H267,3)</f>
        <v>0</v>
      </c>
      <c r="K267" s="246"/>
      <c r="L267" s="247"/>
      <c r="M267" s="248" t="s">
        <v>1</v>
      </c>
      <c r="N267" s="249" t="s">
        <v>38</v>
      </c>
      <c r="O267" s="94"/>
      <c r="P267" s="235">
        <f>O267*H267</f>
        <v>0</v>
      </c>
      <c r="Q267" s="235">
        <v>0</v>
      </c>
      <c r="R267" s="235">
        <f>Q267*H267</f>
        <v>0</v>
      </c>
      <c r="S267" s="235">
        <v>0</v>
      </c>
      <c r="T267" s="236">
        <f>S267*H267</f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237" t="s">
        <v>198</v>
      </c>
      <c r="AT267" s="237" t="s">
        <v>439</v>
      </c>
      <c r="AU267" s="237" t="s">
        <v>82</v>
      </c>
      <c r="AY267" s="14" t="s">
        <v>168</v>
      </c>
      <c r="BE267" s="238">
        <f>IF(N267="základná",J267,0)</f>
        <v>0</v>
      </c>
      <c r="BF267" s="238">
        <f>IF(N267="znížená",J267,0)</f>
        <v>0</v>
      </c>
      <c r="BG267" s="238">
        <f>IF(N267="zákl. prenesená",J267,0)</f>
        <v>0</v>
      </c>
      <c r="BH267" s="238">
        <f>IF(N267="zníž. prenesená",J267,0)</f>
        <v>0</v>
      </c>
      <c r="BI267" s="238">
        <f>IF(N267="nulová",J267,0)</f>
        <v>0</v>
      </c>
      <c r="BJ267" s="14" t="s">
        <v>82</v>
      </c>
      <c r="BK267" s="239">
        <f>ROUND(I267*H267,3)</f>
        <v>0</v>
      </c>
      <c r="BL267" s="14" t="s">
        <v>174</v>
      </c>
      <c r="BM267" s="237" t="s">
        <v>624</v>
      </c>
    </row>
    <row r="268" s="2" customFormat="1" ht="16.5" customHeight="1">
      <c r="A268" s="35"/>
      <c r="B268" s="36"/>
      <c r="C268" s="240" t="s">
        <v>625</v>
      </c>
      <c r="D268" s="240" t="s">
        <v>439</v>
      </c>
      <c r="E268" s="241" t="s">
        <v>626</v>
      </c>
      <c r="F268" s="242" t="s">
        <v>627</v>
      </c>
      <c r="G268" s="243" t="s">
        <v>291</v>
      </c>
      <c r="H268" s="244">
        <v>1</v>
      </c>
      <c r="I268" s="245"/>
      <c r="J268" s="244">
        <f>ROUND(I268*H268,3)</f>
        <v>0</v>
      </c>
      <c r="K268" s="246"/>
      <c r="L268" s="247"/>
      <c r="M268" s="248" t="s">
        <v>1</v>
      </c>
      <c r="N268" s="249" t="s">
        <v>38</v>
      </c>
      <c r="O268" s="94"/>
      <c r="P268" s="235">
        <f>O268*H268</f>
        <v>0</v>
      </c>
      <c r="Q268" s="235">
        <v>0</v>
      </c>
      <c r="R268" s="235">
        <f>Q268*H268</f>
        <v>0</v>
      </c>
      <c r="S268" s="235">
        <v>0</v>
      </c>
      <c r="T268" s="236">
        <f>S268*H268</f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237" t="s">
        <v>198</v>
      </c>
      <c r="AT268" s="237" t="s">
        <v>439</v>
      </c>
      <c r="AU268" s="237" t="s">
        <v>82</v>
      </c>
      <c r="AY268" s="14" t="s">
        <v>168</v>
      </c>
      <c r="BE268" s="238">
        <f>IF(N268="základná",J268,0)</f>
        <v>0</v>
      </c>
      <c r="BF268" s="238">
        <f>IF(N268="znížená",J268,0)</f>
        <v>0</v>
      </c>
      <c r="BG268" s="238">
        <f>IF(N268="zákl. prenesená",J268,0)</f>
        <v>0</v>
      </c>
      <c r="BH268" s="238">
        <f>IF(N268="zníž. prenesená",J268,0)</f>
        <v>0</v>
      </c>
      <c r="BI268" s="238">
        <f>IF(N268="nulová",J268,0)</f>
        <v>0</v>
      </c>
      <c r="BJ268" s="14" t="s">
        <v>82</v>
      </c>
      <c r="BK268" s="239">
        <f>ROUND(I268*H268,3)</f>
        <v>0</v>
      </c>
      <c r="BL268" s="14" t="s">
        <v>174</v>
      </c>
      <c r="BM268" s="237" t="s">
        <v>628</v>
      </c>
    </row>
    <row r="269" s="2" customFormat="1" ht="24.15" customHeight="1">
      <c r="A269" s="35"/>
      <c r="B269" s="36"/>
      <c r="C269" s="226" t="s">
        <v>629</v>
      </c>
      <c r="D269" s="226" t="s">
        <v>170</v>
      </c>
      <c r="E269" s="227" t="s">
        <v>630</v>
      </c>
      <c r="F269" s="228" t="s">
        <v>631</v>
      </c>
      <c r="G269" s="229" t="s">
        <v>291</v>
      </c>
      <c r="H269" s="230">
        <v>10</v>
      </c>
      <c r="I269" s="231"/>
      <c r="J269" s="230">
        <f>ROUND(I269*H269,3)</f>
        <v>0</v>
      </c>
      <c r="K269" s="232"/>
      <c r="L269" s="41"/>
      <c r="M269" s="233" t="s">
        <v>1</v>
      </c>
      <c r="N269" s="234" t="s">
        <v>38</v>
      </c>
      <c r="O269" s="94"/>
      <c r="P269" s="235">
        <f>O269*H269</f>
        <v>0</v>
      </c>
      <c r="Q269" s="235">
        <v>0.43752999999999997</v>
      </c>
      <c r="R269" s="235">
        <f>Q269*H269</f>
        <v>4.3752999999999993</v>
      </c>
      <c r="S269" s="235">
        <v>0</v>
      </c>
      <c r="T269" s="236">
        <f>S269*H269</f>
        <v>0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R269" s="237" t="s">
        <v>174</v>
      </c>
      <c r="AT269" s="237" t="s">
        <v>170</v>
      </c>
      <c r="AU269" s="237" t="s">
        <v>82</v>
      </c>
      <c r="AY269" s="14" t="s">
        <v>168</v>
      </c>
      <c r="BE269" s="238">
        <f>IF(N269="základná",J269,0)</f>
        <v>0</v>
      </c>
      <c r="BF269" s="238">
        <f>IF(N269="znížená",J269,0)</f>
        <v>0</v>
      </c>
      <c r="BG269" s="238">
        <f>IF(N269="zákl. prenesená",J269,0)</f>
        <v>0</v>
      </c>
      <c r="BH269" s="238">
        <f>IF(N269="zníž. prenesená",J269,0)</f>
        <v>0</v>
      </c>
      <c r="BI269" s="238">
        <f>IF(N269="nulová",J269,0)</f>
        <v>0</v>
      </c>
      <c r="BJ269" s="14" t="s">
        <v>82</v>
      </c>
      <c r="BK269" s="239">
        <f>ROUND(I269*H269,3)</f>
        <v>0</v>
      </c>
      <c r="BL269" s="14" t="s">
        <v>174</v>
      </c>
      <c r="BM269" s="237" t="s">
        <v>632</v>
      </c>
    </row>
    <row r="270" s="2" customFormat="1" ht="24.15" customHeight="1">
      <c r="A270" s="35"/>
      <c r="B270" s="36"/>
      <c r="C270" s="240" t="s">
        <v>633</v>
      </c>
      <c r="D270" s="240" t="s">
        <v>439</v>
      </c>
      <c r="E270" s="241" t="s">
        <v>634</v>
      </c>
      <c r="F270" s="242" t="s">
        <v>635</v>
      </c>
      <c r="G270" s="243" t="s">
        <v>291</v>
      </c>
      <c r="H270" s="244">
        <v>3</v>
      </c>
      <c r="I270" s="245"/>
      <c r="J270" s="244">
        <f>ROUND(I270*H270,3)</f>
        <v>0</v>
      </c>
      <c r="K270" s="246"/>
      <c r="L270" s="247"/>
      <c r="M270" s="248" t="s">
        <v>1</v>
      </c>
      <c r="N270" s="249" t="s">
        <v>38</v>
      </c>
      <c r="O270" s="94"/>
      <c r="P270" s="235">
        <f>O270*H270</f>
        <v>0</v>
      </c>
      <c r="Q270" s="235">
        <v>0</v>
      </c>
      <c r="R270" s="235">
        <f>Q270*H270</f>
        <v>0</v>
      </c>
      <c r="S270" s="235">
        <v>0</v>
      </c>
      <c r="T270" s="236">
        <f>S270*H270</f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237" t="s">
        <v>198</v>
      </c>
      <c r="AT270" s="237" t="s">
        <v>439</v>
      </c>
      <c r="AU270" s="237" t="s">
        <v>82</v>
      </c>
      <c r="AY270" s="14" t="s">
        <v>168</v>
      </c>
      <c r="BE270" s="238">
        <f>IF(N270="základná",J270,0)</f>
        <v>0</v>
      </c>
      <c r="BF270" s="238">
        <f>IF(N270="znížená",J270,0)</f>
        <v>0</v>
      </c>
      <c r="BG270" s="238">
        <f>IF(N270="zákl. prenesená",J270,0)</f>
        <v>0</v>
      </c>
      <c r="BH270" s="238">
        <f>IF(N270="zníž. prenesená",J270,0)</f>
        <v>0</v>
      </c>
      <c r="BI270" s="238">
        <f>IF(N270="nulová",J270,0)</f>
        <v>0</v>
      </c>
      <c r="BJ270" s="14" t="s">
        <v>82</v>
      </c>
      <c r="BK270" s="239">
        <f>ROUND(I270*H270,3)</f>
        <v>0</v>
      </c>
      <c r="BL270" s="14" t="s">
        <v>174</v>
      </c>
      <c r="BM270" s="237" t="s">
        <v>636</v>
      </c>
    </row>
    <row r="271" s="2" customFormat="1" ht="24.15" customHeight="1">
      <c r="A271" s="35"/>
      <c r="B271" s="36"/>
      <c r="C271" s="240" t="s">
        <v>637</v>
      </c>
      <c r="D271" s="240" t="s">
        <v>439</v>
      </c>
      <c r="E271" s="241" t="s">
        <v>638</v>
      </c>
      <c r="F271" s="242" t="s">
        <v>635</v>
      </c>
      <c r="G271" s="243" t="s">
        <v>291</v>
      </c>
      <c r="H271" s="244">
        <v>2</v>
      </c>
      <c r="I271" s="245"/>
      <c r="J271" s="244">
        <f>ROUND(I271*H271,3)</f>
        <v>0</v>
      </c>
      <c r="K271" s="246"/>
      <c r="L271" s="247"/>
      <c r="M271" s="248" t="s">
        <v>1</v>
      </c>
      <c r="N271" s="249" t="s">
        <v>38</v>
      </c>
      <c r="O271" s="94"/>
      <c r="P271" s="235">
        <f>O271*H271</f>
        <v>0</v>
      </c>
      <c r="Q271" s="235">
        <v>0</v>
      </c>
      <c r="R271" s="235">
        <f>Q271*H271</f>
        <v>0</v>
      </c>
      <c r="S271" s="235">
        <v>0</v>
      </c>
      <c r="T271" s="236">
        <f>S271*H271</f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237" t="s">
        <v>198</v>
      </c>
      <c r="AT271" s="237" t="s">
        <v>439</v>
      </c>
      <c r="AU271" s="237" t="s">
        <v>82</v>
      </c>
      <c r="AY271" s="14" t="s">
        <v>168</v>
      </c>
      <c r="BE271" s="238">
        <f>IF(N271="základná",J271,0)</f>
        <v>0</v>
      </c>
      <c r="BF271" s="238">
        <f>IF(N271="znížená",J271,0)</f>
        <v>0</v>
      </c>
      <c r="BG271" s="238">
        <f>IF(N271="zákl. prenesená",J271,0)</f>
        <v>0</v>
      </c>
      <c r="BH271" s="238">
        <f>IF(N271="zníž. prenesená",J271,0)</f>
        <v>0</v>
      </c>
      <c r="BI271" s="238">
        <f>IF(N271="nulová",J271,0)</f>
        <v>0</v>
      </c>
      <c r="BJ271" s="14" t="s">
        <v>82</v>
      </c>
      <c r="BK271" s="239">
        <f>ROUND(I271*H271,3)</f>
        <v>0</v>
      </c>
      <c r="BL271" s="14" t="s">
        <v>174</v>
      </c>
      <c r="BM271" s="237" t="s">
        <v>639</v>
      </c>
    </row>
    <row r="272" s="2" customFormat="1" ht="24.15" customHeight="1">
      <c r="A272" s="35"/>
      <c r="B272" s="36"/>
      <c r="C272" s="240" t="s">
        <v>640</v>
      </c>
      <c r="D272" s="240" t="s">
        <v>439</v>
      </c>
      <c r="E272" s="241" t="s">
        <v>641</v>
      </c>
      <c r="F272" s="242" t="s">
        <v>635</v>
      </c>
      <c r="G272" s="243" t="s">
        <v>291</v>
      </c>
      <c r="H272" s="244">
        <v>3</v>
      </c>
      <c r="I272" s="245"/>
      <c r="J272" s="244">
        <f>ROUND(I272*H272,3)</f>
        <v>0</v>
      </c>
      <c r="K272" s="246"/>
      <c r="L272" s="247"/>
      <c r="M272" s="248" t="s">
        <v>1</v>
      </c>
      <c r="N272" s="249" t="s">
        <v>38</v>
      </c>
      <c r="O272" s="94"/>
      <c r="P272" s="235">
        <f>O272*H272</f>
        <v>0</v>
      </c>
      <c r="Q272" s="235">
        <v>0</v>
      </c>
      <c r="R272" s="235">
        <f>Q272*H272</f>
        <v>0</v>
      </c>
      <c r="S272" s="235">
        <v>0</v>
      </c>
      <c r="T272" s="236">
        <f>S272*H272</f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237" t="s">
        <v>198</v>
      </c>
      <c r="AT272" s="237" t="s">
        <v>439</v>
      </c>
      <c r="AU272" s="237" t="s">
        <v>82</v>
      </c>
      <c r="AY272" s="14" t="s">
        <v>168</v>
      </c>
      <c r="BE272" s="238">
        <f>IF(N272="základná",J272,0)</f>
        <v>0</v>
      </c>
      <c r="BF272" s="238">
        <f>IF(N272="znížená",J272,0)</f>
        <v>0</v>
      </c>
      <c r="BG272" s="238">
        <f>IF(N272="zákl. prenesená",J272,0)</f>
        <v>0</v>
      </c>
      <c r="BH272" s="238">
        <f>IF(N272="zníž. prenesená",J272,0)</f>
        <v>0</v>
      </c>
      <c r="BI272" s="238">
        <f>IF(N272="nulová",J272,0)</f>
        <v>0</v>
      </c>
      <c r="BJ272" s="14" t="s">
        <v>82</v>
      </c>
      <c r="BK272" s="239">
        <f>ROUND(I272*H272,3)</f>
        <v>0</v>
      </c>
      <c r="BL272" s="14" t="s">
        <v>174</v>
      </c>
      <c r="BM272" s="237" t="s">
        <v>642</v>
      </c>
    </row>
    <row r="273" s="2" customFormat="1" ht="24.15" customHeight="1">
      <c r="A273" s="35"/>
      <c r="B273" s="36"/>
      <c r="C273" s="240" t="s">
        <v>643</v>
      </c>
      <c r="D273" s="240" t="s">
        <v>439</v>
      </c>
      <c r="E273" s="241" t="s">
        <v>644</v>
      </c>
      <c r="F273" s="242" t="s">
        <v>635</v>
      </c>
      <c r="G273" s="243" t="s">
        <v>291</v>
      </c>
      <c r="H273" s="244">
        <v>1</v>
      </c>
      <c r="I273" s="245"/>
      <c r="J273" s="244">
        <f>ROUND(I273*H273,3)</f>
        <v>0</v>
      </c>
      <c r="K273" s="246"/>
      <c r="L273" s="247"/>
      <c r="M273" s="248" t="s">
        <v>1</v>
      </c>
      <c r="N273" s="249" t="s">
        <v>38</v>
      </c>
      <c r="O273" s="94"/>
      <c r="P273" s="235">
        <f>O273*H273</f>
        <v>0</v>
      </c>
      <c r="Q273" s="235">
        <v>0</v>
      </c>
      <c r="R273" s="235">
        <f>Q273*H273</f>
        <v>0</v>
      </c>
      <c r="S273" s="235">
        <v>0</v>
      </c>
      <c r="T273" s="236">
        <f>S273*H273</f>
        <v>0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237" t="s">
        <v>198</v>
      </c>
      <c r="AT273" s="237" t="s">
        <v>439</v>
      </c>
      <c r="AU273" s="237" t="s">
        <v>82</v>
      </c>
      <c r="AY273" s="14" t="s">
        <v>168</v>
      </c>
      <c r="BE273" s="238">
        <f>IF(N273="základná",J273,0)</f>
        <v>0</v>
      </c>
      <c r="BF273" s="238">
        <f>IF(N273="znížená",J273,0)</f>
        <v>0</v>
      </c>
      <c r="BG273" s="238">
        <f>IF(N273="zákl. prenesená",J273,0)</f>
        <v>0</v>
      </c>
      <c r="BH273" s="238">
        <f>IF(N273="zníž. prenesená",J273,0)</f>
        <v>0</v>
      </c>
      <c r="BI273" s="238">
        <f>IF(N273="nulová",J273,0)</f>
        <v>0</v>
      </c>
      <c r="BJ273" s="14" t="s">
        <v>82</v>
      </c>
      <c r="BK273" s="239">
        <f>ROUND(I273*H273,3)</f>
        <v>0</v>
      </c>
      <c r="BL273" s="14" t="s">
        <v>174</v>
      </c>
      <c r="BM273" s="237" t="s">
        <v>645</v>
      </c>
    </row>
    <row r="274" s="2" customFormat="1" ht="24.15" customHeight="1">
      <c r="A274" s="35"/>
      <c r="B274" s="36"/>
      <c r="C274" s="240" t="s">
        <v>646</v>
      </c>
      <c r="D274" s="240" t="s">
        <v>439</v>
      </c>
      <c r="E274" s="241" t="s">
        <v>647</v>
      </c>
      <c r="F274" s="242" t="s">
        <v>648</v>
      </c>
      <c r="G274" s="243" t="s">
        <v>291</v>
      </c>
      <c r="H274" s="244">
        <v>1</v>
      </c>
      <c r="I274" s="245"/>
      <c r="J274" s="244">
        <f>ROUND(I274*H274,3)</f>
        <v>0</v>
      </c>
      <c r="K274" s="246"/>
      <c r="L274" s="247"/>
      <c r="M274" s="248" t="s">
        <v>1</v>
      </c>
      <c r="N274" s="249" t="s">
        <v>38</v>
      </c>
      <c r="O274" s="94"/>
      <c r="P274" s="235">
        <f>O274*H274</f>
        <v>0</v>
      </c>
      <c r="Q274" s="235">
        <v>0</v>
      </c>
      <c r="R274" s="235">
        <f>Q274*H274</f>
        <v>0</v>
      </c>
      <c r="S274" s="235">
        <v>0</v>
      </c>
      <c r="T274" s="236">
        <f>S274*H274</f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237" t="s">
        <v>198</v>
      </c>
      <c r="AT274" s="237" t="s">
        <v>439</v>
      </c>
      <c r="AU274" s="237" t="s">
        <v>82</v>
      </c>
      <c r="AY274" s="14" t="s">
        <v>168</v>
      </c>
      <c r="BE274" s="238">
        <f>IF(N274="základná",J274,0)</f>
        <v>0</v>
      </c>
      <c r="BF274" s="238">
        <f>IF(N274="znížená",J274,0)</f>
        <v>0</v>
      </c>
      <c r="BG274" s="238">
        <f>IF(N274="zákl. prenesená",J274,0)</f>
        <v>0</v>
      </c>
      <c r="BH274" s="238">
        <f>IF(N274="zníž. prenesená",J274,0)</f>
        <v>0</v>
      </c>
      <c r="BI274" s="238">
        <f>IF(N274="nulová",J274,0)</f>
        <v>0</v>
      </c>
      <c r="BJ274" s="14" t="s">
        <v>82</v>
      </c>
      <c r="BK274" s="239">
        <f>ROUND(I274*H274,3)</f>
        <v>0</v>
      </c>
      <c r="BL274" s="14" t="s">
        <v>174</v>
      </c>
      <c r="BM274" s="237" t="s">
        <v>649</v>
      </c>
    </row>
    <row r="275" s="2" customFormat="1" ht="24.15" customHeight="1">
      <c r="A275" s="35"/>
      <c r="B275" s="36"/>
      <c r="C275" s="226" t="s">
        <v>650</v>
      </c>
      <c r="D275" s="226" t="s">
        <v>170</v>
      </c>
      <c r="E275" s="227" t="s">
        <v>651</v>
      </c>
      <c r="F275" s="228" t="s">
        <v>652</v>
      </c>
      <c r="G275" s="229" t="s">
        <v>291</v>
      </c>
      <c r="H275" s="230">
        <v>4</v>
      </c>
      <c r="I275" s="231"/>
      <c r="J275" s="230">
        <f>ROUND(I275*H275,3)</f>
        <v>0</v>
      </c>
      <c r="K275" s="232"/>
      <c r="L275" s="41"/>
      <c r="M275" s="233" t="s">
        <v>1</v>
      </c>
      <c r="N275" s="234" t="s">
        <v>38</v>
      </c>
      <c r="O275" s="94"/>
      <c r="P275" s="235">
        <f>O275*H275</f>
        <v>0</v>
      </c>
      <c r="Q275" s="235">
        <v>0.54224000000000006</v>
      </c>
      <c r="R275" s="235">
        <f>Q275*H275</f>
        <v>2.1689600000000002</v>
      </c>
      <c r="S275" s="235">
        <v>0</v>
      </c>
      <c r="T275" s="236">
        <f>S275*H275</f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237" t="s">
        <v>174</v>
      </c>
      <c r="AT275" s="237" t="s">
        <v>170</v>
      </c>
      <c r="AU275" s="237" t="s">
        <v>82</v>
      </c>
      <c r="AY275" s="14" t="s">
        <v>168</v>
      </c>
      <c r="BE275" s="238">
        <f>IF(N275="základná",J275,0)</f>
        <v>0</v>
      </c>
      <c r="BF275" s="238">
        <f>IF(N275="znížená",J275,0)</f>
        <v>0</v>
      </c>
      <c r="BG275" s="238">
        <f>IF(N275="zákl. prenesená",J275,0)</f>
        <v>0</v>
      </c>
      <c r="BH275" s="238">
        <f>IF(N275="zníž. prenesená",J275,0)</f>
        <v>0</v>
      </c>
      <c r="BI275" s="238">
        <f>IF(N275="nulová",J275,0)</f>
        <v>0</v>
      </c>
      <c r="BJ275" s="14" t="s">
        <v>82</v>
      </c>
      <c r="BK275" s="239">
        <f>ROUND(I275*H275,3)</f>
        <v>0</v>
      </c>
      <c r="BL275" s="14" t="s">
        <v>174</v>
      </c>
      <c r="BM275" s="237" t="s">
        <v>653</v>
      </c>
    </row>
    <row r="276" s="2" customFormat="1" ht="24.15" customHeight="1">
      <c r="A276" s="35"/>
      <c r="B276" s="36"/>
      <c r="C276" s="240" t="s">
        <v>654</v>
      </c>
      <c r="D276" s="240" t="s">
        <v>439</v>
      </c>
      <c r="E276" s="241" t="s">
        <v>655</v>
      </c>
      <c r="F276" s="242" t="s">
        <v>656</v>
      </c>
      <c r="G276" s="243" t="s">
        <v>291</v>
      </c>
      <c r="H276" s="244">
        <v>2</v>
      </c>
      <c r="I276" s="245"/>
      <c r="J276" s="244">
        <f>ROUND(I276*H276,3)</f>
        <v>0</v>
      </c>
      <c r="K276" s="246"/>
      <c r="L276" s="247"/>
      <c r="M276" s="248" t="s">
        <v>1</v>
      </c>
      <c r="N276" s="249" t="s">
        <v>38</v>
      </c>
      <c r="O276" s="94"/>
      <c r="P276" s="235">
        <f>O276*H276</f>
        <v>0</v>
      </c>
      <c r="Q276" s="235">
        <v>0</v>
      </c>
      <c r="R276" s="235">
        <f>Q276*H276</f>
        <v>0</v>
      </c>
      <c r="S276" s="235">
        <v>0</v>
      </c>
      <c r="T276" s="236">
        <f>S276*H276</f>
        <v>0</v>
      </c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R276" s="237" t="s">
        <v>198</v>
      </c>
      <c r="AT276" s="237" t="s">
        <v>439</v>
      </c>
      <c r="AU276" s="237" t="s">
        <v>82</v>
      </c>
      <c r="AY276" s="14" t="s">
        <v>168</v>
      </c>
      <c r="BE276" s="238">
        <f>IF(N276="základná",J276,0)</f>
        <v>0</v>
      </c>
      <c r="BF276" s="238">
        <f>IF(N276="znížená",J276,0)</f>
        <v>0</v>
      </c>
      <c r="BG276" s="238">
        <f>IF(N276="zákl. prenesená",J276,0)</f>
        <v>0</v>
      </c>
      <c r="BH276" s="238">
        <f>IF(N276="zníž. prenesená",J276,0)</f>
        <v>0</v>
      </c>
      <c r="BI276" s="238">
        <f>IF(N276="nulová",J276,0)</f>
        <v>0</v>
      </c>
      <c r="BJ276" s="14" t="s">
        <v>82</v>
      </c>
      <c r="BK276" s="239">
        <f>ROUND(I276*H276,3)</f>
        <v>0</v>
      </c>
      <c r="BL276" s="14" t="s">
        <v>174</v>
      </c>
      <c r="BM276" s="237" t="s">
        <v>657</v>
      </c>
    </row>
    <row r="277" s="2" customFormat="1" ht="24.15" customHeight="1">
      <c r="A277" s="35"/>
      <c r="B277" s="36"/>
      <c r="C277" s="240" t="s">
        <v>658</v>
      </c>
      <c r="D277" s="240" t="s">
        <v>439</v>
      </c>
      <c r="E277" s="241" t="s">
        <v>659</v>
      </c>
      <c r="F277" s="242" t="s">
        <v>660</v>
      </c>
      <c r="G277" s="243" t="s">
        <v>291</v>
      </c>
      <c r="H277" s="244">
        <v>2</v>
      </c>
      <c r="I277" s="245"/>
      <c r="J277" s="244">
        <f>ROUND(I277*H277,3)</f>
        <v>0</v>
      </c>
      <c r="K277" s="246"/>
      <c r="L277" s="247"/>
      <c r="M277" s="248" t="s">
        <v>1</v>
      </c>
      <c r="N277" s="249" t="s">
        <v>38</v>
      </c>
      <c r="O277" s="94"/>
      <c r="P277" s="235">
        <f>O277*H277</f>
        <v>0</v>
      </c>
      <c r="Q277" s="235">
        <v>0</v>
      </c>
      <c r="R277" s="235">
        <f>Q277*H277</f>
        <v>0</v>
      </c>
      <c r="S277" s="235">
        <v>0</v>
      </c>
      <c r="T277" s="236">
        <f>S277*H277</f>
        <v>0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237" t="s">
        <v>198</v>
      </c>
      <c r="AT277" s="237" t="s">
        <v>439</v>
      </c>
      <c r="AU277" s="237" t="s">
        <v>82</v>
      </c>
      <c r="AY277" s="14" t="s">
        <v>168</v>
      </c>
      <c r="BE277" s="238">
        <f>IF(N277="základná",J277,0)</f>
        <v>0</v>
      </c>
      <c r="BF277" s="238">
        <f>IF(N277="znížená",J277,0)</f>
        <v>0</v>
      </c>
      <c r="BG277" s="238">
        <f>IF(N277="zákl. prenesená",J277,0)</f>
        <v>0</v>
      </c>
      <c r="BH277" s="238">
        <f>IF(N277="zníž. prenesená",J277,0)</f>
        <v>0</v>
      </c>
      <c r="BI277" s="238">
        <f>IF(N277="nulová",J277,0)</f>
        <v>0</v>
      </c>
      <c r="BJ277" s="14" t="s">
        <v>82</v>
      </c>
      <c r="BK277" s="239">
        <f>ROUND(I277*H277,3)</f>
        <v>0</v>
      </c>
      <c r="BL277" s="14" t="s">
        <v>174</v>
      </c>
      <c r="BM277" s="237" t="s">
        <v>661</v>
      </c>
    </row>
    <row r="278" s="12" customFormat="1" ht="22.8" customHeight="1">
      <c r="A278" s="12"/>
      <c r="B278" s="210"/>
      <c r="C278" s="211"/>
      <c r="D278" s="212" t="s">
        <v>71</v>
      </c>
      <c r="E278" s="224" t="s">
        <v>12</v>
      </c>
      <c r="F278" s="224" t="s">
        <v>662</v>
      </c>
      <c r="G278" s="211"/>
      <c r="H278" s="211"/>
      <c r="I278" s="214"/>
      <c r="J278" s="225">
        <f>BK278</f>
        <v>0</v>
      </c>
      <c r="K278" s="211"/>
      <c r="L278" s="216"/>
      <c r="M278" s="217"/>
      <c r="N278" s="218"/>
      <c r="O278" s="218"/>
      <c r="P278" s="219">
        <f>SUM(P279:P290)</f>
        <v>0</v>
      </c>
      <c r="Q278" s="218"/>
      <c r="R278" s="219">
        <f>SUM(R279:R290)</f>
        <v>46.848895159999998</v>
      </c>
      <c r="S278" s="218"/>
      <c r="T278" s="220">
        <f>SUM(T279:T290)</f>
        <v>0</v>
      </c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R278" s="221" t="s">
        <v>80</v>
      </c>
      <c r="AT278" s="222" t="s">
        <v>71</v>
      </c>
      <c r="AU278" s="222" t="s">
        <v>80</v>
      </c>
      <c r="AY278" s="221" t="s">
        <v>168</v>
      </c>
      <c r="BK278" s="223">
        <f>SUM(BK279:BK290)</f>
        <v>0</v>
      </c>
    </row>
    <row r="279" s="2" customFormat="1" ht="37.8" customHeight="1">
      <c r="A279" s="35"/>
      <c r="B279" s="36"/>
      <c r="C279" s="226" t="s">
        <v>663</v>
      </c>
      <c r="D279" s="226" t="s">
        <v>170</v>
      </c>
      <c r="E279" s="227" t="s">
        <v>664</v>
      </c>
      <c r="F279" s="228" t="s">
        <v>665</v>
      </c>
      <c r="G279" s="229" t="s">
        <v>666</v>
      </c>
      <c r="H279" s="230">
        <v>27.600000000000001</v>
      </c>
      <c r="I279" s="231"/>
      <c r="J279" s="230">
        <f>ROUND(I279*H279,3)</f>
        <v>0</v>
      </c>
      <c r="K279" s="232"/>
      <c r="L279" s="41"/>
      <c r="M279" s="233" t="s">
        <v>1</v>
      </c>
      <c r="N279" s="234" t="s">
        <v>38</v>
      </c>
      <c r="O279" s="94"/>
      <c r="P279" s="235">
        <f>O279*H279</f>
        <v>0</v>
      </c>
      <c r="Q279" s="235">
        <v>0.098530000000000006</v>
      </c>
      <c r="R279" s="235">
        <f>Q279*H279</f>
        <v>2.7194280000000002</v>
      </c>
      <c r="S279" s="235">
        <v>0</v>
      </c>
      <c r="T279" s="236">
        <f>S279*H279</f>
        <v>0</v>
      </c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R279" s="237" t="s">
        <v>174</v>
      </c>
      <c r="AT279" s="237" t="s">
        <v>170</v>
      </c>
      <c r="AU279" s="237" t="s">
        <v>82</v>
      </c>
      <c r="AY279" s="14" t="s">
        <v>168</v>
      </c>
      <c r="BE279" s="238">
        <f>IF(N279="základná",J279,0)</f>
        <v>0</v>
      </c>
      <c r="BF279" s="238">
        <f>IF(N279="znížená",J279,0)</f>
        <v>0</v>
      </c>
      <c r="BG279" s="238">
        <f>IF(N279="zákl. prenesená",J279,0)</f>
        <v>0</v>
      </c>
      <c r="BH279" s="238">
        <f>IF(N279="zníž. prenesená",J279,0)</f>
        <v>0</v>
      </c>
      <c r="BI279" s="238">
        <f>IF(N279="nulová",J279,0)</f>
        <v>0</v>
      </c>
      <c r="BJ279" s="14" t="s">
        <v>82</v>
      </c>
      <c r="BK279" s="239">
        <f>ROUND(I279*H279,3)</f>
        <v>0</v>
      </c>
      <c r="BL279" s="14" t="s">
        <v>174</v>
      </c>
      <c r="BM279" s="237" t="s">
        <v>667</v>
      </c>
    </row>
    <row r="280" s="2" customFormat="1" ht="21.75" customHeight="1">
      <c r="A280" s="35"/>
      <c r="B280" s="36"/>
      <c r="C280" s="240" t="s">
        <v>668</v>
      </c>
      <c r="D280" s="240" t="s">
        <v>439</v>
      </c>
      <c r="E280" s="241" t="s">
        <v>669</v>
      </c>
      <c r="F280" s="242" t="s">
        <v>670</v>
      </c>
      <c r="G280" s="243" t="s">
        <v>291</v>
      </c>
      <c r="H280" s="244">
        <v>27.876000000000001</v>
      </c>
      <c r="I280" s="245"/>
      <c r="J280" s="244">
        <f>ROUND(I280*H280,3)</f>
        <v>0</v>
      </c>
      <c r="K280" s="246"/>
      <c r="L280" s="247"/>
      <c r="M280" s="248" t="s">
        <v>1</v>
      </c>
      <c r="N280" s="249" t="s">
        <v>38</v>
      </c>
      <c r="O280" s="94"/>
      <c r="P280" s="235">
        <f>O280*H280</f>
        <v>0</v>
      </c>
      <c r="Q280" s="235">
        <v>0.023</v>
      </c>
      <c r="R280" s="235">
        <f>Q280*H280</f>
        <v>0.64114800000000005</v>
      </c>
      <c r="S280" s="235">
        <v>0</v>
      </c>
      <c r="T280" s="236">
        <f>S280*H280</f>
        <v>0</v>
      </c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R280" s="237" t="s">
        <v>198</v>
      </c>
      <c r="AT280" s="237" t="s">
        <v>439</v>
      </c>
      <c r="AU280" s="237" t="s">
        <v>82</v>
      </c>
      <c r="AY280" s="14" t="s">
        <v>168</v>
      </c>
      <c r="BE280" s="238">
        <f>IF(N280="základná",J280,0)</f>
        <v>0</v>
      </c>
      <c r="BF280" s="238">
        <f>IF(N280="znížená",J280,0)</f>
        <v>0</v>
      </c>
      <c r="BG280" s="238">
        <f>IF(N280="zákl. prenesená",J280,0)</f>
        <v>0</v>
      </c>
      <c r="BH280" s="238">
        <f>IF(N280="zníž. prenesená",J280,0)</f>
        <v>0</v>
      </c>
      <c r="BI280" s="238">
        <f>IF(N280="nulová",J280,0)</f>
        <v>0</v>
      </c>
      <c r="BJ280" s="14" t="s">
        <v>82</v>
      </c>
      <c r="BK280" s="239">
        <f>ROUND(I280*H280,3)</f>
        <v>0</v>
      </c>
      <c r="BL280" s="14" t="s">
        <v>174</v>
      </c>
      <c r="BM280" s="237" t="s">
        <v>671</v>
      </c>
    </row>
    <row r="281" s="2" customFormat="1" ht="33" customHeight="1">
      <c r="A281" s="35"/>
      <c r="B281" s="36"/>
      <c r="C281" s="226" t="s">
        <v>672</v>
      </c>
      <c r="D281" s="226" t="s">
        <v>170</v>
      </c>
      <c r="E281" s="227" t="s">
        <v>673</v>
      </c>
      <c r="F281" s="228" t="s">
        <v>674</v>
      </c>
      <c r="G281" s="229" t="s">
        <v>173</v>
      </c>
      <c r="H281" s="230">
        <v>0.68999999999999995</v>
      </c>
      <c r="I281" s="231"/>
      <c r="J281" s="230">
        <f>ROUND(I281*H281,3)</f>
        <v>0</v>
      </c>
      <c r="K281" s="232"/>
      <c r="L281" s="41"/>
      <c r="M281" s="233" t="s">
        <v>1</v>
      </c>
      <c r="N281" s="234" t="s">
        <v>38</v>
      </c>
      <c r="O281" s="94"/>
      <c r="P281" s="235">
        <f>O281*H281</f>
        <v>0</v>
      </c>
      <c r="Q281" s="235">
        <v>2.2151299999999998</v>
      </c>
      <c r="R281" s="235">
        <f>Q281*H281</f>
        <v>1.5284396999999999</v>
      </c>
      <c r="S281" s="235">
        <v>0</v>
      </c>
      <c r="T281" s="236">
        <f>S281*H281</f>
        <v>0</v>
      </c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R281" s="237" t="s">
        <v>174</v>
      </c>
      <c r="AT281" s="237" t="s">
        <v>170</v>
      </c>
      <c r="AU281" s="237" t="s">
        <v>82</v>
      </c>
      <c r="AY281" s="14" t="s">
        <v>168</v>
      </c>
      <c r="BE281" s="238">
        <f>IF(N281="základná",J281,0)</f>
        <v>0</v>
      </c>
      <c r="BF281" s="238">
        <f>IF(N281="znížená",J281,0)</f>
        <v>0</v>
      </c>
      <c r="BG281" s="238">
        <f>IF(N281="zákl. prenesená",J281,0)</f>
        <v>0</v>
      </c>
      <c r="BH281" s="238">
        <f>IF(N281="zníž. prenesená",J281,0)</f>
        <v>0</v>
      </c>
      <c r="BI281" s="238">
        <f>IF(N281="nulová",J281,0)</f>
        <v>0</v>
      </c>
      <c r="BJ281" s="14" t="s">
        <v>82</v>
      </c>
      <c r="BK281" s="239">
        <f>ROUND(I281*H281,3)</f>
        <v>0</v>
      </c>
      <c r="BL281" s="14" t="s">
        <v>174</v>
      </c>
      <c r="BM281" s="237" t="s">
        <v>675</v>
      </c>
    </row>
    <row r="282" s="2" customFormat="1" ht="24.15" customHeight="1">
      <c r="A282" s="35"/>
      <c r="B282" s="36"/>
      <c r="C282" s="226" t="s">
        <v>676</v>
      </c>
      <c r="D282" s="226" t="s">
        <v>170</v>
      </c>
      <c r="E282" s="227" t="s">
        <v>677</v>
      </c>
      <c r="F282" s="228" t="s">
        <v>678</v>
      </c>
      <c r="G282" s="229" t="s">
        <v>221</v>
      </c>
      <c r="H282" s="230">
        <v>356.90300000000002</v>
      </c>
      <c r="I282" s="231"/>
      <c r="J282" s="230">
        <f>ROUND(I282*H282,3)</f>
        <v>0</v>
      </c>
      <c r="K282" s="232"/>
      <c r="L282" s="41"/>
      <c r="M282" s="233" t="s">
        <v>1</v>
      </c>
      <c r="N282" s="234" t="s">
        <v>38</v>
      </c>
      <c r="O282" s="94"/>
      <c r="P282" s="235">
        <f>O282*H282</f>
        <v>0</v>
      </c>
      <c r="Q282" s="235">
        <v>0.00042000000000000002</v>
      </c>
      <c r="R282" s="235">
        <f>Q282*H282</f>
        <v>0.14989926000000001</v>
      </c>
      <c r="S282" s="235">
        <v>0</v>
      </c>
      <c r="T282" s="236">
        <f>S282*H282</f>
        <v>0</v>
      </c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R282" s="237" t="s">
        <v>174</v>
      </c>
      <c r="AT282" s="237" t="s">
        <v>170</v>
      </c>
      <c r="AU282" s="237" t="s">
        <v>82</v>
      </c>
      <c r="AY282" s="14" t="s">
        <v>168</v>
      </c>
      <c r="BE282" s="238">
        <f>IF(N282="základná",J282,0)</f>
        <v>0</v>
      </c>
      <c r="BF282" s="238">
        <f>IF(N282="znížená",J282,0)</f>
        <v>0</v>
      </c>
      <c r="BG282" s="238">
        <f>IF(N282="zákl. prenesená",J282,0)</f>
        <v>0</v>
      </c>
      <c r="BH282" s="238">
        <f>IF(N282="zníž. prenesená",J282,0)</f>
        <v>0</v>
      </c>
      <c r="BI282" s="238">
        <f>IF(N282="nulová",J282,0)</f>
        <v>0</v>
      </c>
      <c r="BJ282" s="14" t="s">
        <v>82</v>
      </c>
      <c r="BK282" s="239">
        <f>ROUND(I282*H282,3)</f>
        <v>0</v>
      </c>
      <c r="BL282" s="14" t="s">
        <v>174</v>
      </c>
      <c r="BM282" s="237" t="s">
        <v>679</v>
      </c>
    </row>
    <row r="283" s="2" customFormat="1" ht="33" customHeight="1">
      <c r="A283" s="35"/>
      <c r="B283" s="36"/>
      <c r="C283" s="226" t="s">
        <v>680</v>
      </c>
      <c r="D283" s="226" t="s">
        <v>170</v>
      </c>
      <c r="E283" s="227" t="s">
        <v>681</v>
      </c>
      <c r="F283" s="228" t="s">
        <v>682</v>
      </c>
      <c r="G283" s="229" t="s">
        <v>221</v>
      </c>
      <c r="H283" s="230">
        <v>512.90999999999997</v>
      </c>
      <c r="I283" s="231"/>
      <c r="J283" s="230">
        <f>ROUND(I283*H283,3)</f>
        <v>0</v>
      </c>
      <c r="K283" s="232"/>
      <c r="L283" s="41"/>
      <c r="M283" s="233" t="s">
        <v>1</v>
      </c>
      <c r="N283" s="234" t="s">
        <v>38</v>
      </c>
      <c r="O283" s="94"/>
      <c r="P283" s="235">
        <f>O283*H283</f>
        <v>0</v>
      </c>
      <c r="Q283" s="235">
        <v>0.02572</v>
      </c>
      <c r="R283" s="235">
        <f>Q283*H283</f>
        <v>13.192045199999999</v>
      </c>
      <c r="S283" s="235">
        <v>0</v>
      </c>
      <c r="T283" s="236">
        <f>S283*H283</f>
        <v>0</v>
      </c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R283" s="237" t="s">
        <v>174</v>
      </c>
      <c r="AT283" s="237" t="s">
        <v>170</v>
      </c>
      <c r="AU283" s="237" t="s">
        <v>82</v>
      </c>
      <c r="AY283" s="14" t="s">
        <v>168</v>
      </c>
      <c r="BE283" s="238">
        <f>IF(N283="základná",J283,0)</f>
        <v>0</v>
      </c>
      <c r="BF283" s="238">
        <f>IF(N283="znížená",J283,0)</f>
        <v>0</v>
      </c>
      <c r="BG283" s="238">
        <f>IF(N283="zákl. prenesená",J283,0)</f>
        <v>0</v>
      </c>
      <c r="BH283" s="238">
        <f>IF(N283="zníž. prenesená",J283,0)</f>
        <v>0</v>
      </c>
      <c r="BI283" s="238">
        <f>IF(N283="nulová",J283,0)</f>
        <v>0</v>
      </c>
      <c r="BJ283" s="14" t="s">
        <v>82</v>
      </c>
      <c r="BK283" s="239">
        <f>ROUND(I283*H283,3)</f>
        <v>0</v>
      </c>
      <c r="BL283" s="14" t="s">
        <v>174</v>
      </c>
      <c r="BM283" s="237" t="s">
        <v>683</v>
      </c>
    </row>
    <row r="284" s="2" customFormat="1" ht="37.8" customHeight="1">
      <c r="A284" s="35"/>
      <c r="B284" s="36"/>
      <c r="C284" s="226" t="s">
        <v>684</v>
      </c>
      <c r="D284" s="226" t="s">
        <v>170</v>
      </c>
      <c r="E284" s="227" t="s">
        <v>685</v>
      </c>
      <c r="F284" s="228" t="s">
        <v>686</v>
      </c>
      <c r="G284" s="229" t="s">
        <v>221</v>
      </c>
      <c r="H284" s="230">
        <v>284.05000000000001</v>
      </c>
      <c r="I284" s="231"/>
      <c r="J284" s="230">
        <f>ROUND(I284*H284,3)</f>
        <v>0</v>
      </c>
      <c r="K284" s="232"/>
      <c r="L284" s="41"/>
      <c r="M284" s="233" t="s">
        <v>1</v>
      </c>
      <c r="N284" s="234" t="s">
        <v>38</v>
      </c>
      <c r="O284" s="94"/>
      <c r="P284" s="235">
        <f>O284*H284</f>
        <v>0</v>
      </c>
      <c r="Q284" s="235">
        <v>0.023990000000000001</v>
      </c>
      <c r="R284" s="235">
        <f>Q284*H284</f>
        <v>6.8143595000000001</v>
      </c>
      <c r="S284" s="235">
        <v>0</v>
      </c>
      <c r="T284" s="236">
        <f>S284*H284</f>
        <v>0</v>
      </c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R284" s="237" t="s">
        <v>174</v>
      </c>
      <c r="AT284" s="237" t="s">
        <v>170</v>
      </c>
      <c r="AU284" s="237" t="s">
        <v>82</v>
      </c>
      <c r="AY284" s="14" t="s">
        <v>168</v>
      </c>
      <c r="BE284" s="238">
        <f>IF(N284="základná",J284,0)</f>
        <v>0</v>
      </c>
      <c r="BF284" s="238">
        <f>IF(N284="znížená",J284,0)</f>
        <v>0</v>
      </c>
      <c r="BG284" s="238">
        <f>IF(N284="zákl. prenesená",J284,0)</f>
        <v>0</v>
      </c>
      <c r="BH284" s="238">
        <f>IF(N284="zníž. prenesená",J284,0)</f>
        <v>0</v>
      </c>
      <c r="BI284" s="238">
        <f>IF(N284="nulová",J284,0)</f>
        <v>0</v>
      </c>
      <c r="BJ284" s="14" t="s">
        <v>82</v>
      </c>
      <c r="BK284" s="239">
        <f>ROUND(I284*H284,3)</f>
        <v>0</v>
      </c>
      <c r="BL284" s="14" t="s">
        <v>174</v>
      </c>
      <c r="BM284" s="237" t="s">
        <v>687</v>
      </c>
    </row>
    <row r="285" s="2" customFormat="1" ht="44.25" customHeight="1">
      <c r="A285" s="35"/>
      <c r="B285" s="36"/>
      <c r="C285" s="226" t="s">
        <v>688</v>
      </c>
      <c r="D285" s="226" t="s">
        <v>170</v>
      </c>
      <c r="E285" s="227" t="s">
        <v>689</v>
      </c>
      <c r="F285" s="228" t="s">
        <v>690</v>
      </c>
      <c r="G285" s="229" t="s">
        <v>221</v>
      </c>
      <c r="H285" s="230">
        <v>512.90999999999997</v>
      </c>
      <c r="I285" s="231"/>
      <c r="J285" s="230">
        <f>ROUND(I285*H285,3)</f>
        <v>0</v>
      </c>
      <c r="K285" s="232"/>
      <c r="L285" s="41"/>
      <c r="M285" s="233" t="s">
        <v>1</v>
      </c>
      <c r="N285" s="234" t="s">
        <v>38</v>
      </c>
      <c r="O285" s="94"/>
      <c r="P285" s="235">
        <f>O285*H285</f>
        <v>0</v>
      </c>
      <c r="Q285" s="235">
        <v>0</v>
      </c>
      <c r="R285" s="235">
        <f>Q285*H285</f>
        <v>0</v>
      </c>
      <c r="S285" s="235">
        <v>0</v>
      </c>
      <c r="T285" s="236">
        <f>S285*H285</f>
        <v>0</v>
      </c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R285" s="237" t="s">
        <v>174</v>
      </c>
      <c r="AT285" s="237" t="s">
        <v>170</v>
      </c>
      <c r="AU285" s="237" t="s">
        <v>82</v>
      </c>
      <c r="AY285" s="14" t="s">
        <v>168</v>
      </c>
      <c r="BE285" s="238">
        <f>IF(N285="základná",J285,0)</f>
        <v>0</v>
      </c>
      <c r="BF285" s="238">
        <f>IF(N285="znížená",J285,0)</f>
        <v>0</v>
      </c>
      <c r="BG285" s="238">
        <f>IF(N285="zákl. prenesená",J285,0)</f>
        <v>0</v>
      </c>
      <c r="BH285" s="238">
        <f>IF(N285="zníž. prenesená",J285,0)</f>
        <v>0</v>
      </c>
      <c r="BI285" s="238">
        <f>IF(N285="nulová",J285,0)</f>
        <v>0</v>
      </c>
      <c r="BJ285" s="14" t="s">
        <v>82</v>
      </c>
      <c r="BK285" s="239">
        <f>ROUND(I285*H285,3)</f>
        <v>0</v>
      </c>
      <c r="BL285" s="14" t="s">
        <v>174</v>
      </c>
      <c r="BM285" s="237" t="s">
        <v>691</v>
      </c>
    </row>
    <row r="286" s="2" customFormat="1" ht="44.25" customHeight="1">
      <c r="A286" s="35"/>
      <c r="B286" s="36"/>
      <c r="C286" s="226" t="s">
        <v>692</v>
      </c>
      <c r="D286" s="226" t="s">
        <v>170</v>
      </c>
      <c r="E286" s="227" t="s">
        <v>693</v>
      </c>
      <c r="F286" s="228" t="s">
        <v>694</v>
      </c>
      <c r="G286" s="229" t="s">
        <v>221</v>
      </c>
      <c r="H286" s="230">
        <v>284.05000000000001</v>
      </c>
      <c r="I286" s="231"/>
      <c r="J286" s="230">
        <f>ROUND(I286*H286,3)</f>
        <v>0</v>
      </c>
      <c r="K286" s="232"/>
      <c r="L286" s="41"/>
      <c r="M286" s="233" t="s">
        <v>1</v>
      </c>
      <c r="N286" s="234" t="s">
        <v>38</v>
      </c>
      <c r="O286" s="94"/>
      <c r="P286" s="235">
        <f>O286*H286</f>
        <v>0</v>
      </c>
      <c r="Q286" s="235">
        <v>0</v>
      </c>
      <c r="R286" s="235">
        <f>Q286*H286</f>
        <v>0</v>
      </c>
      <c r="S286" s="235">
        <v>0</v>
      </c>
      <c r="T286" s="236">
        <f>S286*H286</f>
        <v>0</v>
      </c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R286" s="237" t="s">
        <v>174</v>
      </c>
      <c r="AT286" s="237" t="s">
        <v>170</v>
      </c>
      <c r="AU286" s="237" t="s">
        <v>82</v>
      </c>
      <c r="AY286" s="14" t="s">
        <v>168</v>
      </c>
      <c r="BE286" s="238">
        <f>IF(N286="základná",J286,0)</f>
        <v>0</v>
      </c>
      <c r="BF286" s="238">
        <f>IF(N286="znížená",J286,0)</f>
        <v>0</v>
      </c>
      <c r="BG286" s="238">
        <f>IF(N286="zákl. prenesená",J286,0)</f>
        <v>0</v>
      </c>
      <c r="BH286" s="238">
        <f>IF(N286="zníž. prenesená",J286,0)</f>
        <v>0</v>
      </c>
      <c r="BI286" s="238">
        <f>IF(N286="nulová",J286,0)</f>
        <v>0</v>
      </c>
      <c r="BJ286" s="14" t="s">
        <v>82</v>
      </c>
      <c r="BK286" s="239">
        <f>ROUND(I286*H286,3)</f>
        <v>0</v>
      </c>
      <c r="BL286" s="14" t="s">
        <v>174</v>
      </c>
      <c r="BM286" s="237" t="s">
        <v>695</v>
      </c>
    </row>
    <row r="287" s="2" customFormat="1" ht="33" customHeight="1">
      <c r="A287" s="35"/>
      <c r="B287" s="36"/>
      <c r="C287" s="226" t="s">
        <v>696</v>
      </c>
      <c r="D287" s="226" t="s">
        <v>170</v>
      </c>
      <c r="E287" s="227" t="s">
        <v>697</v>
      </c>
      <c r="F287" s="228" t="s">
        <v>698</v>
      </c>
      <c r="G287" s="229" t="s">
        <v>221</v>
      </c>
      <c r="H287" s="230">
        <v>512.89999999999998</v>
      </c>
      <c r="I287" s="231"/>
      <c r="J287" s="230">
        <f>ROUND(I287*H287,3)</f>
        <v>0</v>
      </c>
      <c r="K287" s="232"/>
      <c r="L287" s="41"/>
      <c r="M287" s="233" t="s">
        <v>1</v>
      </c>
      <c r="N287" s="234" t="s">
        <v>38</v>
      </c>
      <c r="O287" s="94"/>
      <c r="P287" s="235">
        <f>O287*H287</f>
        <v>0</v>
      </c>
      <c r="Q287" s="235">
        <v>0.02572</v>
      </c>
      <c r="R287" s="235">
        <f>Q287*H287</f>
        <v>13.191787999999999</v>
      </c>
      <c r="S287" s="235">
        <v>0</v>
      </c>
      <c r="T287" s="236">
        <f>S287*H287</f>
        <v>0</v>
      </c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R287" s="237" t="s">
        <v>174</v>
      </c>
      <c r="AT287" s="237" t="s">
        <v>170</v>
      </c>
      <c r="AU287" s="237" t="s">
        <v>82</v>
      </c>
      <c r="AY287" s="14" t="s">
        <v>168</v>
      </c>
      <c r="BE287" s="238">
        <f>IF(N287="základná",J287,0)</f>
        <v>0</v>
      </c>
      <c r="BF287" s="238">
        <f>IF(N287="znížená",J287,0)</f>
        <v>0</v>
      </c>
      <c r="BG287" s="238">
        <f>IF(N287="zákl. prenesená",J287,0)</f>
        <v>0</v>
      </c>
      <c r="BH287" s="238">
        <f>IF(N287="zníž. prenesená",J287,0)</f>
        <v>0</v>
      </c>
      <c r="BI287" s="238">
        <f>IF(N287="nulová",J287,0)</f>
        <v>0</v>
      </c>
      <c r="BJ287" s="14" t="s">
        <v>82</v>
      </c>
      <c r="BK287" s="239">
        <f>ROUND(I287*H287,3)</f>
        <v>0</v>
      </c>
      <c r="BL287" s="14" t="s">
        <v>174</v>
      </c>
      <c r="BM287" s="237" t="s">
        <v>699</v>
      </c>
    </row>
    <row r="288" s="2" customFormat="1" ht="37.8" customHeight="1">
      <c r="A288" s="35"/>
      <c r="B288" s="36"/>
      <c r="C288" s="226" t="s">
        <v>700</v>
      </c>
      <c r="D288" s="226" t="s">
        <v>170</v>
      </c>
      <c r="E288" s="227" t="s">
        <v>701</v>
      </c>
      <c r="F288" s="228" t="s">
        <v>702</v>
      </c>
      <c r="G288" s="229" t="s">
        <v>221</v>
      </c>
      <c r="H288" s="230">
        <v>284.05000000000001</v>
      </c>
      <c r="I288" s="231"/>
      <c r="J288" s="230">
        <f>ROUND(I288*H288,3)</f>
        <v>0</v>
      </c>
      <c r="K288" s="232"/>
      <c r="L288" s="41"/>
      <c r="M288" s="233" t="s">
        <v>1</v>
      </c>
      <c r="N288" s="234" t="s">
        <v>38</v>
      </c>
      <c r="O288" s="94"/>
      <c r="P288" s="235">
        <f>O288*H288</f>
        <v>0</v>
      </c>
      <c r="Q288" s="235">
        <v>0.023990000000000001</v>
      </c>
      <c r="R288" s="235">
        <f>Q288*H288</f>
        <v>6.8143595000000001</v>
      </c>
      <c r="S288" s="235">
        <v>0</v>
      </c>
      <c r="T288" s="236">
        <f>S288*H288</f>
        <v>0</v>
      </c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R288" s="237" t="s">
        <v>174</v>
      </c>
      <c r="AT288" s="237" t="s">
        <v>170</v>
      </c>
      <c r="AU288" s="237" t="s">
        <v>82</v>
      </c>
      <c r="AY288" s="14" t="s">
        <v>168</v>
      </c>
      <c r="BE288" s="238">
        <f>IF(N288="základná",J288,0)</f>
        <v>0</v>
      </c>
      <c r="BF288" s="238">
        <f>IF(N288="znížená",J288,0)</f>
        <v>0</v>
      </c>
      <c r="BG288" s="238">
        <f>IF(N288="zákl. prenesená",J288,0)</f>
        <v>0</v>
      </c>
      <c r="BH288" s="238">
        <f>IF(N288="zníž. prenesená",J288,0)</f>
        <v>0</v>
      </c>
      <c r="BI288" s="238">
        <f>IF(N288="nulová",J288,0)</f>
        <v>0</v>
      </c>
      <c r="BJ288" s="14" t="s">
        <v>82</v>
      </c>
      <c r="BK288" s="239">
        <f>ROUND(I288*H288,3)</f>
        <v>0</v>
      </c>
      <c r="BL288" s="14" t="s">
        <v>174</v>
      </c>
      <c r="BM288" s="237" t="s">
        <v>703</v>
      </c>
    </row>
    <row r="289" s="2" customFormat="1" ht="24.15" customHeight="1">
      <c r="A289" s="35"/>
      <c r="B289" s="36"/>
      <c r="C289" s="226" t="s">
        <v>704</v>
      </c>
      <c r="D289" s="226" t="s">
        <v>170</v>
      </c>
      <c r="E289" s="227" t="s">
        <v>705</v>
      </c>
      <c r="F289" s="228" t="s">
        <v>706</v>
      </c>
      <c r="G289" s="229" t="s">
        <v>221</v>
      </c>
      <c r="H289" s="230">
        <v>912.39999999999998</v>
      </c>
      <c r="I289" s="231"/>
      <c r="J289" s="230">
        <f>ROUND(I289*H289,3)</f>
        <v>0</v>
      </c>
      <c r="K289" s="232"/>
      <c r="L289" s="41"/>
      <c r="M289" s="233" t="s">
        <v>1</v>
      </c>
      <c r="N289" s="234" t="s">
        <v>38</v>
      </c>
      <c r="O289" s="94"/>
      <c r="P289" s="235">
        <f>O289*H289</f>
        <v>0</v>
      </c>
      <c r="Q289" s="235">
        <v>0.0019200000000000001</v>
      </c>
      <c r="R289" s="235">
        <f>Q289*H289</f>
        <v>1.751808</v>
      </c>
      <c r="S289" s="235">
        <v>0</v>
      </c>
      <c r="T289" s="236">
        <f>S289*H289</f>
        <v>0</v>
      </c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R289" s="237" t="s">
        <v>174</v>
      </c>
      <c r="AT289" s="237" t="s">
        <v>170</v>
      </c>
      <c r="AU289" s="237" t="s">
        <v>82</v>
      </c>
      <c r="AY289" s="14" t="s">
        <v>168</v>
      </c>
      <c r="BE289" s="238">
        <f>IF(N289="základná",J289,0)</f>
        <v>0</v>
      </c>
      <c r="BF289" s="238">
        <f>IF(N289="znížená",J289,0)</f>
        <v>0</v>
      </c>
      <c r="BG289" s="238">
        <f>IF(N289="zákl. prenesená",J289,0)</f>
        <v>0</v>
      </c>
      <c r="BH289" s="238">
        <f>IF(N289="zníž. prenesená",J289,0)</f>
        <v>0</v>
      </c>
      <c r="BI289" s="238">
        <f>IF(N289="nulová",J289,0)</f>
        <v>0</v>
      </c>
      <c r="BJ289" s="14" t="s">
        <v>82</v>
      </c>
      <c r="BK289" s="239">
        <f>ROUND(I289*H289,3)</f>
        <v>0</v>
      </c>
      <c r="BL289" s="14" t="s">
        <v>174</v>
      </c>
      <c r="BM289" s="237" t="s">
        <v>707</v>
      </c>
    </row>
    <row r="290" s="2" customFormat="1" ht="16.5" customHeight="1">
      <c r="A290" s="35"/>
      <c r="B290" s="36"/>
      <c r="C290" s="226" t="s">
        <v>708</v>
      </c>
      <c r="D290" s="226" t="s">
        <v>170</v>
      </c>
      <c r="E290" s="227" t="s">
        <v>709</v>
      </c>
      <c r="F290" s="228" t="s">
        <v>710</v>
      </c>
      <c r="G290" s="229" t="s">
        <v>221</v>
      </c>
      <c r="H290" s="230">
        <v>912.39999999999998</v>
      </c>
      <c r="I290" s="231"/>
      <c r="J290" s="230">
        <f>ROUND(I290*H290,3)</f>
        <v>0</v>
      </c>
      <c r="K290" s="232"/>
      <c r="L290" s="41"/>
      <c r="M290" s="233" t="s">
        <v>1</v>
      </c>
      <c r="N290" s="234" t="s">
        <v>38</v>
      </c>
      <c r="O290" s="94"/>
      <c r="P290" s="235">
        <f>O290*H290</f>
        <v>0</v>
      </c>
      <c r="Q290" s="235">
        <v>5.0000000000000002E-05</v>
      </c>
      <c r="R290" s="235">
        <f>Q290*H290</f>
        <v>0.045620000000000001</v>
      </c>
      <c r="S290" s="235">
        <v>0</v>
      </c>
      <c r="T290" s="236">
        <f>S290*H290</f>
        <v>0</v>
      </c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R290" s="237" t="s">
        <v>174</v>
      </c>
      <c r="AT290" s="237" t="s">
        <v>170</v>
      </c>
      <c r="AU290" s="237" t="s">
        <v>82</v>
      </c>
      <c r="AY290" s="14" t="s">
        <v>168</v>
      </c>
      <c r="BE290" s="238">
        <f>IF(N290="základná",J290,0)</f>
        <v>0</v>
      </c>
      <c r="BF290" s="238">
        <f>IF(N290="znížená",J290,0)</f>
        <v>0</v>
      </c>
      <c r="BG290" s="238">
        <f>IF(N290="zákl. prenesená",J290,0)</f>
        <v>0</v>
      </c>
      <c r="BH290" s="238">
        <f>IF(N290="zníž. prenesená",J290,0)</f>
        <v>0</v>
      </c>
      <c r="BI290" s="238">
        <f>IF(N290="nulová",J290,0)</f>
        <v>0</v>
      </c>
      <c r="BJ290" s="14" t="s">
        <v>82</v>
      </c>
      <c r="BK290" s="239">
        <f>ROUND(I290*H290,3)</f>
        <v>0</v>
      </c>
      <c r="BL290" s="14" t="s">
        <v>174</v>
      </c>
      <c r="BM290" s="237" t="s">
        <v>711</v>
      </c>
    </row>
    <row r="291" s="12" customFormat="1" ht="22.8" customHeight="1">
      <c r="A291" s="12"/>
      <c r="B291" s="210"/>
      <c r="C291" s="211"/>
      <c r="D291" s="212" t="s">
        <v>71</v>
      </c>
      <c r="E291" s="224" t="s">
        <v>567</v>
      </c>
      <c r="F291" s="224" t="s">
        <v>712</v>
      </c>
      <c r="G291" s="211"/>
      <c r="H291" s="211"/>
      <c r="I291" s="214"/>
      <c r="J291" s="225">
        <f>BK291</f>
        <v>0</v>
      </c>
      <c r="K291" s="211"/>
      <c r="L291" s="216"/>
      <c r="M291" s="217"/>
      <c r="N291" s="218"/>
      <c r="O291" s="218"/>
      <c r="P291" s="219">
        <f>P292</f>
        <v>0</v>
      </c>
      <c r="Q291" s="218"/>
      <c r="R291" s="219">
        <f>R292</f>
        <v>0</v>
      </c>
      <c r="S291" s="218"/>
      <c r="T291" s="220">
        <f>T292</f>
        <v>0</v>
      </c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R291" s="221" t="s">
        <v>80</v>
      </c>
      <c r="AT291" s="222" t="s">
        <v>71</v>
      </c>
      <c r="AU291" s="222" t="s">
        <v>80</v>
      </c>
      <c r="AY291" s="221" t="s">
        <v>168</v>
      </c>
      <c r="BK291" s="223">
        <f>BK292</f>
        <v>0</v>
      </c>
    </row>
    <row r="292" s="2" customFormat="1" ht="24.15" customHeight="1">
      <c r="A292" s="35"/>
      <c r="B292" s="36"/>
      <c r="C292" s="226" t="s">
        <v>713</v>
      </c>
      <c r="D292" s="226" t="s">
        <v>170</v>
      </c>
      <c r="E292" s="227" t="s">
        <v>714</v>
      </c>
      <c r="F292" s="228" t="s">
        <v>715</v>
      </c>
      <c r="G292" s="229" t="s">
        <v>212</v>
      </c>
      <c r="H292" s="230">
        <v>2044.1130000000001</v>
      </c>
      <c r="I292" s="231"/>
      <c r="J292" s="230">
        <f>ROUND(I292*H292,3)</f>
        <v>0</v>
      </c>
      <c r="K292" s="232"/>
      <c r="L292" s="41"/>
      <c r="M292" s="233" t="s">
        <v>1</v>
      </c>
      <c r="N292" s="234" t="s">
        <v>38</v>
      </c>
      <c r="O292" s="94"/>
      <c r="P292" s="235">
        <f>O292*H292</f>
        <v>0</v>
      </c>
      <c r="Q292" s="235">
        <v>0</v>
      </c>
      <c r="R292" s="235">
        <f>Q292*H292</f>
        <v>0</v>
      </c>
      <c r="S292" s="235">
        <v>0</v>
      </c>
      <c r="T292" s="236">
        <f>S292*H292</f>
        <v>0</v>
      </c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R292" s="237" t="s">
        <v>174</v>
      </c>
      <c r="AT292" s="237" t="s">
        <v>170</v>
      </c>
      <c r="AU292" s="237" t="s">
        <v>82</v>
      </c>
      <c r="AY292" s="14" t="s">
        <v>168</v>
      </c>
      <c r="BE292" s="238">
        <f>IF(N292="základná",J292,0)</f>
        <v>0</v>
      </c>
      <c r="BF292" s="238">
        <f>IF(N292="znížená",J292,0)</f>
        <v>0</v>
      </c>
      <c r="BG292" s="238">
        <f>IF(N292="zákl. prenesená",J292,0)</f>
        <v>0</v>
      </c>
      <c r="BH292" s="238">
        <f>IF(N292="zníž. prenesená",J292,0)</f>
        <v>0</v>
      </c>
      <c r="BI292" s="238">
        <f>IF(N292="nulová",J292,0)</f>
        <v>0</v>
      </c>
      <c r="BJ292" s="14" t="s">
        <v>82</v>
      </c>
      <c r="BK292" s="239">
        <f>ROUND(I292*H292,3)</f>
        <v>0</v>
      </c>
      <c r="BL292" s="14" t="s">
        <v>174</v>
      </c>
      <c r="BM292" s="237" t="s">
        <v>716</v>
      </c>
    </row>
    <row r="293" s="12" customFormat="1" ht="25.92" customHeight="1">
      <c r="A293" s="12"/>
      <c r="B293" s="210"/>
      <c r="C293" s="211"/>
      <c r="D293" s="212" t="s">
        <v>71</v>
      </c>
      <c r="E293" s="213" t="s">
        <v>717</v>
      </c>
      <c r="F293" s="213" t="s">
        <v>718</v>
      </c>
      <c r="G293" s="211"/>
      <c r="H293" s="211"/>
      <c r="I293" s="214"/>
      <c r="J293" s="215">
        <f>BK293</f>
        <v>0</v>
      </c>
      <c r="K293" s="211"/>
      <c r="L293" s="216"/>
      <c r="M293" s="217"/>
      <c r="N293" s="218"/>
      <c r="O293" s="218"/>
      <c r="P293" s="219">
        <f>P294+P310+P327+P343+P347+P362+P367+P423+P442+P454+P462+P469+P472+P477+P481+P484</f>
        <v>0</v>
      </c>
      <c r="Q293" s="218"/>
      <c r="R293" s="219">
        <f>R294+R310+R327+R343+R347+R362+R367+R423+R442+R454+R462+R469+R472+R477+R481+R484</f>
        <v>27.378512230000002</v>
      </c>
      <c r="S293" s="218"/>
      <c r="T293" s="220">
        <f>T294+T310+T327+T343+T347+T362+T367+T423+T442+T454+T462+T469+T472+T477+T481+T484</f>
        <v>0</v>
      </c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R293" s="221" t="s">
        <v>82</v>
      </c>
      <c r="AT293" s="222" t="s">
        <v>71</v>
      </c>
      <c r="AU293" s="222" t="s">
        <v>72</v>
      </c>
      <c r="AY293" s="221" t="s">
        <v>168</v>
      </c>
      <c r="BK293" s="223">
        <f>BK294+BK310+BK327+BK343+BK347+BK362+BK367+BK423+BK442+BK454+BK462+BK469+BK472+BK477+BK481+BK484</f>
        <v>0</v>
      </c>
    </row>
    <row r="294" s="12" customFormat="1" ht="22.8" customHeight="1">
      <c r="A294" s="12"/>
      <c r="B294" s="210"/>
      <c r="C294" s="211"/>
      <c r="D294" s="212" t="s">
        <v>71</v>
      </c>
      <c r="E294" s="224" t="s">
        <v>719</v>
      </c>
      <c r="F294" s="224" t="s">
        <v>720</v>
      </c>
      <c r="G294" s="211"/>
      <c r="H294" s="211"/>
      <c r="I294" s="214"/>
      <c r="J294" s="225">
        <f>BK294</f>
        <v>0</v>
      </c>
      <c r="K294" s="211"/>
      <c r="L294" s="216"/>
      <c r="M294" s="217"/>
      <c r="N294" s="218"/>
      <c r="O294" s="218"/>
      <c r="P294" s="219">
        <f>SUM(P295:P309)</f>
        <v>0</v>
      </c>
      <c r="Q294" s="218"/>
      <c r="R294" s="219">
        <f>SUM(R295:R309)</f>
        <v>2.6526707900000002</v>
      </c>
      <c r="S294" s="218"/>
      <c r="T294" s="220">
        <f>SUM(T295:T309)</f>
        <v>0</v>
      </c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R294" s="221" t="s">
        <v>82</v>
      </c>
      <c r="AT294" s="222" t="s">
        <v>71</v>
      </c>
      <c r="AU294" s="222" t="s">
        <v>80</v>
      </c>
      <c r="AY294" s="221" t="s">
        <v>168</v>
      </c>
      <c r="BK294" s="223">
        <f>SUM(BK295:BK309)</f>
        <v>0</v>
      </c>
    </row>
    <row r="295" s="2" customFormat="1" ht="24.15" customHeight="1">
      <c r="A295" s="35"/>
      <c r="B295" s="36"/>
      <c r="C295" s="226" t="s">
        <v>721</v>
      </c>
      <c r="D295" s="226" t="s">
        <v>170</v>
      </c>
      <c r="E295" s="227" t="s">
        <v>722</v>
      </c>
      <c r="F295" s="228" t="s">
        <v>723</v>
      </c>
      <c r="G295" s="229" t="s">
        <v>221</v>
      </c>
      <c r="H295" s="230">
        <v>372.96800000000002</v>
      </c>
      <c r="I295" s="231"/>
      <c r="J295" s="230">
        <f>ROUND(I295*H295,3)</f>
        <v>0</v>
      </c>
      <c r="K295" s="232"/>
      <c r="L295" s="41"/>
      <c r="M295" s="233" t="s">
        <v>1</v>
      </c>
      <c r="N295" s="234" t="s">
        <v>38</v>
      </c>
      <c r="O295" s="94"/>
      <c r="P295" s="235">
        <f>O295*H295</f>
        <v>0</v>
      </c>
      <c r="Q295" s="235">
        <v>0</v>
      </c>
      <c r="R295" s="235">
        <f>Q295*H295</f>
        <v>0</v>
      </c>
      <c r="S295" s="235">
        <v>0</v>
      </c>
      <c r="T295" s="236">
        <f>S295*H295</f>
        <v>0</v>
      </c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R295" s="237" t="s">
        <v>232</v>
      </c>
      <c r="AT295" s="237" t="s">
        <v>170</v>
      </c>
      <c r="AU295" s="237" t="s">
        <v>82</v>
      </c>
      <c r="AY295" s="14" t="s">
        <v>168</v>
      </c>
      <c r="BE295" s="238">
        <f>IF(N295="základná",J295,0)</f>
        <v>0</v>
      </c>
      <c r="BF295" s="238">
        <f>IF(N295="znížená",J295,0)</f>
        <v>0</v>
      </c>
      <c r="BG295" s="238">
        <f>IF(N295="zákl. prenesená",J295,0)</f>
        <v>0</v>
      </c>
      <c r="BH295" s="238">
        <f>IF(N295="zníž. prenesená",J295,0)</f>
        <v>0</v>
      </c>
      <c r="BI295" s="238">
        <f>IF(N295="nulová",J295,0)</f>
        <v>0</v>
      </c>
      <c r="BJ295" s="14" t="s">
        <v>82</v>
      </c>
      <c r="BK295" s="239">
        <f>ROUND(I295*H295,3)</f>
        <v>0</v>
      </c>
      <c r="BL295" s="14" t="s">
        <v>232</v>
      </c>
      <c r="BM295" s="237" t="s">
        <v>724</v>
      </c>
    </row>
    <row r="296" s="2" customFormat="1" ht="16.5" customHeight="1">
      <c r="A296" s="35"/>
      <c r="B296" s="36"/>
      <c r="C296" s="240" t="s">
        <v>725</v>
      </c>
      <c r="D296" s="240" t="s">
        <v>439</v>
      </c>
      <c r="E296" s="241" t="s">
        <v>726</v>
      </c>
      <c r="F296" s="242" t="s">
        <v>727</v>
      </c>
      <c r="G296" s="243" t="s">
        <v>212</v>
      </c>
      <c r="H296" s="244">
        <v>0.112</v>
      </c>
      <c r="I296" s="245"/>
      <c r="J296" s="244">
        <f>ROUND(I296*H296,3)</f>
        <v>0</v>
      </c>
      <c r="K296" s="246"/>
      <c r="L296" s="247"/>
      <c r="M296" s="248" t="s">
        <v>1</v>
      </c>
      <c r="N296" s="249" t="s">
        <v>38</v>
      </c>
      <c r="O296" s="94"/>
      <c r="P296" s="235">
        <f>O296*H296</f>
        <v>0</v>
      </c>
      <c r="Q296" s="235">
        <v>1</v>
      </c>
      <c r="R296" s="235">
        <f>Q296*H296</f>
        <v>0.112</v>
      </c>
      <c r="S296" s="235">
        <v>0</v>
      </c>
      <c r="T296" s="236">
        <f>S296*H296</f>
        <v>0</v>
      </c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R296" s="237" t="s">
        <v>297</v>
      </c>
      <c r="AT296" s="237" t="s">
        <v>439</v>
      </c>
      <c r="AU296" s="237" t="s">
        <v>82</v>
      </c>
      <c r="AY296" s="14" t="s">
        <v>168</v>
      </c>
      <c r="BE296" s="238">
        <f>IF(N296="základná",J296,0)</f>
        <v>0</v>
      </c>
      <c r="BF296" s="238">
        <f>IF(N296="znížená",J296,0)</f>
        <v>0</v>
      </c>
      <c r="BG296" s="238">
        <f>IF(N296="zákl. prenesená",J296,0)</f>
        <v>0</v>
      </c>
      <c r="BH296" s="238">
        <f>IF(N296="zníž. prenesená",J296,0)</f>
        <v>0</v>
      </c>
      <c r="BI296" s="238">
        <f>IF(N296="nulová",J296,0)</f>
        <v>0</v>
      </c>
      <c r="BJ296" s="14" t="s">
        <v>82</v>
      </c>
      <c r="BK296" s="239">
        <f>ROUND(I296*H296,3)</f>
        <v>0</v>
      </c>
      <c r="BL296" s="14" t="s">
        <v>232</v>
      </c>
      <c r="BM296" s="237" t="s">
        <v>728</v>
      </c>
    </row>
    <row r="297" s="2" customFormat="1" ht="33" customHeight="1">
      <c r="A297" s="35"/>
      <c r="B297" s="36"/>
      <c r="C297" s="226" t="s">
        <v>729</v>
      </c>
      <c r="D297" s="226" t="s">
        <v>170</v>
      </c>
      <c r="E297" s="227" t="s">
        <v>730</v>
      </c>
      <c r="F297" s="228" t="s">
        <v>731</v>
      </c>
      <c r="G297" s="229" t="s">
        <v>732</v>
      </c>
      <c r="H297" s="230">
        <v>20</v>
      </c>
      <c r="I297" s="231"/>
      <c r="J297" s="230">
        <f>ROUND(I297*H297,3)</f>
        <v>0</v>
      </c>
      <c r="K297" s="232"/>
      <c r="L297" s="41"/>
      <c r="M297" s="233" t="s">
        <v>1</v>
      </c>
      <c r="N297" s="234" t="s">
        <v>38</v>
      </c>
      <c r="O297" s="94"/>
      <c r="P297" s="235">
        <f>O297*H297</f>
        <v>0</v>
      </c>
      <c r="Q297" s="235">
        <v>0</v>
      </c>
      <c r="R297" s="235">
        <f>Q297*H297</f>
        <v>0</v>
      </c>
      <c r="S297" s="235">
        <v>0</v>
      </c>
      <c r="T297" s="236">
        <f>S297*H297</f>
        <v>0</v>
      </c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R297" s="237" t="s">
        <v>232</v>
      </c>
      <c r="AT297" s="237" t="s">
        <v>170</v>
      </c>
      <c r="AU297" s="237" t="s">
        <v>82</v>
      </c>
      <c r="AY297" s="14" t="s">
        <v>168</v>
      </c>
      <c r="BE297" s="238">
        <f>IF(N297="základná",J297,0)</f>
        <v>0</v>
      </c>
      <c r="BF297" s="238">
        <f>IF(N297="znížená",J297,0)</f>
        <v>0</v>
      </c>
      <c r="BG297" s="238">
        <f>IF(N297="zákl. prenesená",J297,0)</f>
        <v>0</v>
      </c>
      <c r="BH297" s="238">
        <f>IF(N297="zníž. prenesená",J297,0)</f>
        <v>0</v>
      </c>
      <c r="BI297" s="238">
        <f>IF(N297="nulová",J297,0)</f>
        <v>0</v>
      </c>
      <c r="BJ297" s="14" t="s">
        <v>82</v>
      </c>
      <c r="BK297" s="239">
        <f>ROUND(I297*H297,3)</f>
        <v>0</v>
      </c>
      <c r="BL297" s="14" t="s">
        <v>232</v>
      </c>
      <c r="BM297" s="237" t="s">
        <v>733</v>
      </c>
    </row>
    <row r="298" s="2" customFormat="1" ht="24.15" customHeight="1">
      <c r="A298" s="35"/>
      <c r="B298" s="36"/>
      <c r="C298" s="226" t="s">
        <v>734</v>
      </c>
      <c r="D298" s="226" t="s">
        <v>170</v>
      </c>
      <c r="E298" s="227" t="s">
        <v>735</v>
      </c>
      <c r="F298" s="228" t="s">
        <v>736</v>
      </c>
      <c r="G298" s="229" t="s">
        <v>221</v>
      </c>
      <c r="H298" s="230">
        <v>58.923000000000002</v>
      </c>
      <c r="I298" s="231"/>
      <c r="J298" s="230">
        <f>ROUND(I298*H298,3)</f>
        <v>0</v>
      </c>
      <c r="K298" s="232"/>
      <c r="L298" s="41"/>
      <c r="M298" s="233" t="s">
        <v>1</v>
      </c>
      <c r="N298" s="234" t="s">
        <v>38</v>
      </c>
      <c r="O298" s="94"/>
      <c r="P298" s="235">
        <f>O298*H298</f>
        <v>0</v>
      </c>
      <c r="Q298" s="235">
        <v>0</v>
      </c>
      <c r="R298" s="235">
        <f>Q298*H298</f>
        <v>0</v>
      </c>
      <c r="S298" s="235">
        <v>0</v>
      </c>
      <c r="T298" s="236">
        <f>S298*H298</f>
        <v>0</v>
      </c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R298" s="237" t="s">
        <v>232</v>
      </c>
      <c r="AT298" s="237" t="s">
        <v>170</v>
      </c>
      <c r="AU298" s="237" t="s">
        <v>82</v>
      </c>
      <c r="AY298" s="14" t="s">
        <v>168</v>
      </c>
      <c r="BE298" s="238">
        <f>IF(N298="základná",J298,0)</f>
        <v>0</v>
      </c>
      <c r="BF298" s="238">
        <f>IF(N298="znížená",J298,0)</f>
        <v>0</v>
      </c>
      <c r="BG298" s="238">
        <f>IF(N298="zákl. prenesená",J298,0)</f>
        <v>0</v>
      </c>
      <c r="BH298" s="238">
        <f>IF(N298="zníž. prenesená",J298,0)</f>
        <v>0</v>
      </c>
      <c r="BI298" s="238">
        <f>IF(N298="nulová",J298,0)</f>
        <v>0</v>
      </c>
      <c r="BJ298" s="14" t="s">
        <v>82</v>
      </c>
      <c r="BK298" s="239">
        <f>ROUND(I298*H298,3)</f>
        <v>0</v>
      </c>
      <c r="BL298" s="14" t="s">
        <v>232</v>
      </c>
      <c r="BM298" s="237" t="s">
        <v>737</v>
      </c>
    </row>
    <row r="299" s="2" customFormat="1" ht="16.5" customHeight="1">
      <c r="A299" s="35"/>
      <c r="B299" s="36"/>
      <c r="C299" s="240" t="s">
        <v>738</v>
      </c>
      <c r="D299" s="240" t="s">
        <v>439</v>
      </c>
      <c r="E299" s="241" t="s">
        <v>726</v>
      </c>
      <c r="F299" s="242" t="s">
        <v>727</v>
      </c>
      <c r="G299" s="243" t="s">
        <v>212</v>
      </c>
      <c r="H299" s="244">
        <v>0.021000000000000001</v>
      </c>
      <c r="I299" s="245"/>
      <c r="J299" s="244">
        <f>ROUND(I299*H299,3)</f>
        <v>0</v>
      </c>
      <c r="K299" s="246"/>
      <c r="L299" s="247"/>
      <c r="M299" s="248" t="s">
        <v>1</v>
      </c>
      <c r="N299" s="249" t="s">
        <v>38</v>
      </c>
      <c r="O299" s="94"/>
      <c r="P299" s="235">
        <f>O299*H299</f>
        <v>0</v>
      </c>
      <c r="Q299" s="235">
        <v>1</v>
      </c>
      <c r="R299" s="235">
        <f>Q299*H299</f>
        <v>0.021000000000000001</v>
      </c>
      <c r="S299" s="235">
        <v>0</v>
      </c>
      <c r="T299" s="236">
        <f>S299*H299</f>
        <v>0</v>
      </c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R299" s="237" t="s">
        <v>297</v>
      </c>
      <c r="AT299" s="237" t="s">
        <v>439</v>
      </c>
      <c r="AU299" s="237" t="s">
        <v>82</v>
      </c>
      <c r="AY299" s="14" t="s">
        <v>168</v>
      </c>
      <c r="BE299" s="238">
        <f>IF(N299="základná",J299,0)</f>
        <v>0</v>
      </c>
      <c r="BF299" s="238">
        <f>IF(N299="znížená",J299,0)</f>
        <v>0</v>
      </c>
      <c r="BG299" s="238">
        <f>IF(N299="zákl. prenesená",J299,0)</f>
        <v>0</v>
      </c>
      <c r="BH299" s="238">
        <f>IF(N299="zníž. prenesená",J299,0)</f>
        <v>0</v>
      </c>
      <c r="BI299" s="238">
        <f>IF(N299="nulová",J299,0)</f>
        <v>0</v>
      </c>
      <c r="BJ299" s="14" t="s">
        <v>82</v>
      </c>
      <c r="BK299" s="239">
        <f>ROUND(I299*H299,3)</f>
        <v>0</v>
      </c>
      <c r="BL299" s="14" t="s">
        <v>232</v>
      </c>
      <c r="BM299" s="237" t="s">
        <v>739</v>
      </c>
    </row>
    <row r="300" s="2" customFormat="1" ht="24.15" customHeight="1">
      <c r="A300" s="35"/>
      <c r="B300" s="36"/>
      <c r="C300" s="226" t="s">
        <v>740</v>
      </c>
      <c r="D300" s="226" t="s">
        <v>170</v>
      </c>
      <c r="E300" s="227" t="s">
        <v>741</v>
      </c>
      <c r="F300" s="228" t="s">
        <v>742</v>
      </c>
      <c r="G300" s="229" t="s">
        <v>732</v>
      </c>
      <c r="H300" s="230">
        <v>60</v>
      </c>
      <c r="I300" s="231"/>
      <c r="J300" s="230">
        <f>ROUND(I300*H300,3)</f>
        <v>0</v>
      </c>
      <c r="K300" s="232"/>
      <c r="L300" s="41"/>
      <c r="M300" s="233" t="s">
        <v>1</v>
      </c>
      <c r="N300" s="234" t="s">
        <v>38</v>
      </c>
      <c r="O300" s="94"/>
      <c r="P300" s="235">
        <f>O300*H300</f>
        <v>0</v>
      </c>
      <c r="Q300" s="235">
        <v>0</v>
      </c>
      <c r="R300" s="235">
        <f>Q300*H300</f>
        <v>0</v>
      </c>
      <c r="S300" s="235">
        <v>0</v>
      </c>
      <c r="T300" s="236">
        <f>S300*H300</f>
        <v>0</v>
      </c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R300" s="237" t="s">
        <v>232</v>
      </c>
      <c r="AT300" s="237" t="s">
        <v>170</v>
      </c>
      <c r="AU300" s="237" t="s">
        <v>82</v>
      </c>
      <c r="AY300" s="14" t="s">
        <v>168</v>
      </c>
      <c r="BE300" s="238">
        <f>IF(N300="základná",J300,0)</f>
        <v>0</v>
      </c>
      <c r="BF300" s="238">
        <f>IF(N300="znížená",J300,0)</f>
        <v>0</v>
      </c>
      <c r="BG300" s="238">
        <f>IF(N300="zákl. prenesená",J300,0)</f>
        <v>0</v>
      </c>
      <c r="BH300" s="238">
        <f>IF(N300="zníž. prenesená",J300,0)</f>
        <v>0</v>
      </c>
      <c r="BI300" s="238">
        <f>IF(N300="nulová",J300,0)</f>
        <v>0</v>
      </c>
      <c r="BJ300" s="14" t="s">
        <v>82</v>
      </c>
      <c r="BK300" s="239">
        <f>ROUND(I300*H300,3)</f>
        <v>0</v>
      </c>
      <c r="BL300" s="14" t="s">
        <v>232</v>
      </c>
      <c r="BM300" s="237" t="s">
        <v>743</v>
      </c>
    </row>
    <row r="301" s="2" customFormat="1" ht="24.15" customHeight="1">
      <c r="A301" s="35"/>
      <c r="B301" s="36"/>
      <c r="C301" s="226" t="s">
        <v>744</v>
      </c>
      <c r="D301" s="226" t="s">
        <v>170</v>
      </c>
      <c r="E301" s="227" t="s">
        <v>745</v>
      </c>
      <c r="F301" s="228" t="s">
        <v>746</v>
      </c>
      <c r="G301" s="229" t="s">
        <v>221</v>
      </c>
      <c r="H301" s="230">
        <v>24</v>
      </c>
      <c r="I301" s="231"/>
      <c r="J301" s="230">
        <f>ROUND(I301*H301,3)</f>
        <v>0</v>
      </c>
      <c r="K301" s="232"/>
      <c r="L301" s="41"/>
      <c r="M301" s="233" t="s">
        <v>1</v>
      </c>
      <c r="N301" s="234" t="s">
        <v>38</v>
      </c>
      <c r="O301" s="94"/>
      <c r="P301" s="235">
        <f>O301*H301</f>
        <v>0</v>
      </c>
      <c r="Q301" s="235">
        <v>0</v>
      </c>
      <c r="R301" s="235">
        <f>Q301*H301</f>
        <v>0</v>
      </c>
      <c r="S301" s="235">
        <v>0</v>
      </c>
      <c r="T301" s="236">
        <f>S301*H301</f>
        <v>0</v>
      </c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R301" s="237" t="s">
        <v>232</v>
      </c>
      <c r="AT301" s="237" t="s">
        <v>170</v>
      </c>
      <c r="AU301" s="237" t="s">
        <v>82</v>
      </c>
      <c r="AY301" s="14" t="s">
        <v>168</v>
      </c>
      <c r="BE301" s="238">
        <f>IF(N301="základná",J301,0)</f>
        <v>0</v>
      </c>
      <c r="BF301" s="238">
        <f>IF(N301="znížená",J301,0)</f>
        <v>0</v>
      </c>
      <c r="BG301" s="238">
        <f>IF(N301="zákl. prenesená",J301,0)</f>
        <v>0</v>
      </c>
      <c r="BH301" s="238">
        <f>IF(N301="zníž. prenesená",J301,0)</f>
        <v>0</v>
      </c>
      <c r="BI301" s="238">
        <f>IF(N301="nulová",J301,0)</f>
        <v>0</v>
      </c>
      <c r="BJ301" s="14" t="s">
        <v>82</v>
      </c>
      <c r="BK301" s="239">
        <f>ROUND(I301*H301,3)</f>
        <v>0</v>
      </c>
      <c r="BL301" s="14" t="s">
        <v>232</v>
      </c>
      <c r="BM301" s="237" t="s">
        <v>747</v>
      </c>
    </row>
    <row r="302" s="2" customFormat="1" ht="24.15" customHeight="1">
      <c r="A302" s="35"/>
      <c r="B302" s="36"/>
      <c r="C302" s="240" t="s">
        <v>748</v>
      </c>
      <c r="D302" s="240" t="s">
        <v>439</v>
      </c>
      <c r="E302" s="241" t="s">
        <v>749</v>
      </c>
      <c r="F302" s="242" t="s">
        <v>750</v>
      </c>
      <c r="G302" s="243" t="s">
        <v>221</v>
      </c>
      <c r="H302" s="244">
        <v>27.600000000000001</v>
      </c>
      <c r="I302" s="245"/>
      <c r="J302" s="244">
        <f>ROUND(I302*H302,3)</f>
        <v>0</v>
      </c>
      <c r="K302" s="246"/>
      <c r="L302" s="247"/>
      <c r="M302" s="248" t="s">
        <v>1</v>
      </c>
      <c r="N302" s="249" t="s">
        <v>38</v>
      </c>
      <c r="O302" s="94"/>
      <c r="P302" s="235">
        <f>O302*H302</f>
        <v>0</v>
      </c>
      <c r="Q302" s="235">
        <v>0.00096000000000000002</v>
      </c>
      <c r="R302" s="235">
        <f>Q302*H302</f>
        <v>0.026496000000000002</v>
      </c>
      <c r="S302" s="235">
        <v>0</v>
      </c>
      <c r="T302" s="236">
        <f>S302*H302</f>
        <v>0</v>
      </c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R302" s="237" t="s">
        <v>297</v>
      </c>
      <c r="AT302" s="237" t="s">
        <v>439</v>
      </c>
      <c r="AU302" s="237" t="s">
        <v>82</v>
      </c>
      <c r="AY302" s="14" t="s">
        <v>168</v>
      </c>
      <c r="BE302" s="238">
        <f>IF(N302="základná",J302,0)</f>
        <v>0</v>
      </c>
      <c r="BF302" s="238">
        <f>IF(N302="znížená",J302,0)</f>
        <v>0</v>
      </c>
      <c r="BG302" s="238">
        <f>IF(N302="zákl. prenesená",J302,0)</f>
        <v>0</v>
      </c>
      <c r="BH302" s="238">
        <f>IF(N302="zníž. prenesená",J302,0)</f>
        <v>0</v>
      </c>
      <c r="BI302" s="238">
        <f>IF(N302="nulová",J302,0)</f>
        <v>0</v>
      </c>
      <c r="BJ302" s="14" t="s">
        <v>82</v>
      </c>
      <c r="BK302" s="239">
        <f>ROUND(I302*H302,3)</f>
        <v>0</v>
      </c>
      <c r="BL302" s="14" t="s">
        <v>232</v>
      </c>
      <c r="BM302" s="237" t="s">
        <v>751</v>
      </c>
    </row>
    <row r="303" s="2" customFormat="1" ht="24.15" customHeight="1">
      <c r="A303" s="35"/>
      <c r="B303" s="36"/>
      <c r="C303" s="226" t="s">
        <v>752</v>
      </c>
      <c r="D303" s="226" t="s">
        <v>170</v>
      </c>
      <c r="E303" s="227" t="s">
        <v>753</v>
      </c>
      <c r="F303" s="228" t="s">
        <v>754</v>
      </c>
      <c r="G303" s="229" t="s">
        <v>221</v>
      </c>
      <c r="H303" s="230">
        <v>57.380000000000003</v>
      </c>
      <c r="I303" s="231"/>
      <c r="J303" s="230">
        <f>ROUND(I303*H303,3)</f>
        <v>0</v>
      </c>
      <c r="K303" s="232"/>
      <c r="L303" s="41"/>
      <c r="M303" s="233" t="s">
        <v>1</v>
      </c>
      <c r="N303" s="234" t="s">
        <v>38</v>
      </c>
      <c r="O303" s="94"/>
      <c r="P303" s="235">
        <f>O303*H303</f>
        <v>0</v>
      </c>
      <c r="Q303" s="235">
        <v>8.0000000000000007E-05</v>
      </c>
      <c r="R303" s="235">
        <f>Q303*H303</f>
        <v>0.0045904000000000006</v>
      </c>
      <c r="S303" s="235">
        <v>0</v>
      </c>
      <c r="T303" s="236">
        <f>S303*H303</f>
        <v>0</v>
      </c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R303" s="237" t="s">
        <v>232</v>
      </c>
      <c r="AT303" s="237" t="s">
        <v>170</v>
      </c>
      <c r="AU303" s="237" t="s">
        <v>82</v>
      </c>
      <c r="AY303" s="14" t="s">
        <v>168</v>
      </c>
      <c r="BE303" s="238">
        <f>IF(N303="základná",J303,0)</f>
        <v>0</v>
      </c>
      <c r="BF303" s="238">
        <f>IF(N303="znížená",J303,0)</f>
        <v>0</v>
      </c>
      <c r="BG303" s="238">
        <f>IF(N303="zákl. prenesená",J303,0)</f>
        <v>0</v>
      </c>
      <c r="BH303" s="238">
        <f>IF(N303="zníž. prenesená",J303,0)</f>
        <v>0</v>
      </c>
      <c r="BI303" s="238">
        <f>IF(N303="nulová",J303,0)</f>
        <v>0</v>
      </c>
      <c r="BJ303" s="14" t="s">
        <v>82</v>
      </c>
      <c r="BK303" s="239">
        <f>ROUND(I303*H303,3)</f>
        <v>0</v>
      </c>
      <c r="BL303" s="14" t="s">
        <v>232</v>
      </c>
      <c r="BM303" s="237" t="s">
        <v>755</v>
      </c>
    </row>
    <row r="304" s="2" customFormat="1" ht="37.8" customHeight="1">
      <c r="A304" s="35"/>
      <c r="B304" s="36"/>
      <c r="C304" s="240" t="s">
        <v>756</v>
      </c>
      <c r="D304" s="240" t="s">
        <v>439</v>
      </c>
      <c r="E304" s="241" t="s">
        <v>757</v>
      </c>
      <c r="F304" s="242" t="s">
        <v>758</v>
      </c>
      <c r="G304" s="243" t="s">
        <v>221</v>
      </c>
      <c r="H304" s="244">
        <v>65.986999999999995</v>
      </c>
      <c r="I304" s="245"/>
      <c r="J304" s="244">
        <f>ROUND(I304*H304,3)</f>
        <v>0</v>
      </c>
      <c r="K304" s="246"/>
      <c r="L304" s="247"/>
      <c r="M304" s="248" t="s">
        <v>1</v>
      </c>
      <c r="N304" s="249" t="s">
        <v>38</v>
      </c>
      <c r="O304" s="94"/>
      <c r="P304" s="235">
        <f>O304*H304</f>
        <v>0</v>
      </c>
      <c r="Q304" s="235">
        <v>0.002</v>
      </c>
      <c r="R304" s="235">
        <f>Q304*H304</f>
        <v>0.13197399999999998</v>
      </c>
      <c r="S304" s="235">
        <v>0</v>
      </c>
      <c r="T304" s="236">
        <f>S304*H304</f>
        <v>0</v>
      </c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R304" s="237" t="s">
        <v>297</v>
      </c>
      <c r="AT304" s="237" t="s">
        <v>439</v>
      </c>
      <c r="AU304" s="237" t="s">
        <v>82</v>
      </c>
      <c r="AY304" s="14" t="s">
        <v>168</v>
      </c>
      <c r="BE304" s="238">
        <f>IF(N304="základná",J304,0)</f>
        <v>0</v>
      </c>
      <c r="BF304" s="238">
        <f>IF(N304="znížená",J304,0)</f>
        <v>0</v>
      </c>
      <c r="BG304" s="238">
        <f>IF(N304="zákl. prenesená",J304,0)</f>
        <v>0</v>
      </c>
      <c r="BH304" s="238">
        <f>IF(N304="zníž. prenesená",J304,0)</f>
        <v>0</v>
      </c>
      <c r="BI304" s="238">
        <f>IF(N304="nulová",J304,0)</f>
        <v>0</v>
      </c>
      <c r="BJ304" s="14" t="s">
        <v>82</v>
      </c>
      <c r="BK304" s="239">
        <f>ROUND(I304*H304,3)</f>
        <v>0</v>
      </c>
      <c r="BL304" s="14" t="s">
        <v>232</v>
      </c>
      <c r="BM304" s="237" t="s">
        <v>759</v>
      </c>
    </row>
    <row r="305" s="2" customFormat="1" ht="24.15" customHeight="1">
      <c r="A305" s="35"/>
      <c r="B305" s="36"/>
      <c r="C305" s="226" t="s">
        <v>760</v>
      </c>
      <c r="D305" s="226" t="s">
        <v>170</v>
      </c>
      <c r="E305" s="227" t="s">
        <v>761</v>
      </c>
      <c r="F305" s="228" t="s">
        <v>762</v>
      </c>
      <c r="G305" s="229" t="s">
        <v>221</v>
      </c>
      <c r="H305" s="230">
        <v>372.96800000000002</v>
      </c>
      <c r="I305" s="231"/>
      <c r="J305" s="230">
        <f>ROUND(I305*H305,3)</f>
        <v>0</v>
      </c>
      <c r="K305" s="232"/>
      <c r="L305" s="41"/>
      <c r="M305" s="233" t="s">
        <v>1</v>
      </c>
      <c r="N305" s="234" t="s">
        <v>38</v>
      </c>
      <c r="O305" s="94"/>
      <c r="P305" s="235">
        <f>O305*H305</f>
        <v>0</v>
      </c>
      <c r="Q305" s="235">
        <v>0.00054000000000000001</v>
      </c>
      <c r="R305" s="235">
        <f>Q305*H305</f>
        <v>0.20140272000000001</v>
      </c>
      <c r="S305" s="235">
        <v>0</v>
      </c>
      <c r="T305" s="236">
        <f>S305*H305</f>
        <v>0</v>
      </c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R305" s="237" t="s">
        <v>232</v>
      </c>
      <c r="AT305" s="237" t="s">
        <v>170</v>
      </c>
      <c r="AU305" s="237" t="s">
        <v>82</v>
      </c>
      <c r="AY305" s="14" t="s">
        <v>168</v>
      </c>
      <c r="BE305" s="238">
        <f>IF(N305="základná",J305,0)</f>
        <v>0</v>
      </c>
      <c r="BF305" s="238">
        <f>IF(N305="znížená",J305,0)</f>
        <v>0</v>
      </c>
      <c r="BG305" s="238">
        <f>IF(N305="zákl. prenesená",J305,0)</f>
        <v>0</v>
      </c>
      <c r="BH305" s="238">
        <f>IF(N305="zníž. prenesená",J305,0)</f>
        <v>0</v>
      </c>
      <c r="BI305" s="238">
        <f>IF(N305="nulová",J305,0)</f>
        <v>0</v>
      </c>
      <c r="BJ305" s="14" t="s">
        <v>82</v>
      </c>
      <c r="BK305" s="239">
        <f>ROUND(I305*H305,3)</f>
        <v>0</v>
      </c>
      <c r="BL305" s="14" t="s">
        <v>232</v>
      </c>
      <c r="BM305" s="237" t="s">
        <v>763</v>
      </c>
    </row>
    <row r="306" s="2" customFormat="1" ht="24.15" customHeight="1">
      <c r="A306" s="35"/>
      <c r="B306" s="36"/>
      <c r="C306" s="240" t="s">
        <v>764</v>
      </c>
      <c r="D306" s="240" t="s">
        <v>439</v>
      </c>
      <c r="E306" s="241" t="s">
        <v>765</v>
      </c>
      <c r="F306" s="242" t="s">
        <v>766</v>
      </c>
      <c r="G306" s="243" t="s">
        <v>221</v>
      </c>
      <c r="H306" s="244">
        <v>428.91300000000001</v>
      </c>
      <c r="I306" s="245"/>
      <c r="J306" s="244">
        <f>ROUND(I306*H306,3)</f>
        <v>0</v>
      </c>
      <c r="K306" s="246"/>
      <c r="L306" s="247"/>
      <c r="M306" s="248" t="s">
        <v>1</v>
      </c>
      <c r="N306" s="249" t="s">
        <v>38</v>
      </c>
      <c r="O306" s="94"/>
      <c r="P306" s="235">
        <f>O306*H306</f>
        <v>0</v>
      </c>
      <c r="Q306" s="235">
        <v>0.0042500000000000003</v>
      </c>
      <c r="R306" s="235">
        <f>Q306*H306</f>
        <v>1.8228802500000001</v>
      </c>
      <c r="S306" s="235">
        <v>0</v>
      </c>
      <c r="T306" s="236">
        <f>S306*H306</f>
        <v>0</v>
      </c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R306" s="237" t="s">
        <v>297</v>
      </c>
      <c r="AT306" s="237" t="s">
        <v>439</v>
      </c>
      <c r="AU306" s="237" t="s">
        <v>82</v>
      </c>
      <c r="AY306" s="14" t="s">
        <v>168</v>
      </c>
      <c r="BE306" s="238">
        <f>IF(N306="základná",J306,0)</f>
        <v>0</v>
      </c>
      <c r="BF306" s="238">
        <f>IF(N306="znížená",J306,0)</f>
        <v>0</v>
      </c>
      <c r="BG306" s="238">
        <f>IF(N306="zákl. prenesená",J306,0)</f>
        <v>0</v>
      </c>
      <c r="BH306" s="238">
        <f>IF(N306="zníž. prenesená",J306,0)</f>
        <v>0</v>
      </c>
      <c r="BI306" s="238">
        <f>IF(N306="nulová",J306,0)</f>
        <v>0</v>
      </c>
      <c r="BJ306" s="14" t="s">
        <v>82</v>
      </c>
      <c r="BK306" s="239">
        <f>ROUND(I306*H306,3)</f>
        <v>0</v>
      </c>
      <c r="BL306" s="14" t="s">
        <v>232</v>
      </c>
      <c r="BM306" s="237" t="s">
        <v>767</v>
      </c>
    </row>
    <row r="307" s="2" customFormat="1" ht="24.15" customHeight="1">
      <c r="A307" s="35"/>
      <c r="B307" s="36"/>
      <c r="C307" s="226" t="s">
        <v>768</v>
      </c>
      <c r="D307" s="226" t="s">
        <v>170</v>
      </c>
      <c r="E307" s="227" t="s">
        <v>769</v>
      </c>
      <c r="F307" s="228" t="s">
        <v>770</v>
      </c>
      <c r="G307" s="229" t="s">
        <v>221</v>
      </c>
      <c r="H307" s="230">
        <v>58.923000000000002</v>
      </c>
      <c r="I307" s="231"/>
      <c r="J307" s="230">
        <f>ROUND(I307*H307,3)</f>
        <v>0</v>
      </c>
      <c r="K307" s="232"/>
      <c r="L307" s="41"/>
      <c r="M307" s="233" t="s">
        <v>1</v>
      </c>
      <c r="N307" s="234" t="s">
        <v>38</v>
      </c>
      <c r="O307" s="94"/>
      <c r="P307" s="235">
        <f>O307*H307</f>
        <v>0</v>
      </c>
      <c r="Q307" s="235">
        <v>0.00054000000000000001</v>
      </c>
      <c r="R307" s="235">
        <f>Q307*H307</f>
        <v>0.03181842</v>
      </c>
      <c r="S307" s="235">
        <v>0</v>
      </c>
      <c r="T307" s="236">
        <f>S307*H307</f>
        <v>0</v>
      </c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R307" s="237" t="s">
        <v>232</v>
      </c>
      <c r="AT307" s="237" t="s">
        <v>170</v>
      </c>
      <c r="AU307" s="237" t="s">
        <v>82</v>
      </c>
      <c r="AY307" s="14" t="s">
        <v>168</v>
      </c>
      <c r="BE307" s="238">
        <f>IF(N307="základná",J307,0)</f>
        <v>0</v>
      </c>
      <c r="BF307" s="238">
        <f>IF(N307="znížená",J307,0)</f>
        <v>0</v>
      </c>
      <c r="BG307" s="238">
        <f>IF(N307="zákl. prenesená",J307,0)</f>
        <v>0</v>
      </c>
      <c r="BH307" s="238">
        <f>IF(N307="zníž. prenesená",J307,0)</f>
        <v>0</v>
      </c>
      <c r="BI307" s="238">
        <f>IF(N307="nulová",J307,0)</f>
        <v>0</v>
      </c>
      <c r="BJ307" s="14" t="s">
        <v>82</v>
      </c>
      <c r="BK307" s="239">
        <f>ROUND(I307*H307,3)</f>
        <v>0</v>
      </c>
      <c r="BL307" s="14" t="s">
        <v>232</v>
      </c>
      <c r="BM307" s="237" t="s">
        <v>771</v>
      </c>
    </row>
    <row r="308" s="2" customFormat="1" ht="24.15" customHeight="1">
      <c r="A308" s="35"/>
      <c r="B308" s="36"/>
      <c r="C308" s="240" t="s">
        <v>772</v>
      </c>
      <c r="D308" s="240" t="s">
        <v>439</v>
      </c>
      <c r="E308" s="241" t="s">
        <v>765</v>
      </c>
      <c r="F308" s="242" t="s">
        <v>766</v>
      </c>
      <c r="G308" s="243" t="s">
        <v>221</v>
      </c>
      <c r="H308" s="244">
        <v>70.707999999999998</v>
      </c>
      <c r="I308" s="245"/>
      <c r="J308" s="244">
        <f>ROUND(I308*H308,3)</f>
        <v>0</v>
      </c>
      <c r="K308" s="246"/>
      <c r="L308" s="247"/>
      <c r="M308" s="248" t="s">
        <v>1</v>
      </c>
      <c r="N308" s="249" t="s">
        <v>38</v>
      </c>
      <c r="O308" s="94"/>
      <c r="P308" s="235">
        <f>O308*H308</f>
        <v>0</v>
      </c>
      <c r="Q308" s="235">
        <v>0.0042500000000000003</v>
      </c>
      <c r="R308" s="235">
        <f>Q308*H308</f>
        <v>0.30050900000000003</v>
      </c>
      <c r="S308" s="235">
        <v>0</v>
      </c>
      <c r="T308" s="236">
        <f>S308*H308</f>
        <v>0</v>
      </c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R308" s="237" t="s">
        <v>297</v>
      </c>
      <c r="AT308" s="237" t="s">
        <v>439</v>
      </c>
      <c r="AU308" s="237" t="s">
        <v>82</v>
      </c>
      <c r="AY308" s="14" t="s">
        <v>168</v>
      </c>
      <c r="BE308" s="238">
        <f>IF(N308="základná",J308,0)</f>
        <v>0</v>
      </c>
      <c r="BF308" s="238">
        <f>IF(N308="znížená",J308,0)</f>
        <v>0</v>
      </c>
      <c r="BG308" s="238">
        <f>IF(N308="zákl. prenesená",J308,0)</f>
        <v>0</v>
      </c>
      <c r="BH308" s="238">
        <f>IF(N308="zníž. prenesená",J308,0)</f>
        <v>0</v>
      </c>
      <c r="BI308" s="238">
        <f>IF(N308="nulová",J308,0)</f>
        <v>0</v>
      </c>
      <c r="BJ308" s="14" t="s">
        <v>82</v>
      </c>
      <c r="BK308" s="239">
        <f>ROUND(I308*H308,3)</f>
        <v>0</v>
      </c>
      <c r="BL308" s="14" t="s">
        <v>232</v>
      </c>
      <c r="BM308" s="237" t="s">
        <v>773</v>
      </c>
    </row>
    <row r="309" s="2" customFormat="1" ht="24.15" customHeight="1">
      <c r="A309" s="35"/>
      <c r="B309" s="36"/>
      <c r="C309" s="226" t="s">
        <v>774</v>
      </c>
      <c r="D309" s="226" t="s">
        <v>170</v>
      </c>
      <c r="E309" s="227" t="s">
        <v>775</v>
      </c>
      <c r="F309" s="228" t="s">
        <v>776</v>
      </c>
      <c r="G309" s="229" t="s">
        <v>777</v>
      </c>
      <c r="H309" s="231"/>
      <c r="I309" s="231"/>
      <c r="J309" s="230">
        <f>ROUND(I309*H309,3)</f>
        <v>0</v>
      </c>
      <c r="K309" s="232"/>
      <c r="L309" s="41"/>
      <c r="M309" s="233" t="s">
        <v>1</v>
      </c>
      <c r="N309" s="234" t="s">
        <v>38</v>
      </c>
      <c r="O309" s="94"/>
      <c r="P309" s="235">
        <f>O309*H309</f>
        <v>0</v>
      </c>
      <c r="Q309" s="235">
        <v>0</v>
      </c>
      <c r="R309" s="235">
        <f>Q309*H309</f>
        <v>0</v>
      </c>
      <c r="S309" s="235">
        <v>0</v>
      </c>
      <c r="T309" s="236">
        <f>S309*H309</f>
        <v>0</v>
      </c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R309" s="237" t="s">
        <v>232</v>
      </c>
      <c r="AT309" s="237" t="s">
        <v>170</v>
      </c>
      <c r="AU309" s="237" t="s">
        <v>82</v>
      </c>
      <c r="AY309" s="14" t="s">
        <v>168</v>
      </c>
      <c r="BE309" s="238">
        <f>IF(N309="základná",J309,0)</f>
        <v>0</v>
      </c>
      <c r="BF309" s="238">
        <f>IF(N309="znížená",J309,0)</f>
        <v>0</v>
      </c>
      <c r="BG309" s="238">
        <f>IF(N309="zákl. prenesená",J309,0)</f>
        <v>0</v>
      </c>
      <c r="BH309" s="238">
        <f>IF(N309="zníž. prenesená",J309,0)</f>
        <v>0</v>
      </c>
      <c r="BI309" s="238">
        <f>IF(N309="nulová",J309,0)</f>
        <v>0</v>
      </c>
      <c r="BJ309" s="14" t="s">
        <v>82</v>
      </c>
      <c r="BK309" s="239">
        <f>ROUND(I309*H309,3)</f>
        <v>0</v>
      </c>
      <c r="BL309" s="14" t="s">
        <v>232</v>
      </c>
      <c r="BM309" s="237" t="s">
        <v>778</v>
      </c>
    </row>
    <row r="310" s="12" customFormat="1" ht="22.8" customHeight="1">
      <c r="A310" s="12"/>
      <c r="B310" s="210"/>
      <c r="C310" s="211"/>
      <c r="D310" s="212" t="s">
        <v>71</v>
      </c>
      <c r="E310" s="224" t="s">
        <v>779</v>
      </c>
      <c r="F310" s="224" t="s">
        <v>780</v>
      </c>
      <c r="G310" s="211"/>
      <c r="H310" s="211"/>
      <c r="I310" s="214"/>
      <c r="J310" s="225">
        <f>BK310</f>
        <v>0</v>
      </c>
      <c r="K310" s="211"/>
      <c r="L310" s="216"/>
      <c r="M310" s="217"/>
      <c r="N310" s="218"/>
      <c r="O310" s="218"/>
      <c r="P310" s="219">
        <f>SUM(P311:P326)</f>
        <v>0</v>
      </c>
      <c r="Q310" s="218"/>
      <c r="R310" s="219">
        <f>SUM(R311:R326)</f>
        <v>2.5882046900000004</v>
      </c>
      <c r="S310" s="218"/>
      <c r="T310" s="220">
        <f>SUM(T311:T326)</f>
        <v>0</v>
      </c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R310" s="221" t="s">
        <v>82</v>
      </c>
      <c r="AT310" s="222" t="s">
        <v>71</v>
      </c>
      <c r="AU310" s="222" t="s">
        <v>80</v>
      </c>
      <c r="AY310" s="221" t="s">
        <v>168</v>
      </c>
      <c r="BK310" s="223">
        <f>SUM(BK311:BK326)</f>
        <v>0</v>
      </c>
    </row>
    <row r="311" s="2" customFormat="1" ht="24.15" customHeight="1">
      <c r="A311" s="35"/>
      <c r="B311" s="36"/>
      <c r="C311" s="226" t="s">
        <v>781</v>
      </c>
      <c r="D311" s="226" t="s">
        <v>170</v>
      </c>
      <c r="E311" s="227" t="s">
        <v>782</v>
      </c>
      <c r="F311" s="228" t="s">
        <v>783</v>
      </c>
      <c r="G311" s="229" t="s">
        <v>221</v>
      </c>
      <c r="H311" s="230">
        <v>880.28999999999996</v>
      </c>
      <c r="I311" s="231"/>
      <c r="J311" s="230">
        <f>ROUND(I311*H311,3)</f>
        <v>0</v>
      </c>
      <c r="K311" s="232"/>
      <c r="L311" s="41"/>
      <c r="M311" s="233" t="s">
        <v>1</v>
      </c>
      <c r="N311" s="234" t="s">
        <v>38</v>
      </c>
      <c r="O311" s="94"/>
      <c r="P311" s="235">
        <f>O311*H311</f>
        <v>0</v>
      </c>
      <c r="Q311" s="235">
        <v>0</v>
      </c>
      <c r="R311" s="235">
        <f>Q311*H311</f>
        <v>0</v>
      </c>
      <c r="S311" s="235">
        <v>0</v>
      </c>
      <c r="T311" s="236">
        <f>S311*H311</f>
        <v>0</v>
      </c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R311" s="237" t="s">
        <v>232</v>
      </c>
      <c r="AT311" s="237" t="s">
        <v>170</v>
      </c>
      <c r="AU311" s="237" t="s">
        <v>82</v>
      </c>
      <c r="AY311" s="14" t="s">
        <v>168</v>
      </c>
      <c r="BE311" s="238">
        <f>IF(N311="základná",J311,0)</f>
        <v>0</v>
      </c>
      <c r="BF311" s="238">
        <f>IF(N311="znížená",J311,0)</f>
        <v>0</v>
      </c>
      <c r="BG311" s="238">
        <f>IF(N311="zákl. prenesená",J311,0)</f>
        <v>0</v>
      </c>
      <c r="BH311" s="238">
        <f>IF(N311="zníž. prenesená",J311,0)</f>
        <v>0</v>
      </c>
      <c r="BI311" s="238">
        <f>IF(N311="nulová",J311,0)</f>
        <v>0</v>
      </c>
      <c r="BJ311" s="14" t="s">
        <v>82</v>
      </c>
      <c r="BK311" s="239">
        <f>ROUND(I311*H311,3)</f>
        <v>0</v>
      </c>
      <c r="BL311" s="14" t="s">
        <v>232</v>
      </c>
      <c r="BM311" s="237" t="s">
        <v>784</v>
      </c>
    </row>
    <row r="312" s="2" customFormat="1" ht="24.15" customHeight="1">
      <c r="A312" s="35"/>
      <c r="B312" s="36"/>
      <c r="C312" s="240" t="s">
        <v>785</v>
      </c>
      <c r="D312" s="240" t="s">
        <v>439</v>
      </c>
      <c r="E312" s="241" t="s">
        <v>786</v>
      </c>
      <c r="F312" s="242" t="s">
        <v>787</v>
      </c>
      <c r="G312" s="243" t="s">
        <v>221</v>
      </c>
      <c r="H312" s="244">
        <v>448.94799999999998</v>
      </c>
      <c r="I312" s="245"/>
      <c r="J312" s="244">
        <f>ROUND(I312*H312,3)</f>
        <v>0</v>
      </c>
      <c r="K312" s="246"/>
      <c r="L312" s="247"/>
      <c r="M312" s="248" t="s">
        <v>1</v>
      </c>
      <c r="N312" s="249" t="s">
        <v>38</v>
      </c>
      <c r="O312" s="94"/>
      <c r="P312" s="235">
        <f>O312*H312</f>
        <v>0</v>
      </c>
      <c r="Q312" s="235">
        <v>0</v>
      </c>
      <c r="R312" s="235">
        <f>Q312*H312</f>
        <v>0</v>
      </c>
      <c r="S312" s="235">
        <v>0</v>
      </c>
      <c r="T312" s="236">
        <f>S312*H312</f>
        <v>0</v>
      </c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R312" s="237" t="s">
        <v>297</v>
      </c>
      <c r="AT312" s="237" t="s">
        <v>439</v>
      </c>
      <c r="AU312" s="237" t="s">
        <v>82</v>
      </c>
      <c r="AY312" s="14" t="s">
        <v>168</v>
      </c>
      <c r="BE312" s="238">
        <f>IF(N312="základná",J312,0)</f>
        <v>0</v>
      </c>
      <c r="BF312" s="238">
        <f>IF(N312="znížená",J312,0)</f>
        <v>0</v>
      </c>
      <c r="BG312" s="238">
        <f>IF(N312="zákl. prenesená",J312,0)</f>
        <v>0</v>
      </c>
      <c r="BH312" s="238">
        <f>IF(N312="zníž. prenesená",J312,0)</f>
        <v>0</v>
      </c>
      <c r="BI312" s="238">
        <f>IF(N312="nulová",J312,0)</f>
        <v>0</v>
      </c>
      <c r="BJ312" s="14" t="s">
        <v>82</v>
      </c>
      <c r="BK312" s="239">
        <f>ROUND(I312*H312,3)</f>
        <v>0</v>
      </c>
      <c r="BL312" s="14" t="s">
        <v>232</v>
      </c>
      <c r="BM312" s="237" t="s">
        <v>788</v>
      </c>
    </row>
    <row r="313" s="2" customFormat="1" ht="24.15" customHeight="1">
      <c r="A313" s="35"/>
      <c r="B313" s="36"/>
      <c r="C313" s="240" t="s">
        <v>789</v>
      </c>
      <c r="D313" s="240" t="s">
        <v>439</v>
      </c>
      <c r="E313" s="241" t="s">
        <v>790</v>
      </c>
      <c r="F313" s="242" t="s">
        <v>791</v>
      </c>
      <c r="G313" s="243" t="s">
        <v>221</v>
      </c>
      <c r="H313" s="244">
        <v>448.94799999999998</v>
      </c>
      <c r="I313" s="245"/>
      <c r="J313" s="244">
        <f>ROUND(I313*H313,3)</f>
        <v>0</v>
      </c>
      <c r="K313" s="246"/>
      <c r="L313" s="247"/>
      <c r="M313" s="248" t="s">
        <v>1</v>
      </c>
      <c r="N313" s="249" t="s">
        <v>38</v>
      </c>
      <c r="O313" s="94"/>
      <c r="P313" s="235">
        <f>O313*H313</f>
        <v>0</v>
      </c>
      <c r="Q313" s="235">
        <v>0</v>
      </c>
      <c r="R313" s="235">
        <f>Q313*H313</f>
        <v>0</v>
      </c>
      <c r="S313" s="235">
        <v>0</v>
      </c>
      <c r="T313" s="236">
        <f>S313*H313</f>
        <v>0</v>
      </c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R313" s="237" t="s">
        <v>297</v>
      </c>
      <c r="AT313" s="237" t="s">
        <v>439</v>
      </c>
      <c r="AU313" s="237" t="s">
        <v>82</v>
      </c>
      <c r="AY313" s="14" t="s">
        <v>168</v>
      </c>
      <c r="BE313" s="238">
        <f>IF(N313="základná",J313,0)</f>
        <v>0</v>
      </c>
      <c r="BF313" s="238">
        <f>IF(N313="znížená",J313,0)</f>
        <v>0</v>
      </c>
      <c r="BG313" s="238">
        <f>IF(N313="zákl. prenesená",J313,0)</f>
        <v>0</v>
      </c>
      <c r="BH313" s="238">
        <f>IF(N313="zníž. prenesená",J313,0)</f>
        <v>0</v>
      </c>
      <c r="BI313" s="238">
        <f>IF(N313="nulová",J313,0)</f>
        <v>0</v>
      </c>
      <c r="BJ313" s="14" t="s">
        <v>82</v>
      </c>
      <c r="BK313" s="239">
        <f>ROUND(I313*H313,3)</f>
        <v>0</v>
      </c>
      <c r="BL313" s="14" t="s">
        <v>232</v>
      </c>
      <c r="BM313" s="237" t="s">
        <v>792</v>
      </c>
    </row>
    <row r="314" s="2" customFormat="1" ht="16.5" customHeight="1">
      <c r="A314" s="35"/>
      <c r="B314" s="36"/>
      <c r="C314" s="226" t="s">
        <v>793</v>
      </c>
      <c r="D314" s="226" t="s">
        <v>170</v>
      </c>
      <c r="E314" s="227" t="s">
        <v>794</v>
      </c>
      <c r="F314" s="228" t="s">
        <v>795</v>
      </c>
      <c r="G314" s="229" t="s">
        <v>221</v>
      </c>
      <c r="H314" s="230">
        <v>1362.48</v>
      </c>
      <c r="I314" s="231"/>
      <c r="J314" s="230">
        <f>ROUND(I314*H314,3)</f>
        <v>0</v>
      </c>
      <c r="K314" s="232"/>
      <c r="L314" s="41"/>
      <c r="M314" s="233" t="s">
        <v>1</v>
      </c>
      <c r="N314" s="234" t="s">
        <v>38</v>
      </c>
      <c r="O314" s="94"/>
      <c r="P314" s="235">
        <f>O314*H314</f>
        <v>0</v>
      </c>
      <c r="Q314" s="235">
        <v>0</v>
      </c>
      <c r="R314" s="235">
        <f>Q314*H314</f>
        <v>0</v>
      </c>
      <c r="S314" s="235">
        <v>0</v>
      </c>
      <c r="T314" s="236">
        <f>S314*H314</f>
        <v>0</v>
      </c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R314" s="237" t="s">
        <v>232</v>
      </c>
      <c r="AT314" s="237" t="s">
        <v>170</v>
      </c>
      <c r="AU314" s="237" t="s">
        <v>82</v>
      </c>
      <c r="AY314" s="14" t="s">
        <v>168</v>
      </c>
      <c r="BE314" s="238">
        <f>IF(N314="základná",J314,0)</f>
        <v>0</v>
      </c>
      <c r="BF314" s="238">
        <f>IF(N314="znížená",J314,0)</f>
        <v>0</v>
      </c>
      <c r="BG314" s="238">
        <f>IF(N314="zákl. prenesená",J314,0)</f>
        <v>0</v>
      </c>
      <c r="BH314" s="238">
        <f>IF(N314="zníž. prenesená",J314,0)</f>
        <v>0</v>
      </c>
      <c r="BI314" s="238">
        <f>IF(N314="nulová",J314,0)</f>
        <v>0</v>
      </c>
      <c r="BJ314" s="14" t="s">
        <v>82</v>
      </c>
      <c r="BK314" s="239">
        <f>ROUND(I314*H314,3)</f>
        <v>0</v>
      </c>
      <c r="BL314" s="14" t="s">
        <v>232</v>
      </c>
      <c r="BM314" s="237" t="s">
        <v>796</v>
      </c>
    </row>
    <row r="315" s="2" customFormat="1" ht="16.5" customHeight="1">
      <c r="A315" s="35"/>
      <c r="B315" s="36"/>
      <c r="C315" s="240" t="s">
        <v>797</v>
      </c>
      <c r="D315" s="240" t="s">
        <v>439</v>
      </c>
      <c r="E315" s="241" t="s">
        <v>798</v>
      </c>
      <c r="F315" s="242" t="s">
        <v>799</v>
      </c>
      <c r="G315" s="243" t="s">
        <v>221</v>
      </c>
      <c r="H315" s="244">
        <v>1362.48</v>
      </c>
      <c r="I315" s="245"/>
      <c r="J315" s="244">
        <f>ROUND(I315*H315,3)</f>
        <v>0</v>
      </c>
      <c r="K315" s="246"/>
      <c r="L315" s="247"/>
      <c r="M315" s="248" t="s">
        <v>1</v>
      </c>
      <c r="N315" s="249" t="s">
        <v>38</v>
      </c>
      <c r="O315" s="94"/>
      <c r="P315" s="235">
        <f>O315*H315</f>
        <v>0</v>
      </c>
      <c r="Q315" s="235">
        <v>0.00010000000000000001</v>
      </c>
      <c r="R315" s="235">
        <f>Q315*H315</f>
        <v>0.13624800000000001</v>
      </c>
      <c r="S315" s="235">
        <v>0</v>
      </c>
      <c r="T315" s="236">
        <f>S315*H315</f>
        <v>0</v>
      </c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R315" s="237" t="s">
        <v>297</v>
      </c>
      <c r="AT315" s="237" t="s">
        <v>439</v>
      </c>
      <c r="AU315" s="237" t="s">
        <v>82</v>
      </c>
      <c r="AY315" s="14" t="s">
        <v>168</v>
      </c>
      <c r="BE315" s="238">
        <f>IF(N315="základná",J315,0)</f>
        <v>0</v>
      </c>
      <c r="BF315" s="238">
        <f>IF(N315="znížená",J315,0)</f>
        <v>0</v>
      </c>
      <c r="BG315" s="238">
        <f>IF(N315="zákl. prenesená",J315,0)</f>
        <v>0</v>
      </c>
      <c r="BH315" s="238">
        <f>IF(N315="zníž. prenesená",J315,0)</f>
        <v>0</v>
      </c>
      <c r="BI315" s="238">
        <f>IF(N315="nulová",J315,0)</f>
        <v>0</v>
      </c>
      <c r="BJ315" s="14" t="s">
        <v>82</v>
      </c>
      <c r="BK315" s="239">
        <f>ROUND(I315*H315,3)</f>
        <v>0</v>
      </c>
      <c r="BL315" s="14" t="s">
        <v>232</v>
      </c>
      <c r="BM315" s="237" t="s">
        <v>800</v>
      </c>
    </row>
    <row r="316" s="2" customFormat="1" ht="24.15" customHeight="1">
      <c r="A316" s="35"/>
      <c r="B316" s="36"/>
      <c r="C316" s="226" t="s">
        <v>801</v>
      </c>
      <c r="D316" s="226" t="s">
        <v>170</v>
      </c>
      <c r="E316" s="227" t="s">
        <v>802</v>
      </c>
      <c r="F316" s="228" t="s">
        <v>803</v>
      </c>
      <c r="G316" s="229" t="s">
        <v>221</v>
      </c>
      <c r="H316" s="230">
        <v>518.48000000000002</v>
      </c>
      <c r="I316" s="231"/>
      <c r="J316" s="230">
        <f>ROUND(I316*H316,3)</f>
        <v>0</v>
      </c>
      <c r="K316" s="232"/>
      <c r="L316" s="41"/>
      <c r="M316" s="233" t="s">
        <v>1</v>
      </c>
      <c r="N316" s="234" t="s">
        <v>38</v>
      </c>
      <c r="O316" s="94"/>
      <c r="P316" s="235">
        <f>O316*H316</f>
        <v>0</v>
      </c>
      <c r="Q316" s="235">
        <v>0</v>
      </c>
      <c r="R316" s="235">
        <f>Q316*H316</f>
        <v>0</v>
      </c>
      <c r="S316" s="235">
        <v>0</v>
      </c>
      <c r="T316" s="236">
        <f>S316*H316</f>
        <v>0</v>
      </c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R316" s="237" t="s">
        <v>232</v>
      </c>
      <c r="AT316" s="237" t="s">
        <v>170</v>
      </c>
      <c r="AU316" s="237" t="s">
        <v>82</v>
      </c>
      <c r="AY316" s="14" t="s">
        <v>168</v>
      </c>
      <c r="BE316" s="238">
        <f>IF(N316="základná",J316,0)</f>
        <v>0</v>
      </c>
      <c r="BF316" s="238">
        <f>IF(N316="znížená",J316,0)</f>
        <v>0</v>
      </c>
      <c r="BG316" s="238">
        <f>IF(N316="zákl. prenesená",J316,0)</f>
        <v>0</v>
      </c>
      <c r="BH316" s="238">
        <f>IF(N316="zníž. prenesená",J316,0)</f>
        <v>0</v>
      </c>
      <c r="BI316" s="238">
        <f>IF(N316="nulová",J316,0)</f>
        <v>0</v>
      </c>
      <c r="BJ316" s="14" t="s">
        <v>82</v>
      </c>
      <c r="BK316" s="239">
        <f>ROUND(I316*H316,3)</f>
        <v>0</v>
      </c>
      <c r="BL316" s="14" t="s">
        <v>232</v>
      </c>
      <c r="BM316" s="237" t="s">
        <v>804</v>
      </c>
    </row>
    <row r="317" s="2" customFormat="1" ht="24.15" customHeight="1">
      <c r="A317" s="35"/>
      <c r="B317" s="36"/>
      <c r="C317" s="240" t="s">
        <v>805</v>
      </c>
      <c r="D317" s="240" t="s">
        <v>439</v>
      </c>
      <c r="E317" s="241" t="s">
        <v>806</v>
      </c>
      <c r="F317" s="242" t="s">
        <v>807</v>
      </c>
      <c r="G317" s="243" t="s">
        <v>221</v>
      </c>
      <c r="H317" s="244">
        <v>528.85000000000002</v>
      </c>
      <c r="I317" s="245"/>
      <c r="J317" s="244">
        <f>ROUND(I317*H317,3)</f>
        <v>0</v>
      </c>
      <c r="K317" s="246"/>
      <c r="L317" s="247"/>
      <c r="M317" s="248" t="s">
        <v>1</v>
      </c>
      <c r="N317" s="249" t="s">
        <v>38</v>
      </c>
      <c r="O317" s="94"/>
      <c r="P317" s="235">
        <f>O317*H317</f>
        <v>0</v>
      </c>
      <c r="Q317" s="235">
        <v>0.00097999999999999997</v>
      </c>
      <c r="R317" s="235">
        <f>Q317*H317</f>
        <v>0.51827299999999998</v>
      </c>
      <c r="S317" s="235">
        <v>0</v>
      </c>
      <c r="T317" s="236">
        <f>S317*H317</f>
        <v>0</v>
      </c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R317" s="237" t="s">
        <v>297</v>
      </c>
      <c r="AT317" s="237" t="s">
        <v>439</v>
      </c>
      <c r="AU317" s="237" t="s">
        <v>82</v>
      </c>
      <c r="AY317" s="14" t="s">
        <v>168</v>
      </c>
      <c r="BE317" s="238">
        <f>IF(N317="základná",J317,0)</f>
        <v>0</v>
      </c>
      <c r="BF317" s="238">
        <f>IF(N317="znížená",J317,0)</f>
        <v>0</v>
      </c>
      <c r="BG317" s="238">
        <f>IF(N317="zákl. prenesená",J317,0)</f>
        <v>0</v>
      </c>
      <c r="BH317" s="238">
        <f>IF(N317="zníž. prenesená",J317,0)</f>
        <v>0</v>
      </c>
      <c r="BI317" s="238">
        <f>IF(N317="nulová",J317,0)</f>
        <v>0</v>
      </c>
      <c r="BJ317" s="14" t="s">
        <v>82</v>
      </c>
      <c r="BK317" s="239">
        <f>ROUND(I317*H317,3)</f>
        <v>0</v>
      </c>
      <c r="BL317" s="14" t="s">
        <v>232</v>
      </c>
      <c r="BM317" s="237" t="s">
        <v>808</v>
      </c>
    </row>
    <row r="318" s="2" customFormat="1" ht="24.15" customHeight="1">
      <c r="A318" s="35"/>
      <c r="B318" s="36"/>
      <c r="C318" s="226" t="s">
        <v>809</v>
      </c>
      <c r="D318" s="226" t="s">
        <v>170</v>
      </c>
      <c r="E318" s="227" t="s">
        <v>810</v>
      </c>
      <c r="F318" s="228" t="s">
        <v>811</v>
      </c>
      <c r="G318" s="229" t="s">
        <v>221</v>
      </c>
      <c r="H318" s="230">
        <v>325.51999999999998</v>
      </c>
      <c r="I318" s="231"/>
      <c r="J318" s="230">
        <f>ROUND(I318*H318,3)</f>
        <v>0</v>
      </c>
      <c r="K318" s="232"/>
      <c r="L318" s="41"/>
      <c r="M318" s="233" t="s">
        <v>1</v>
      </c>
      <c r="N318" s="234" t="s">
        <v>38</v>
      </c>
      <c r="O318" s="94"/>
      <c r="P318" s="235">
        <f>O318*H318</f>
        <v>0</v>
      </c>
      <c r="Q318" s="235">
        <v>0</v>
      </c>
      <c r="R318" s="235">
        <f>Q318*H318</f>
        <v>0</v>
      </c>
      <c r="S318" s="235">
        <v>0</v>
      </c>
      <c r="T318" s="236">
        <f>S318*H318</f>
        <v>0</v>
      </c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R318" s="237" t="s">
        <v>232</v>
      </c>
      <c r="AT318" s="237" t="s">
        <v>170</v>
      </c>
      <c r="AU318" s="237" t="s">
        <v>82</v>
      </c>
      <c r="AY318" s="14" t="s">
        <v>168</v>
      </c>
      <c r="BE318" s="238">
        <f>IF(N318="základná",J318,0)</f>
        <v>0</v>
      </c>
      <c r="BF318" s="238">
        <f>IF(N318="znížená",J318,0)</f>
        <v>0</v>
      </c>
      <c r="BG318" s="238">
        <f>IF(N318="zákl. prenesená",J318,0)</f>
        <v>0</v>
      </c>
      <c r="BH318" s="238">
        <f>IF(N318="zníž. prenesená",J318,0)</f>
        <v>0</v>
      </c>
      <c r="BI318" s="238">
        <f>IF(N318="nulová",J318,0)</f>
        <v>0</v>
      </c>
      <c r="BJ318" s="14" t="s">
        <v>82</v>
      </c>
      <c r="BK318" s="239">
        <f>ROUND(I318*H318,3)</f>
        <v>0</v>
      </c>
      <c r="BL318" s="14" t="s">
        <v>232</v>
      </c>
      <c r="BM318" s="237" t="s">
        <v>812</v>
      </c>
    </row>
    <row r="319" s="2" customFormat="1" ht="24.15" customHeight="1">
      <c r="A319" s="35"/>
      <c r="B319" s="36"/>
      <c r="C319" s="240" t="s">
        <v>813</v>
      </c>
      <c r="D319" s="240" t="s">
        <v>439</v>
      </c>
      <c r="E319" s="241" t="s">
        <v>806</v>
      </c>
      <c r="F319" s="242" t="s">
        <v>807</v>
      </c>
      <c r="G319" s="243" t="s">
        <v>221</v>
      </c>
      <c r="H319" s="244">
        <v>332.02999999999997</v>
      </c>
      <c r="I319" s="245"/>
      <c r="J319" s="244">
        <f>ROUND(I319*H319,3)</f>
        <v>0</v>
      </c>
      <c r="K319" s="246"/>
      <c r="L319" s="247"/>
      <c r="M319" s="248" t="s">
        <v>1</v>
      </c>
      <c r="N319" s="249" t="s">
        <v>38</v>
      </c>
      <c r="O319" s="94"/>
      <c r="P319" s="235">
        <f>O319*H319</f>
        <v>0</v>
      </c>
      <c r="Q319" s="235">
        <v>0.00097999999999999997</v>
      </c>
      <c r="R319" s="235">
        <f>Q319*H319</f>
        <v>0.32538939999999994</v>
      </c>
      <c r="S319" s="235">
        <v>0</v>
      </c>
      <c r="T319" s="236">
        <f>S319*H319</f>
        <v>0</v>
      </c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R319" s="237" t="s">
        <v>297</v>
      </c>
      <c r="AT319" s="237" t="s">
        <v>439</v>
      </c>
      <c r="AU319" s="237" t="s">
        <v>82</v>
      </c>
      <c r="AY319" s="14" t="s">
        <v>168</v>
      </c>
      <c r="BE319" s="238">
        <f>IF(N319="základná",J319,0)</f>
        <v>0</v>
      </c>
      <c r="BF319" s="238">
        <f>IF(N319="znížená",J319,0)</f>
        <v>0</v>
      </c>
      <c r="BG319" s="238">
        <f>IF(N319="zákl. prenesená",J319,0)</f>
        <v>0</v>
      </c>
      <c r="BH319" s="238">
        <f>IF(N319="zníž. prenesená",J319,0)</f>
        <v>0</v>
      </c>
      <c r="BI319" s="238">
        <f>IF(N319="nulová",J319,0)</f>
        <v>0</v>
      </c>
      <c r="BJ319" s="14" t="s">
        <v>82</v>
      </c>
      <c r="BK319" s="239">
        <f>ROUND(I319*H319,3)</f>
        <v>0</v>
      </c>
      <c r="BL319" s="14" t="s">
        <v>232</v>
      </c>
      <c r="BM319" s="237" t="s">
        <v>814</v>
      </c>
    </row>
    <row r="320" s="2" customFormat="1" ht="24.15" customHeight="1">
      <c r="A320" s="35"/>
      <c r="B320" s="36"/>
      <c r="C320" s="240" t="s">
        <v>815</v>
      </c>
      <c r="D320" s="240" t="s">
        <v>439</v>
      </c>
      <c r="E320" s="241" t="s">
        <v>816</v>
      </c>
      <c r="F320" s="242" t="s">
        <v>817</v>
      </c>
      <c r="G320" s="243" t="s">
        <v>221</v>
      </c>
      <c r="H320" s="244">
        <v>332.02999999999997</v>
      </c>
      <c r="I320" s="245"/>
      <c r="J320" s="244">
        <f>ROUND(I320*H320,3)</f>
        <v>0</v>
      </c>
      <c r="K320" s="246"/>
      <c r="L320" s="247"/>
      <c r="M320" s="248" t="s">
        <v>1</v>
      </c>
      <c r="N320" s="249" t="s">
        <v>38</v>
      </c>
      <c r="O320" s="94"/>
      <c r="P320" s="235">
        <f>O320*H320</f>
        <v>0</v>
      </c>
      <c r="Q320" s="235">
        <v>0.00133</v>
      </c>
      <c r="R320" s="235">
        <f>Q320*H320</f>
        <v>0.44159989999999999</v>
      </c>
      <c r="S320" s="235">
        <v>0</v>
      </c>
      <c r="T320" s="236">
        <f>S320*H320</f>
        <v>0</v>
      </c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R320" s="237" t="s">
        <v>297</v>
      </c>
      <c r="AT320" s="237" t="s">
        <v>439</v>
      </c>
      <c r="AU320" s="237" t="s">
        <v>82</v>
      </c>
      <c r="AY320" s="14" t="s">
        <v>168</v>
      </c>
      <c r="BE320" s="238">
        <f>IF(N320="základná",J320,0)</f>
        <v>0</v>
      </c>
      <c r="BF320" s="238">
        <f>IF(N320="znížená",J320,0)</f>
        <v>0</v>
      </c>
      <c r="BG320" s="238">
        <f>IF(N320="zákl. prenesená",J320,0)</f>
        <v>0</v>
      </c>
      <c r="BH320" s="238">
        <f>IF(N320="zníž. prenesená",J320,0)</f>
        <v>0</v>
      </c>
      <c r="BI320" s="238">
        <f>IF(N320="nulová",J320,0)</f>
        <v>0</v>
      </c>
      <c r="BJ320" s="14" t="s">
        <v>82</v>
      </c>
      <c r="BK320" s="239">
        <f>ROUND(I320*H320,3)</f>
        <v>0</v>
      </c>
      <c r="BL320" s="14" t="s">
        <v>232</v>
      </c>
      <c r="BM320" s="237" t="s">
        <v>818</v>
      </c>
    </row>
    <row r="321" s="2" customFormat="1" ht="24.15" customHeight="1">
      <c r="A321" s="35"/>
      <c r="B321" s="36"/>
      <c r="C321" s="226" t="s">
        <v>819</v>
      </c>
      <c r="D321" s="226" t="s">
        <v>170</v>
      </c>
      <c r="E321" s="227" t="s">
        <v>820</v>
      </c>
      <c r="F321" s="228" t="s">
        <v>821</v>
      </c>
      <c r="G321" s="229" t="s">
        <v>221</v>
      </c>
      <c r="H321" s="230">
        <v>57.380000000000003</v>
      </c>
      <c r="I321" s="231"/>
      <c r="J321" s="230">
        <f>ROUND(I321*H321,3)</f>
        <v>0</v>
      </c>
      <c r="K321" s="232"/>
      <c r="L321" s="41"/>
      <c r="M321" s="233" t="s">
        <v>1</v>
      </c>
      <c r="N321" s="234" t="s">
        <v>38</v>
      </c>
      <c r="O321" s="94"/>
      <c r="P321" s="235">
        <f>O321*H321</f>
        <v>0</v>
      </c>
      <c r="Q321" s="235">
        <v>0.0035000000000000001</v>
      </c>
      <c r="R321" s="235">
        <f>Q321*H321</f>
        <v>0.20083000000000001</v>
      </c>
      <c r="S321" s="235">
        <v>0</v>
      </c>
      <c r="T321" s="236">
        <f>S321*H321</f>
        <v>0</v>
      </c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R321" s="237" t="s">
        <v>232</v>
      </c>
      <c r="AT321" s="237" t="s">
        <v>170</v>
      </c>
      <c r="AU321" s="237" t="s">
        <v>82</v>
      </c>
      <c r="AY321" s="14" t="s">
        <v>168</v>
      </c>
      <c r="BE321" s="238">
        <f>IF(N321="základná",J321,0)</f>
        <v>0</v>
      </c>
      <c r="BF321" s="238">
        <f>IF(N321="znížená",J321,0)</f>
        <v>0</v>
      </c>
      <c r="BG321" s="238">
        <f>IF(N321="zákl. prenesená",J321,0)</f>
        <v>0</v>
      </c>
      <c r="BH321" s="238">
        <f>IF(N321="zníž. prenesená",J321,0)</f>
        <v>0</v>
      </c>
      <c r="BI321" s="238">
        <f>IF(N321="nulová",J321,0)</f>
        <v>0</v>
      </c>
      <c r="BJ321" s="14" t="s">
        <v>82</v>
      </c>
      <c r="BK321" s="239">
        <f>ROUND(I321*H321,3)</f>
        <v>0</v>
      </c>
      <c r="BL321" s="14" t="s">
        <v>232</v>
      </c>
      <c r="BM321" s="237" t="s">
        <v>822</v>
      </c>
    </row>
    <row r="322" s="2" customFormat="1" ht="24.15" customHeight="1">
      <c r="A322" s="35"/>
      <c r="B322" s="36"/>
      <c r="C322" s="240" t="s">
        <v>823</v>
      </c>
      <c r="D322" s="240" t="s">
        <v>439</v>
      </c>
      <c r="E322" s="241" t="s">
        <v>824</v>
      </c>
      <c r="F322" s="242" t="s">
        <v>825</v>
      </c>
      <c r="G322" s="243" t="s">
        <v>221</v>
      </c>
      <c r="H322" s="244">
        <v>58.527999999999999</v>
      </c>
      <c r="I322" s="245"/>
      <c r="J322" s="244">
        <f>ROUND(I322*H322,3)</f>
        <v>0</v>
      </c>
      <c r="K322" s="246"/>
      <c r="L322" s="247"/>
      <c r="M322" s="248" t="s">
        <v>1</v>
      </c>
      <c r="N322" s="249" t="s">
        <v>38</v>
      </c>
      <c r="O322" s="94"/>
      <c r="P322" s="235">
        <f>O322*H322</f>
        <v>0</v>
      </c>
      <c r="Q322" s="235">
        <v>0.0030000000000000001</v>
      </c>
      <c r="R322" s="235">
        <f>Q322*H322</f>
        <v>0.17558399999999999</v>
      </c>
      <c r="S322" s="235">
        <v>0</v>
      </c>
      <c r="T322" s="236">
        <f>S322*H322</f>
        <v>0</v>
      </c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R322" s="237" t="s">
        <v>297</v>
      </c>
      <c r="AT322" s="237" t="s">
        <v>439</v>
      </c>
      <c r="AU322" s="237" t="s">
        <v>82</v>
      </c>
      <c r="AY322" s="14" t="s">
        <v>168</v>
      </c>
      <c r="BE322" s="238">
        <f>IF(N322="základná",J322,0)</f>
        <v>0</v>
      </c>
      <c r="BF322" s="238">
        <f>IF(N322="znížená",J322,0)</f>
        <v>0</v>
      </c>
      <c r="BG322" s="238">
        <f>IF(N322="zákl. prenesená",J322,0)</f>
        <v>0</v>
      </c>
      <c r="BH322" s="238">
        <f>IF(N322="zníž. prenesená",J322,0)</f>
        <v>0</v>
      </c>
      <c r="BI322" s="238">
        <f>IF(N322="nulová",J322,0)</f>
        <v>0</v>
      </c>
      <c r="BJ322" s="14" t="s">
        <v>82</v>
      </c>
      <c r="BK322" s="239">
        <f>ROUND(I322*H322,3)</f>
        <v>0</v>
      </c>
      <c r="BL322" s="14" t="s">
        <v>232</v>
      </c>
      <c r="BM322" s="237" t="s">
        <v>826</v>
      </c>
    </row>
    <row r="323" s="2" customFormat="1" ht="33" customHeight="1">
      <c r="A323" s="35"/>
      <c r="B323" s="36"/>
      <c r="C323" s="226" t="s">
        <v>827</v>
      </c>
      <c r="D323" s="226" t="s">
        <v>170</v>
      </c>
      <c r="E323" s="227" t="s">
        <v>828</v>
      </c>
      <c r="F323" s="228" t="s">
        <v>829</v>
      </c>
      <c r="G323" s="229" t="s">
        <v>221</v>
      </c>
      <c r="H323" s="230">
        <v>440.14499999999998</v>
      </c>
      <c r="I323" s="231"/>
      <c r="J323" s="230">
        <f>ROUND(I323*H323,3)</f>
        <v>0</v>
      </c>
      <c r="K323" s="232"/>
      <c r="L323" s="41"/>
      <c r="M323" s="233" t="s">
        <v>1</v>
      </c>
      <c r="N323" s="234" t="s">
        <v>38</v>
      </c>
      <c r="O323" s="94"/>
      <c r="P323" s="235">
        <f>O323*H323</f>
        <v>0</v>
      </c>
      <c r="Q323" s="235">
        <v>0.0016000000000000001</v>
      </c>
      <c r="R323" s="235">
        <f>Q323*H323</f>
        <v>0.70423199999999997</v>
      </c>
      <c r="S323" s="235">
        <v>0</v>
      </c>
      <c r="T323" s="236">
        <f>S323*H323</f>
        <v>0</v>
      </c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R323" s="237" t="s">
        <v>232</v>
      </c>
      <c r="AT323" s="237" t="s">
        <v>170</v>
      </c>
      <c r="AU323" s="237" t="s">
        <v>82</v>
      </c>
      <c r="AY323" s="14" t="s">
        <v>168</v>
      </c>
      <c r="BE323" s="238">
        <f>IF(N323="základná",J323,0)</f>
        <v>0</v>
      </c>
      <c r="BF323" s="238">
        <f>IF(N323="znížená",J323,0)</f>
        <v>0</v>
      </c>
      <c r="BG323" s="238">
        <f>IF(N323="zákl. prenesená",J323,0)</f>
        <v>0</v>
      </c>
      <c r="BH323" s="238">
        <f>IF(N323="zníž. prenesená",J323,0)</f>
        <v>0</v>
      </c>
      <c r="BI323" s="238">
        <f>IF(N323="nulová",J323,0)</f>
        <v>0</v>
      </c>
      <c r="BJ323" s="14" t="s">
        <v>82</v>
      </c>
      <c r="BK323" s="239">
        <f>ROUND(I323*H323,3)</f>
        <v>0</v>
      </c>
      <c r="BL323" s="14" t="s">
        <v>232</v>
      </c>
      <c r="BM323" s="237" t="s">
        <v>830</v>
      </c>
    </row>
    <row r="324" s="2" customFormat="1" ht="21.75" customHeight="1">
      <c r="A324" s="35"/>
      <c r="B324" s="36"/>
      <c r="C324" s="226" t="s">
        <v>831</v>
      </c>
      <c r="D324" s="226" t="s">
        <v>170</v>
      </c>
      <c r="E324" s="227" t="s">
        <v>832</v>
      </c>
      <c r="F324" s="228" t="s">
        <v>833</v>
      </c>
      <c r="G324" s="229" t="s">
        <v>221</v>
      </c>
      <c r="H324" s="230">
        <v>440.14499999999998</v>
      </c>
      <c r="I324" s="231"/>
      <c r="J324" s="230">
        <f>ROUND(I324*H324,3)</f>
        <v>0</v>
      </c>
      <c r="K324" s="232"/>
      <c r="L324" s="41"/>
      <c r="M324" s="233" t="s">
        <v>1</v>
      </c>
      <c r="N324" s="234" t="s">
        <v>38</v>
      </c>
      <c r="O324" s="94"/>
      <c r="P324" s="235">
        <f>O324*H324</f>
        <v>0</v>
      </c>
      <c r="Q324" s="235">
        <v>0</v>
      </c>
      <c r="R324" s="235">
        <f>Q324*H324</f>
        <v>0</v>
      </c>
      <c r="S324" s="235">
        <v>0</v>
      </c>
      <c r="T324" s="236">
        <f>S324*H324</f>
        <v>0</v>
      </c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R324" s="237" t="s">
        <v>232</v>
      </c>
      <c r="AT324" s="237" t="s">
        <v>170</v>
      </c>
      <c r="AU324" s="237" t="s">
        <v>82</v>
      </c>
      <c r="AY324" s="14" t="s">
        <v>168</v>
      </c>
      <c r="BE324" s="238">
        <f>IF(N324="základná",J324,0)</f>
        <v>0</v>
      </c>
      <c r="BF324" s="238">
        <f>IF(N324="znížená",J324,0)</f>
        <v>0</v>
      </c>
      <c r="BG324" s="238">
        <f>IF(N324="zákl. prenesená",J324,0)</f>
        <v>0</v>
      </c>
      <c r="BH324" s="238">
        <f>IF(N324="zníž. prenesená",J324,0)</f>
        <v>0</v>
      </c>
      <c r="BI324" s="238">
        <f>IF(N324="nulová",J324,0)</f>
        <v>0</v>
      </c>
      <c r="BJ324" s="14" t="s">
        <v>82</v>
      </c>
      <c r="BK324" s="239">
        <f>ROUND(I324*H324,3)</f>
        <v>0</v>
      </c>
      <c r="BL324" s="14" t="s">
        <v>232</v>
      </c>
      <c r="BM324" s="237" t="s">
        <v>834</v>
      </c>
    </row>
    <row r="325" s="2" customFormat="1" ht="24.15" customHeight="1">
      <c r="A325" s="35"/>
      <c r="B325" s="36"/>
      <c r="C325" s="240" t="s">
        <v>835</v>
      </c>
      <c r="D325" s="240" t="s">
        <v>439</v>
      </c>
      <c r="E325" s="241" t="s">
        <v>836</v>
      </c>
      <c r="F325" s="242" t="s">
        <v>837</v>
      </c>
      <c r="G325" s="243" t="s">
        <v>221</v>
      </c>
      <c r="H325" s="244">
        <v>506.16699999999997</v>
      </c>
      <c r="I325" s="245"/>
      <c r="J325" s="244">
        <f>ROUND(I325*H325,3)</f>
        <v>0</v>
      </c>
      <c r="K325" s="246"/>
      <c r="L325" s="247"/>
      <c r="M325" s="248" t="s">
        <v>1</v>
      </c>
      <c r="N325" s="249" t="s">
        <v>38</v>
      </c>
      <c r="O325" s="94"/>
      <c r="P325" s="235">
        <f>O325*H325</f>
        <v>0</v>
      </c>
      <c r="Q325" s="235">
        <v>0.00017000000000000001</v>
      </c>
      <c r="R325" s="235">
        <f>Q325*H325</f>
        <v>0.086048390000000002</v>
      </c>
      <c r="S325" s="235">
        <v>0</v>
      </c>
      <c r="T325" s="236">
        <f>S325*H325</f>
        <v>0</v>
      </c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R325" s="237" t="s">
        <v>297</v>
      </c>
      <c r="AT325" s="237" t="s">
        <v>439</v>
      </c>
      <c r="AU325" s="237" t="s">
        <v>82</v>
      </c>
      <c r="AY325" s="14" t="s">
        <v>168</v>
      </c>
      <c r="BE325" s="238">
        <f>IF(N325="základná",J325,0)</f>
        <v>0</v>
      </c>
      <c r="BF325" s="238">
        <f>IF(N325="znížená",J325,0)</f>
        <v>0</v>
      </c>
      <c r="BG325" s="238">
        <f>IF(N325="zákl. prenesená",J325,0)</f>
        <v>0</v>
      </c>
      <c r="BH325" s="238">
        <f>IF(N325="zníž. prenesená",J325,0)</f>
        <v>0</v>
      </c>
      <c r="BI325" s="238">
        <f>IF(N325="nulová",J325,0)</f>
        <v>0</v>
      </c>
      <c r="BJ325" s="14" t="s">
        <v>82</v>
      </c>
      <c r="BK325" s="239">
        <f>ROUND(I325*H325,3)</f>
        <v>0</v>
      </c>
      <c r="BL325" s="14" t="s">
        <v>232</v>
      </c>
      <c r="BM325" s="237" t="s">
        <v>838</v>
      </c>
    </row>
    <row r="326" s="2" customFormat="1" ht="24.15" customHeight="1">
      <c r="A326" s="35"/>
      <c r="B326" s="36"/>
      <c r="C326" s="226" t="s">
        <v>839</v>
      </c>
      <c r="D326" s="226" t="s">
        <v>170</v>
      </c>
      <c r="E326" s="227" t="s">
        <v>840</v>
      </c>
      <c r="F326" s="228" t="s">
        <v>841</v>
      </c>
      <c r="G326" s="229" t="s">
        <v>777</v>
      </c>
      <c r="H326" s="231"/>
      <c r="I326" s="231"/>
      <c r="J326" s="230">
        <f>ROUND(I326*H326,3)</f>
        <v>0</v>
      </c>
      <c r="K326" s="232"/>
      <c r="L326" s="41"/>
      <c r="M326" s="233" t="s">
        <v>1</v>
      </c>
      <c r="N326" s="234" t="s">
        <v>38</v>
      </c>
      <c r="O326" s="94"/>
      <c r="P326" s="235">
        <f>O326*H326</f>
        <v>0</v>
      </c>
      <c r="Q326" s="235">
        <v>0</v>
      </c>
      <c r="R326" s="235">
        <f>Q326*H326</f>
        <v>0</v>
      </c>
      <c r="S326" s="235">
        <v>0</v>
      </c>
      <c r="T326" s="236">
        <f>S326*H326</f>
        <v>0</v>
      </c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  <c r="AR326" s="237" t="s">
        <v>232</v>
      </c>
      <c r="AT326" s="237" t="s">
        <v>170</v>
      </c>
      <c r="AU326" s="237" t="s">
        <v>82</v>
      </c>
      <c r="AY326" s="14" t="s">
        <v>168</v>
      </c>
      <c r="BE326" s="238">
        <f>IF(N326="základná",J326,0)</f>
        <v>0</v>
      </c>
      <c r="BF326" s="238">
        <f>IF(N326="znížená",J326,0)</f>
        <v>0</v>
      </c>
      <c r="BG326" s="238">
        <f>IF(N326="zákl. prenesená",J326,0)</f>
        <v>0</v>
      </c>
      <c r="BH326" s="238">
        <f>IF(N326="zníž. prenesená",J326,0)</f>
        <v>0</v>
      </c>
      <c r="BI326" s="238">
        <f>IF(N326="nulová",J326,0)</f>
        <v>0</v>
      </c>
      <c r="BJ326" s="14" t="s">
        <v>82</v>
      </c>
      <c r="BK326" s="239">
        <f>ROUND(I326*H326,3)</f>
        <v>0</v>
      </c>
      <c r="BL326" s="14" t="s">
        <v>232</v>
      </c>
      <c r="BM326" s="237" t="s">
        <v>842</v>
      </c>
    </row>
    <row r="327" s="12" customFormat="1" ht="22.8" customHeight="1">
      <c r="A327" s="12"/>
      <c r="B327" s="210"/>
      <c r="C327" s="211"/>
      <c r="D327" s="212" t="s">
        <v>71</v>
      </c>
      <c r="E327" s="224" t="s">
        <v>843</v>
      </c>
      <c r="F327" s="224" t="s">
        <v>844</v>
      </c>
      <c r="G327" s="211"/>
      <c r="H327" s="211"/>
      <c r="I327" s="214"/>
      <c r="J327" s="225">
        <f>BK327</f>
        <v>0</v>
      </c>
      <c r="K327" s="211"/>
      <c r="L327" s="216"/>
      <c r="M327" s="217"/>
      <c r="N327" s="218"/>
      <c r="O327" s="218"/>
      <c r="P327" s="219">
        <f>SUM(P328:P342)</f>
        <v>0</v>
      </c>
      <c r="Q327" s="218"/>
      <c r="R327" s="219">
        <f>SUM(R328:R342)</f>
        <v>0.76074686000000002</v>
      </c>
      <c r="S327" s="218"/>
      <c r="T327" s="220">
        <f>SUM(T328:T342)</f>
        <v>0</v>
      </c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R327" s="221" t="s">
        <v>82</v>
      </c>
      <c r="AT327" s="222" t="s">
        <v>71</v>
      </c>
      <c r="AU327" s="222" t="s">
        <v>80</v>
      </c>
      <c r="AY327" s="221" t="s">
        <v>168</v>
      </c>
      <c r="BK327" s="223">
        <f>SUM(BK328:BK342)</f>
        <v>0</v>
      </c>
    </row>
    <row r="328" s="2" customFormat="1" ht="24.15" customHeight="1">
      <c r="A328" s="35"/>
      <c r="B328" s="36"/>
      <c r="C328" s="226" t="s">
        <v>845</v>
      </c>
      <c r="D328" s="226" t="s">
        <v>170</v>
      </c>
      <c r="E328" s="227" t="s">
        <v>846</v>
      </c>
      <c r="F328" s="228" t="s">
        <v>847</v>
      </c>
      <c r="G328" s="229" t="s">
        <v>291</v>
      </c>
      <c r="H328" s="230">
        <v>80</v>
      </c>
      <c r="I328" s="231"/>
      <c r="J328" s="230">
        <f>ROUND(I328*H328,3)</f>
        <v>0</v>
      </c>
      <c r="K328" s="232"/>
      <c r="L328" s="41"/>
      <c r="M328" s="233" t="s">
        <v>1</v>
      </c>
      <c r="N328" s="234" t="s">
        <v>38</v>
      </c>
      <c r="O328" s="94"/>
      <c r="P328" s="235">
        <f>O328*H328</f>
        <v>0</v>
      </c>
      <c r="Q328" s="235">
        <v>0.00021000000000000001</v>
      </c>
      <c r="R328" s="235">
        <f>Q328*H328</f>
        <v>0.016800000000000002</v>
      </c>
      <c r="S328" s="235">
        <v>0</v>
      </c>
      <c r="T328" s="236">
        <f>S328*H328</f>
        <v>0</v>
      </c>
      <c r="U328" s="35"/>
      <c r="V328" s="35"/>
      <c r="W328" s="35"/>
      <c r="X328" s="35"/>
      <c r="Y328" s="35"/>
      <c r="Z328" s="35"/>
      <c r="AA328" s="35"/>
      <c r="AB328" s="35"/>
      <c r="AC328" s="35"/>
      <c r="AD328" s="35"/>
      <c r="AE328" s="35"/>
      <c r="AR328" s="237" t="s">
        <v>232</v>
      </c>
      <c r="AT328" s="237" t="s">
        <v>170</v>
      </c>
      <c r="AU328" s="237" t="s">
        <v>82</v>
      </c>
      <c r="AY328" s="14" t="s">
        <v>168</v>
      </c>
      <c r="BE328" s="238">
        <f>IF(N328="základná",J328,0)</f>
        <v>0</v>
      </c>
      <c r="BF328" s="238">
        <f>IF(N328="znížená",J328,0)</f>
        <v>0</v>
      </c>
      <c r="BG328" s="238">
        <f>IF(N328="zákl. prenesená",J328,0)</f>
        <v>0</v>
      </c>
      <c r="BH328" s="238">
        <f>IF(N328="zníž. prenesená",J328,0)</f>
        <v>0</v>
      </c>
      <c r="BI328" s="238">
        <f>IF(N328="nulová",J328,0)</f>
        <v>0</v>
      </c>
      <c r="BJ328" s="14" t="s">
        <v>82</v>
      </c>
      <c r="BK328" s="239">
        <f>ROUND(I328*H328,3)</f>
        <v>0</v>
      </c>
      <c r="BL328" s="14" t="s">
        <v>232</v>
      </c>
      <c r="BM328" s="237" t="s">
        <v>848</v>
      </c>
    </row>
    <row r="329" s="2" customFormat="1" ht="16.5" customHeight="1">
      <c r="A329" s="35"/>
      <c r="B329" s="36"/>
      <c r="C329" s="240" t="s">
        <v>849</v>
      </c>
      <c r="D329" s="240" t="s">
        <v>439</v>
      </c>
      <c r="E329" s="241" t="s">
        <v>850</v>
      </c>
      <c r="F329" s="242" t="s">
        <v>851</v>
      </c>
      <c r="G329" s="243" t="s">
        <v>291</v>
      </c>
      <c r="H329" s="244">
        <v>40</v>
      </c>
      <c r="I329" s="245"/>
      <c r="J329" s="244">
        <f>ROUND(I329*H329,3)</f>
        <v>0</v>
      </c>
      <c r="K329" s="246"/>
      <c r="L329" s="247"/>
      <c r="M329" s="248" t="s">
        <v>1</v>
      </c>
      <c r="N329" s="249" t="s">
        <v>38</v>
      </c>
      <c r="O329" s="94"/>
      <c r="P329" s="235">
        <f>O329*H329</f>
        <v>0</v>
      </c>
      <c r="Q329" s="235">
        <v>0</v>
      </c>
      <c r="R329" s="235">
        <f>Q329*H329</f>
        <v>0</v>
      </c>
      <c r="S329" s="235">
        <v>0</v>
      </c>
      <c r="T329" s="236">
        <f>S329*H329</f>
        <v>0</v>
      </c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R329" s="237" t="s">
        <v>297</v>
      </c>
      <c r="AT329" s="237" t="s">
        <v>439</v>
      </c>
      <c r="AU329" s="237" t="s">
        <v>82</v>
      </c>
      <c r="AY329" s="14" t="s">
        <v>168</v>
      </c>
      <c r="BE329" s="238">
        <f>IF(N329="základná",J329,0)</f>
        <v>0</v>
      </c>
      <c r="BF329" s="238">
        <f>IF(N329="znížená",J329,0)</f>
        <v>0</v>
      </c>
      <c r="BG329" s="238">
        <f>IF(N329="zákl. prenesená",J329,0)</f>
        <v>0</v>
      </c>
      <c r="BH329" s="238">
        <f>IF(N329="zníž. prenesená",J329,0)</f>
        <v>0</v>
      </c>
      <c r="BI329" s="238">
        <f>IF(N329="nulová",J329,0)</f>
        <v>0</v>
      </c>
      <c r="BJ329" s="14" t="s">
        <v>82</v>
      </c>
      <c r="BK329" s="239">
        <f>ROUND(I329*H329,3)</f>
        <v>0</v>
      </c>
      <c r="BL329" s="14" t="s">
        <v>232</v>
      </c>
      <c r="BM329" s="237" t="s">
        <v>852</v>
      </c>
    </row>
    <row r="330" s="2" customFormat="1" ht="16.5" customHeight="1">
      <c r="A330" s="35"/>
      <c r="B330" s="36"/>
      <c r="C330" s="240" t="s">
        <v>853</v>
      </c>
      <c r="D330" s="240" t="s">
        <v>439</v>
      </c>
      <c r="E330" s="241" t="s">
        <v>854</v>
      </c>
      <c r="F330" s="242" t="s">
        <v>855</v>
      </c>
      <c r="G330" s="243" t="s">
        <v>856</v>
      </c>
      <c r="H330" s="244">
        <v>0.080000000000000002</v>
      </c>
      <c r="I330" s="245"/>
      <c r="J330" s="244">
        <f>ROUND(I330*H330,3)</f>
        <v>0</v>
      </c>
      <c r="K330" s="246"/>
      <c r="L330" s="247"/>
      <c r="M330" s="248" t="s">
        <v>1</v>
      </c>
      <c r="N330" s="249" t="s">
        <v>38</v>
      </c>
      <c r="O330" s="94"/>
      <c r="P330" s="235">
        <f>O330*H330</f>
        <v>0</v>
      </c>
      <c r="Q330" s="235">
        <v>0</v>
      </c>
      <c r="R330" s="235">
        <f>Q330*H330</f>
        <v>0</v>
      </c>
      <c r="S330" s="235">
        <v>0</v>
      </c>
      <c r="T330" s="236">
        <f>S330*H330</f>
        <v>0</v>
      </c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  <c r="AR330" s="237" t="s">
        <v>297</v>
      </c>
      <c r="AT330" s="237" t="s">
        <v>439</v>
      </c>
      <c r="AU330" s="237" t="s">
        <v>82</v>
      </c>
      <c r="AY330" s="14" t="s">
        <v>168</v>
      </c>
      <c r="BE330" s="238">
        <f>IF(N330="základná",J330,0)</f>
        <v>0</v>
      </c>
      <c r="BF330" s="238">
        <f>IF(N330="znížená",J330,0)</f>
        <v>0</v>
      </c>
      <c r="BG330" s="238">
        <f>IF(N330="zákl. prenesená",J330,0)</f>
        <v>0</v>
      </c>
      <c r="BH330" s="238">
        <f>IF(N330="zníž. prenesená",J330,0)</f>
        <v>0</v>
      </c>
      <c r="BI330" s="238">
        <f>IF(N330="nulová",J330,0)</f>
        <v>0</v>
      </c>
      <c r="BJ330" s="14" t="s">
        <v>82</v>
      </c>
      <c r="BK330" s="239">
        <f>ROUND(I330*H330,3)</f>
        <v>0</v>
      </c>
      <c r="BL330" s="14" t="s">
        <v>232</v>
      </c>
      <c r="BM330" s="237" t="s">
        <v>857</v>
      </c>
    </row>
    <row r="331" s="2" customFormat="1" ht="24.15" customHeight="1">
      <c r="A331" s="35"/>
      <c r="B331" s="36"/>
      <c r="C331" s="240" t="s">
        <v>858</v>
      </c>
      <c r="D331" s="240" t="s">
        <v>439</v>
      </c>
      <c r="E331" s="241" t="s">
        <v>859</v>
      </c>
      <c r="F331" s="242" t="s">
        <v>860</v>
      </c>
      <c r="G331" s="243" t="s">
        <v>856</v>
      </c>
      <c r="H331" s="244">
        <v>0.080000000000000002</v>
      </c>
      <c r="I331" s="245"/>
      <c r="J331" s="244">
        <f>ROUND(I331*H331,3)</f>
        <v>0</v>
      </c>
      <c r="K331" s="246"/>
      <c r="L331" s="247"/>
      <c r="M331" s="248" t="s">
        <v>1</v>
      </c>
      <c r="N331" s="249" t="s">
        <v>38</v>
      </c>
      <c r="O331" s="94"/>
      <c r="P331" s="235">
        <f>O331*H331</f>
        <v>0</v>
      </c>
      <c r="Q331" s="235">
        <v>0</v>
      </c>
      <c r="R331" s="235">
        <f>Q331*H331</f>
        <v>0</v>
      </c>
      <c r="S331" s="235">
        <v>0</v>
      </c>
      <c r="T331" s="236">
        <f>S331*H331</f>
        <v>0</v>
      </c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  <c r="AR331" s="237" t="s">
        <v>297</v>
      </c>
      <c r="AT331" s="237" t="s">
        <v>439</v>
      </c>
      <c r="AU331" s="237" t="s">
        <v>82</v>
      </c>
      <c r="AY331" s="14" t="s">
        <v>168</v>
      </c>
      <c r="BE331" s="238">
        <f>IF(N331="základná",J331,0)</f>
        <v>0</v>
      </c>
      <c r="BF331" s="238">
        <f>IF(N331="znížená",J331,0)</f>
        <v>0</v>
      </c>
      <c r="BG331" s="238">
        <f>IF(N331="zákl. prenesená",J331,0)</f>
        <v>0</v>
      </c>
      <c r="BH331" s="238">
        <f>IF(N331="zníž. prenesená",J331,0)</f>
        <v>0</v>
      </c>
      <c r="BI331" s="238">
        <f>IF(N331="nulová",J331,0)</f>
        <v>0</v>
      </c>
      <c r="BJ331" s="14" t="s">
        <v>82</v>
      </c>
      <c r="BK331" s="239">
        <f>ROUND(I331*H331,3)</f>
        <v>0</v>
      </c>
      <c r="BL331" s="14" t="s">
        <v>232</v>
      </c>
      <c r="BM331" s="237" t="s">
        <v>861</v>
      </c>
    </row>
    <row r="332" s="2" customFormat="1" ht="24.15" customHeight="1">
      <c r="A332" s="35"/>
      <c r="B332" s="36"/>
      <c r="C332" s="226" t="s">
        <v>862</v>
      </c>
      <c r="D332" s="226" t="s">
        <v>170</v>
      </c>
      <c r="E332" s="227" t="s">
        <v>863</v>
      </c>
      <c r="F332" s="228" t="s">
        <v>864</v>
      </c>
      <c r="G332" s="229" t="s">
        <v>666</v>
      </c>
      <c r="H332" s="230">
        <v>581</v>
      </c>
      <c r="I332" s="231"/>
      <c r="J332" s="230">
        <f>ROUND(I332*H332,3)</f>
        <v>0</v>
      </c>
      <c r="K332" s="232"/>
      <c r="L332" s="41"/>
      <c r="M332" s="233" t="s">
        <v>1</v>
      </c>
      <c r="N332" s="234" t="s">
        <v>38</v>
      </c>
      <c r="O332" s="94"/>
      <c r="P332" s="235">
        <f>O332*H332</f>
        <v>0</v>
      </c>
      <c r="Q332" s="235">
        <v>0.00025999999999999998</v>
      </c>
      <c r="R332" s="235">
        <f>Q332*H332</f>
        <v>0.15106</v>
      </c>
      <c r="S332" s="235">
        <v>0</v>
      </c>
      <c r="T332" s="236">
        <f>S332*H332</f>
        <v>0</v>
      </c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  <c r="AR332" s="237" t="s">
        <v>232</v>
      </c>
      <c r="AT332" s="237" t="s">
        <v>170</v>
      </c>
      <c r="AU332" s="237" t="s">
        <v>82</v>
      </c>
      <c r="AY332" s="14" t="s">
        <v>168</v>
      </c>
      <c r="BE332" s="238">
        <f>IF(N332="základná",J332,0)</f>
        <v>0</v>
      </c>
      <c r="BF332" s="238">
        <f>IF(N332="znížená",J332,0)</f>
        <v>0</v>
      </c>
      <c r="BG332" s="238">
        <f>IF(N332="zákl. prenesená",J332,0)</f>
        <v>0</v>
      </c>
      <c r="BH332" s="238">
        <f>IF(N332="zníž. prenesená",J332,0)</f>
        <v>0</v>
      </c>
      <c r="BI332" s="238">
        <f>IF(N332="nulová",J332,0)</f>
        <v>0</v>
      </c>
      <c r="BJ332" s="14" t="s">
        <v>82</v>
      </c>
      <c r="BK332" s="239">
        <f>ROUND(I332*H332,3)</f>
        <v>0</v>
      </c>
      <c r="BL332" s="14" t="s">
        <v>232</v>
      </c>
      <c r="BM332" s="237" t="s">
        <v>865</v>
      </c>
    </row>
    <row r="333" s="2" customFormat="1" ht="21.75" customHeight="1">
      <c r="A333" s="35"/>
      <c r="B333" s="36"/>
      <c r="C333" s="240" t="s">
        <v>866</v>
      </c>
      <c r="D333" s="240" t="s">
        <v>439</v>
      </c>
      <c r="E333" s="241" t="s">
        <v>867</v>
      </c>
      <c r="F333" s="242" t="s">
        <v>868</v>
      </c>
      <c r="G333" s="243" t="s">
        <v>173</v>
      </c>
      <c r="H333" s="244">
        <v>11.362</v>
      </c>
      <c r="I333" s="245"/>
      <c r="J333" s="244">
        <f>ROUND(I333*H333,3)</f>
        <v>0</v>
      </c>
      <c r="K333" s="246"/>
      <c r="L333" s="247"/>
      <c r="M333" s="248" t="s">
        <v>1</v>
      </c>
      <c r="N333" s="249" t="s">
        <v>38</v>
      </c>
      <c r="O333" s="94"/>
      <c r="P333" s="235">
        <f>O333*H333</f>
        <v>0</v>
      </c>
      <c r="Q333" s="235">
        <v>0</v>
      </c>
      <c r="R333" s="235">
        <f>Q333*H333</f>
        <v>0</v>
      </c>
      <c r="S333" s="235">
        <v>0</v>
      </c>
      <c r="T333" s="236">
        <f>S333*H333</f>
        <v>0</v>
      </c>
      <c r="U333" s="35"/>
      <c r="V333" s="35"/>
      <c r="W333" s="35"/>
      <c r="X333" s="35"/>
      <c r="Y333" s="35"/>
      <c r="Z333" s="35"/>
      <c r="AA333" s="35"/>
      <c r="AB333" s="35"/>
      <c r="AC333" s="35"/>
      <c r="AD333" s="35"/>
      <c r="AE333" s="35"/>
      <c r="AR333" s="237" t="s">
        <v>297</v>
      </c>
      <c r="AT333" s="237" t="s">
        <v>439</v>
      </c>
      <c r="AU333" s="237" t="s">
        <v>82</v>
      </c>
      <c r="AY333" s="14" t="s">
        <v>168</v>
      </c>
      <c r="BE333" s="238">
        <f>IF(N333="základná",J333,0)</f>
        <v>0</v>
      </c>
      <c r="BF333" s="238">
        <f>IF(N333="znížená",J333,0)</f>
        <v>0</v>
      </c>
      <c r="BG333" s="238">
        <f>IF(N333="zákl. prenesená",J333,0)</f>
        <v>0</v>
      </c>
      <c r="BH333" s="238">
        <f>IF(N333="zníž. prenesená",J333,0)</f>
        <v>0</v>
      </c>
      <c r="BI333" s="238">
        <f>IF(N333="nulová",J333,0)</f>
        <v>0</v>
      </c>
      <c r="BJ333" s="14" t="s">
        <v>82</v>
      </c>
      <c r="BK333" s="239">
        <f>ROUND(I333*H333,3)</f>
        <v>0</v>
      </c>
      <c r="BL333" s="14" t="s">
        <v>232</v>
      </c>
      <c r="BM333" s="237" t="s">
        <v>869</v>
      </c>
    </row>
    <row r="334" s="2" customFormat="1" ht="24.15" customHeight="1">
      <c r="A334" s="35"/>
      <c r="B334" s="36"/>
      <c r="C334" s="226" t="s">
        <v>870</v>
      </c>
      <c r="D334" s="226" t="s">
        <v>170</v>
      </c>
      <c r="E334" s="227" t="s">
        <v>871</v>
      </c>
      <c r="F334" s="228" t="s">
        <v>872</v>
      </c>
      <c r="G334" s="229" t="s">
        <v>666</v>
      </c>
      <c r="H334" s="230">
        <v>20</v>
      </c>
      <c r="I334" s="231"/>
      <c r="J334" s="230">
        <f>ROUND(I334*H334,3)</f>
        <v>0</v>
      </c>
      <c r="K334" s="232"/>
      <c r="L334" s="41"/>
      <c r="M334" s="233" t="s">
        <v>1</v>
      </c>
      <c r="N334" s="234" t="s">
        <v>38</v>
      </c>
      <c r="O334" s="94"/>
      <c r="P334" s="235">
        <f>O334*H334</f>
        <v>0</v>
      </c>
      <c r="Q334" s="235">
        <v>0.00025999999999999998</v>
      </c>
      <c r="R334" s="235">
        <f>Q334*H334</f>
        <v>0.0051999999999999998</v>
      </c>
      <c r="S334" s="235">
        <v>0</v>
      </c>
      <c r="T334" s="236">
        <f>S334*H334</f>
        <v>0</v>
      </c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  <c r="AR334" s="237" t="s">
        <v>232</v>
      </c>
      <c r="AT334" s="237" t="s">
        <v>170</v>
      </c>
      <c r="AU334" s="237" t="s">
        <v>82</v>
      </c>
      <c r="AY334" s="14" t="s">
        <v>168</v>
      </c>
      <c r="BE334" s="238">
        <f>IF(N334="základná",J334,0)</f>
        <v>0</v>
      </c>
      <c r="BF334" s="238">
        <f>IF(N334="znížená",J334,0)</f>
        <v>0</v>
      </c>
      <c r="BG334" s="238">
        <f>IF(N334="zákl. prenesená",J334,0)</f>
        <v>0</v>
      </c>
      <c r="BH334" s="238">
        <f>IF(N334="zníž. prenesená",J334,0)</f>
        <v>0</v>
      </c>
      <c r="BI334" s="238">
        <f>IF(N334="nulová",J334,0)</f>
        <v>0</v>
      </c>
      <c r="BJ334" s="14" t="s">
        <v>82</v>
      </c>
      <c r="BK334" s="239">
        <f>ROUND(I334*H334,3)</f>
        <v>0</v>
      </c>
      <c r="BL334" s="14" t="s">
        <v>232</v>
      </c>
      <c r="BM334" s="237" t="s">
        <v>873</v>
      </c>
    </row>
    <row r="335" s="2" customFormat="1" ht="21.75" customHeight="1">
      <c r="A335" s="35"/>
      <c r="B335" s="36"/>
      <c r="C335" s="240" t="s">
        <v>874</v>
      </c>
      <c r="D335" s="240" t="s">
        <v>439</v>
      </c>
      <c r="E335" s="241" t="s">
        <v>867</v>
      </c>
      <c r="F335" s="242" t="s">
        <v>868</v>
      </c>
      <c r="G335" s="243" t="s">
        <v>173</v>
      </c>
      <c r="H335" s="244">
        <v>0.49299999999999999</v>
      </c>
      <c r="I335" s="245"/>
      <c r="J335" s="244">
        <f>ROUND(I335*H335,3)</f>
        <v>0</v>
      </c>
      <c r="K335" s="246"/>
      <c r="L335" s="247"/>
      <c r="M335" s="248" t="s">
        <v>1</v>
      </c>
      <c r="N335" s="249" t="s">
        <v>38</v>
      </c>
      <c r="O335" s="94"/>
      <c r="P335" s="235">
        <f>O335*H335</f>
        <v>0</v>
      </c>
      <c r="Q335" s="235">
        <v>0</v>
      </c>
      <c r="R335" s="235">
        <f>Q335*H335</f>
        <v>0</v>
      </c>
      <c r="S335" s="235">
        <v>0</v>
      </c>
      <c r="T335" s="236">
        <f>S335*H335</f>
        <v>0</v>
      </c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  <c r="AR335" s="237" t="s">
        <v>297</v>
      </c>
      <c r="AT335" s="237" t="s">
        <v>439</v>
      </c>
      <c r="AU335" s="237" t="s">
        <v>82</v>
      </c>
      <c r="AY335" s="14" t="s">
        <v>168</v>
      </c>
      <c r="BE335" s="238">
        <f>IF(N335="základná",J335,0)</f>
        <v>0</v>
      </c>
      <c r="BF335" s="238">
        <f>IF(N335="znížená",J335,0)</f>
        <v>0</v>
      </c>
      <c r="BG335" s="238">
        <f>IF(N335="zákl. prenesená",J335,0)</f>
        <v>0</v>
      </c>
      <c r="BH335" s="238">
        <f>IF(N335="zníž. prenesená",J335,0)</f>
        <v>0</v>
      </c>
      <c r="BI335" s="238">
        <f>IF(N335="nulová",J335,0)</f>
        <v>0</v>
      </c>
      <c r="BJ335" s="14" t="s">
        <v>82</v>
      </c>
      <c r="BK335" s="239">
        <f>ROUND(I335*H335,3)</f>
        <v>0</v>
      </c>
      <c r="BL335" s="14" t="s">
        <v>232</v>
      </c>
      <c r="BM335" s="237" t="s">
        <v>875</v>
      </c>
    </row>
    <row r="336" s="2" customFormat="1" ht="33" customHeight="1">
      <c r="A336" s="35"/>
      <c r="B336" s="36"/>
      <c r="C336" s="226" t="s">
        <v>876</v>
      </c>
      <c r="D336" s="226" t="s">
        <v>170</v>
      </c>
      <c r="E336" s="227" t="s">
        <v>877</v>
      </c>
      <c r="F336" s="228" t="s">
        <v>878</v>
      </c>
      <c r="G336" s="229" t="s">
        <v>221</v>
      </c>
      <c r="H336" s="230">
        <v>398.32999999999998</v>
      </c>
      <c r="I336" s="231"/>
      <c r="J336" s="230">
        <f>ROUND(I336*H336,3)</f>
        <v>0</v>
      </c>
      <c r="K336" s="232"/>
      <c r="L336" s="41"/>
      <c r="M336" s="233" t="s">
        <v>1</v>
      </c>
      <c r="N336" s="234" t="s">
        <v>38</v>
      </c>
      <c r="O336" s="94"/>
      <c r="P336" s="235">
        <f>O336*H336</f>
        <v>0</v>
      </c>
      <c r="Q336" s="235">
        <v>0</v>
      </c>
      <c r="R336" s="235">
        <f>Q336*H336</f>
        <v>0</v>
      </c>
      <c r="S336" s="235">
        <v>0</v>
      </c>
      <c r="T336" s="236">
        <f>S336*H336</f>
        <v>0</v>
      </c>
      <c r="U336" s="35"/>
      <c r="V336" s="35"/>
      <c r="W336" s="35"/>
      <c r="X336" s="35"/>
      <c r="Y336" s="35"/>
      <c r="Z336" s="35"/>
      <c r="AA336" s="35"/>
      <c r="AB336" s="35"/>
      <c r="AC336" s="35"/>
      <c r="AD336" s="35"/>
      <c r="AE336" s="35"/>
      <c r="AR336" s="237" t="s">
        <v>232</v>
      </c>
      <c r="AT336" s="237" t="s">
        <v>170</v>
      </c>
      <c r="AU336" s="237" t="s">
        <v>82</v>
      </c>
      <c r="AY336" s="14" t="s">
        <v>168</v>
      </c>
      <c r="BE336" s="238">
        <f>IF(N336="základná",J336,0)</f>
        <v>0</v>
      </c>
      <c r="BF336" s="238">
        <f>IF(N336="znížená",J336,0)</f>
        <v>0</v>
      </c>
      <c r="BG336" s="238">
        <f>IF(N336="zákl. prenesená",J336,0)</f>
        <v>0</v>
      </c>
      <c r="BH336" s="238">
        <f>IF(N336="zníž. prenesená",J336,0)</f>
        <v>0</v>
      </c>
      <c r="BI336" s="238">
        <f>IF(N336="nulová",J336,0)</f>
        <v>0</v>
      </c>
      <c r="BJ336" s="14" t="s">
        <v>82</v>
      </c>
      <c r="BK336" s="239">
        <f>ROUND(I336*H336,3)</f>
        <v>0</v>
      </c>
      <c r="BL336" s="14" t="s">
        <v>232</v>
      </c>
      <c r="BM336" s="237" t="s">
        <v>879</v>
      </c>
    </row>
    <row r="337" s="2" customFormat="1" ht="24.15" customHeight="1">
      <c r="A337" s="35"/>
      <c r="B337" s="36"/>
      <c r="C337" s="240" t="s">
        <v>880</v>
      </c>
      <c r="D337" s="240" t="s">
        <v>439</v>
      </c>
      <c r="E337" s="241" t="s">
        <v>881</v>
      </c>
      <c r="F337" s="242" t="s">
        <v>882</v>
      </c>
      <c r="G337" s="243" t="s">
        <v>221</v>
      </c>
      <c r="H337" s="244">
        <v>438.16300000000001</v>
      </c>
      <c r="I337" s="245"/>
      <c r="J337" s="244">
        <f>ROUND(I337*H337,3)</f>
        <v>0</v>
      </c>
      <c r="K337" s="246"/>
      <c r="L337" s="247"/>
      <c r="M337" s="248" t="s">
        <v>1</v>
      </c>
      <c r="N337" s="249" t="s">
        <v>38</v>
      </c>
      <c r="O337" s="94"/>
      <c r="P337" s="235">
        <f>O337*H337</f>
        <v>0</v>
      </c>
      <c r="Q337" s="235">
        <v>0</v>
      </c>
      <c r="R337" s="235">
        <f>Q337*H337</f>
        <v>0</v>
      </c>
      <c r="S337" s="235">
        <v>0</v>
      </c>
      <c r="T337" s="236">
        <f>S337*H337</f>
        <v>0</v>
      </c>
      <c r="U337" s="35"/>
      <c r="V337" s="35"/>
      <c r="W337" s="35"/>
      <c r="X337" s="35"/>
      <c r="Y337" s="35"/>
      <c r="Z337" s="35"/>
      <c r="AA337" s="35"/>
      <c r="AB337" s="35"/>
      <c r="AC337" s="35"/>
      <c r="AD337" s="35"/>
      <c r="AE337" s="35"/>
      <c r="AR337" s="237" t="s">
        <v>297</v>
      </c>
      <c r="AT337" s="237" t="s">
        <v>439</v>
      </c>
      <c r="AU337" s="237" t="s">
        <v>82</v>
      </c>
      <c r="AY337" s="14" t="s">
        <v>168</v>
      </c>
      <c r="BE337" s="238">
        <f>IF(N337="základná",J337,0)</f>
        <v>0</v>
      </c>
      <c r="BF337" s="238">
        <f>IF(N337="znížená",J337,0)</f>
        <v>0</v>
      </c>
      <c r="BG337" s="238">
        <f>IF(N337="zákl. prenesená",J337,0)</f>
        <v>0</v>
      </c>
      <c r="BH337" s="238">
        <f>IF(N337="zníž. prenesená",J337,0)</f>
        <v>0</v>
      </c>
      <c r="BI337" s="238">
        <f>IF(N337="nulová",J337,0)</f>
        <v>0</v>
      </c>
      <c r="BJ337" s="14" t="s">
        <v>82</v>
      </c>
      <c r="BK337" s="239">
        <f>ROUND(I337*H337,3)</f>
        <v>0</v>
      </c>
      <c r="BL337" s="14" t="s">
        <v>232</v>
      </c>
      <c r="BM337" s="237" t="s">
        <v>883</v>
      </c>
    </row>
    <row r="338" s="2" customFormat="1" ht="16.5" customHeight="1">
      <c r="A338" s="35"/>
      <c r="B338" s="36"/>
      <c r="C338" s="240" t="s">
        <v>884</v>
      </c>
      <c r="D338" s="240" t="s">
        <v>439</v>
      </c>
      <c r="E338" s="241" t="s">
        <v>885</v>
      </c>
      <c r="F338" s="242" t="s">
        <v>886</v>
      </c>
      <c r="G338" s="243" t="s">
        <v>173</v>
      </c>
      <c r="H338" s="244">
        <v>1.167</v>
      </c>
      <c r="I338" s="245"/>
      <c r="J338" s="244">
        <f>ROUND(I338*H338,3)</f>
        <v>0</v>
      </c>
      <c r="K338" s="246"/>
      <c r="L338" s="247"/>
      <c r="M338" s="248" t="s">
        <v>1</v>
      </c>
      <c r="N338" s="249" t="s">
        <v>38</v>
      </c>
      <c r="O338" s="94"/>
      <c r="P338" s="235">
        <f>O338*H338</f>
        <v>0</v>
      </c>
      <c r="Q338" s="235">
        <v>0</v>
      </c>
      <c r="R338" s="235">
        <f>Q338*H338</f>
        <v>0</v>
      </c>
      <c r="S338" s="235">
        <v>0</v>
      </c>
      <c r="T338" s="236">
        <f>S338*H338</f>
        <v>0</v>
      </c>
      <c r="U338" s="35"/>
      <c r="V338" s="35"/>
      <c r="W338" s="35"/>
      <c r="X338" s="35"/>
      <c r="Y338" s="35"/>
      <c r="Z338" s="35"/>
      <c r="AA338" s="35"/>
      <c r="AB338" s="35"/>
      <c r="AC338" s="35"/>
      <c r="AD338" s="35"/>
      <c r="AE338" s="35"/>
      <c r="AR338" s="237" t="s">
        <v>297</v>
      </c>
      <c r="AT338" s="237" t="s">
        <v>439</v>
      </c>
      <c r="AU338" s="237" t="s">
        <v>82</v>
      </c>
      <c r="AY338" s="14" t="s">
        <v>168</v>
      </c>
      <c r="BE338" s="238">
        <f>IF(N338="základná",J338,0)</f>
        <v>0</v>
      </c>
      <c r="BF338" s="238">
        <f>IF(N338="znížená",J338,0)</f>
        <v>0</v>
      </c>
      <c r="BG338" s="238">
        <f>IF(N338="zákl. prenesená",J338,0)</f>
        <v>0</v>
      </c>
      <c r="BH338" s="238">
        <f>IF(N338="zníž. prenesená",J338,0)</f>
        <v>0</v>
      </c>
      <c r="BI338" s="238">
        <f>IF(N338="nulová",J338,0)</f>
        <v>0</v>
      </c>
      <c r="BJ338" s="14" t="s">
        <v>82</v>
      </c>
      <c r="BK338" s="239">
        <f>ROUND(I338*H338,3)</f>
        <v>0</v>
      </c>
      <c r="BL338" s="14" t="s">
        <v>232</v>
      </c>
      <c r="BM338" s="237" t="s">
        <v>887</v>
      </c>
    </row>
    <row r="339" s="2" customFormat="1" ht="16.5" customHeight="1">
      <c r="A339" s="35"/>
      <c r="B339" s="36"/>
      <c r="C339" s="226" t="s">
        <v>888</v>
      </c>
      <c r="D339" s="226" t="s">
        <v>170</v>
      </c>
      <c r="E339" s="227" t="s">
        <v>889</v>
      </c>
      <c r="F339" s="228" t="s">
        <v>890</v>
      </c>
      <c r="G339" s="229" t="s">
        <v>666</v>
      </c>
      <c r="H339" s="230">
        <v>424.19999999999999</v>
      </c>
      <c r="I339" s="231"/>
      <c r="J339" s="230">
        <f>ROUND(I339*H339,3)</f>
        <v>0</v>
      </c>
      <c r="K339" s="232"/>
      <c r="L339" s="41"/>
      <c r="M339" s="233" t="s">
        <v>1</v>
      </c>
      <c r="N339" s="234" t="s">
        <v>38</v>
      </c>
      <c r="O339" s="94"/>
      <c r="P339" s="235">
        <f>O339*H339</f>
        <v>0</v>
      </c>
      <c r="Q339" s="235">
        <v>0</v>
      </c>
      <c r="R339" s="235">
        <f>Q339*H339</f>
        <v>0</v>
      </c>
      <c r="S339" s="235">
        <v>0</v>
      </c>
      <c r="T339" s="236">
        <f>S339*H339</f>
        <v>0</v>
      </c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  <c r="AE339" s="35"/>
      <c r="AR339" s="237" t="s">
        <v>232</v>
      </c>
      <c r="AT339" s="237" t="s">
        <v>170</v>
      </c>
      <c r="AU339" s="237" t="s">
        <v>82</v>
      </c>
      <c r="AY339" s="14" t="s">
        <v>168</v>
      </c>
      <c r="BE339" s="238">
        <f>IF(N339="základná",J339,0)</f>
        <v>0</v>
      </c>
      <c r="BF339" s="238">
        <f>IF(N339="znížená",J339,0)</f>
        <v>0</v>
      </c>
      <c r="BG339" s="238">
        <f>IF(N339="zákl. prenesená",J339,0)</f>
        <v>0</v>
      </c>
      <c r="BH339" s="238">
        <f>IF(N339="zníž. prenesená",J339,0)</f>
        <v>0</v>
      </c>
      <c r="BI339" s="238">
        <f>IF(N339="nulová",J339,0)</f>
        <v>0</v>
      </c>
      <c r="BJ339" s="14" t="s">
        <v>82</v>
      </c>
      <c r="BK339" s="239">
        <f>ROUND(I339*H339,3)</f>
        <v>0</v>
      </c>
      <c r="BL339" s="14" t="s">
        <v>232</v>
      </c>
      <c r="BM339" s="237" t="s">
        <v>891</v>
      </c>
    </row>
    <row r="340" s="2" customFormat="1" ht="44.25" customHeight="1">
      <c r="A340" s="35"/>
      <c r="B340" s="36"/>
      <c r="C340" s="226" t="s">
        <v>892</v>
      </c>
      <c r="D340" s="226" t="s">
        <v>170</v>
      </c>
      <c r="E340" s="227" t="s">
        <v>893</v>
      </c>
      <c r="F340" s="228" t="s">
        <v>894</v>
      </c>
      <c r="G340" s="229" t="s">
        <v>173</v>
      </c>
      <c r="H340" s="230">
        <v>13.022</v>
      </c>
      <c r="I340" s="231"/>
      <c r="J340" s="230">
        <f>ROUND(I340*H340,3)</f>
        <v>0</v>
      </c>
      <c r="K340" s="232"/>
      <c r="L340" s="41"/>
      <c r="M340" s="233" t="s">
        <v>1</v>
      </c>
      <c r="N340" s="234" t="s">
        <v>38</v>
      </c>
      <c r="O340" s="94"/>
      <c r="P340" s="235">
        <f>O340*H340</f>
        <v>0</v>
      </c>
      <c r="Q340" s="235">
        <v>0.022329999999999999</v>
      </c>
      <c r="R340" s="235">
        <f>Q340*H340</f>
        <v>0.29078125999999999</v>
      </c>
      <c r="S340" s="235">
        <v>0</v>
      </c>
      <c r="T340" s="236">
        <f>S340*H340</f>
        <v>0</v>
      </c>
      <c r="U340" s="35"/>
      <c r="V340" s="35"/>
      <c r="W340" s="35"/>
      <c r="X340" s="35"/>
      <c r="Y340" s="35"/>
      <c r="Z340" s="35"/>
      <c r="AA340" s="35"/>
      <c r="AB340" s="35"/>
      <c r="AC340" s="35"/>
      <c r="AD340" s="35"/>
      <c r="AE340" s="35"/>
      <c r="AR340" s="237" t="s">
        <v>232</v>
      </c>
      <c r="AT340" s="237" t="s">
        <v>170</v>
      </c>
      <c r="AU340" s="237" t="s">
        <v>82</v>
      </c>
      <c r="AY340" s="14" t="s">
        <v>168</v>
      </c>
      <c r="BE340" s="238">
        <f>IF(N340="základná",J340,0)</f>
        <v>0</v>
      </c>
      <c r="BF340" s="238">
        <f>IF(N340="znížená",J340,0)</f>
        <v>0</v>
      </c>
      <c r="BG340" s="238">
        <f>IF(N340="zákl. prenesená",J340,0)</f>
        <v>0</v>
      </c>
      <c r="BH340" s="238">
        <f>IF(N340="zníž. prenesená",J340,0)</f>
        <v>0</v>
      </c>
      <c r="BI340" s="238">
        <f>IF(N340="nulová",J340,0)</f>
        <v>0</v>
      </c>
      <c r="BJ340" s="14" t="s">
        <v>82</v>
      </c>
      <c r="BK340" s="239">
        <f>ROUND(I340*H340,3)</f>
        <v>0</v>
      </c>
      <c r="BL340" s="14" t="s">
        <v>232</v>
      </c>
      <c r="BM340" s="237" t="s">
        <v>895</v>
      </c>
    </row>
    <row r="341" s="2" customFormat="1" ht="24.15" customHeight="1">
      <c r="A341" s="35"/>
      <c r="B341" s="36"/>
      <c r="C341" s="226" t="s">
        <v>896</v>
      </c>
      <c r="D341" s="226" t="s">
        <v>170</v>
      </c>
      <c r="E341" s="227" t="s">
        <v>897</v>
      </c>
      <c r="F341" s="228" t="s">
        <v>898</v>
      </c>
      <c r="G341" s="229" t="s">
        <v>221</v>
      </c>
      <c r="H341" s="230">
        <v>25.420000000000002</v>
      </c>
      <c r="I341" s="231"/>
      <c r="J341" s="230">
        <f>ROUND(I341*H341,3)</f>
        <v>0</v>
      </c>
      <c r="K341" s="232"/>
      <c r="L341" s="41"/>
      <c r="M341" s="233" t="s">
        <v>1</v>
      </c>
      <c r="N341" s="234" t="s">
        <v>38</v>
      </c>
      <c r="O341" s="94"/>
      <c r="P341" s="235">
        <f>O341*H341</f>
        <v>0</v>
      </c>
      <c r="Q341" s="235">
        <v>0.011679999999999999</v>
      </c>
      <c r="R341" s="235">
        <f>Q341*H341</f>
        <v>0.29690559999999999</v>
      </c>
      <c r="S341" s="235">
        <v>0</v>
      </c>
      <c r="T341" s="236">
        <f>S341*H341</f>
        <v>0</v>
      </c>
      <c r="U341" s="35"/>
      <c r="V341" s="35"/>
      <c r="W341" s="35"/>
      <c r="X341" s="35"/>
      <c r="Y341" s="35"/>
      <c r="Z341" s="35"/>
      <c r="AA341" s="35"/>
      <c r="AB341" s="35"/>
      <c r="AC341" s="35"/>
      <c r="AD341" s="35"/>
      <c r="AE341" s="35"/>
      <c r="AR341" s="237" t="s">
        <v>232</v>
      </c>
      <c r="AT341" s="237" t="s">
        <v>170</v>
      </c>
      <c r="AU341" s="237" t="s">
        <v>82</v>
      </c>
      <c r="AY341" s="14" t="s">
        <v>168</v>
      </c>
      <c r="BE341" s="238">
        <f>IF(N341="základná",J341,0)</f>
        <v>0</v>
      </c>
      <c r="BF341" s="238">
        <f>IF(N341="znížená",J341,0)</f>
        <v>0</v>
      </c>
      <c r="BG341" s="238">
        <f>IF(N341="zákl. prenesená",J341,0)</f>
        <v>0</v>
      </c>
      <c r="BH341" s="238">
        <f>IF(N341="zníž. prenesená",J341,0)</f>
        <v>0</v>
      </c>
      <c r="BI341" s="238">
        <f>IF(N341="nulová",J341,0)</f>
        <v>0</v>
      </c>
      <c r="BJ341" s="14" t="s">
        <v>82</v>
      </c>
      <c r="BK341" s="239">
        <f>ROUND(I341*H341,3)</f>
        <v>0</v>
      </c>
      <c r="BL341" s="14" t="s">
        <v>232</v>
      </c>
      <c r="BM341" s="237" t="s">
        <v>899</v>
      </c>
    </row>
    <row r="342" s="2" customFormat="1" ht="24.15" customHeight="1">
      <c r="A342" s="35"/>
      <c r="B342" s="36"/>
      <c r="C342" s="226" t="s">
        <v>900</v>
      </c>
      <c r="D342" s="226" t="s">
        <v>170</v>
      </c>
      <c r="E342" s="227" t="s">
        <v>901</v>
      </c>
      <c r="F342" s="228" t="s">
        <v>902</v>
      </c>
      <c r="G342" s="229" t="s">
        <v>777</v>
      </c>
      <c r="H342" s="231"/>
      <c r="I342" s="231"/>
      <c r="J342" s="230">
        <f>ROUND(I342*H342,3)</f>
        <v>0</v>
      </c>
      <c r="K342" s="232"/>
      <c r="L342" s="41"/>
      <c r="M342" s="233" t="s">
        <v>1</v>
      </c>
      <c r="N342" s="234" t="s">
        <v>38</v>
      </c>
      <c r="O342" s="94"/>
      <c r="P342" s="235">
        <f>O342*H342</f>
        <v>0</v>
      </c>
      <c r="Q342" s="235">
        <v>0</v>
      </c>
      <c r="R342" s="235">
        <f>Q342*H342</f>
        <v>0</v>
      </c>
      <c r="S342" s="235">
        <v>0</v>
      </c>
      <c r="T342" s="236">
        <f>S342*H342</f>
        <v>0</v>
      </c>
      <c r="U342" s="35"/>
      <c r="V342" s="35"/>
      <c r="W342" s="35"/>
      <c r="X342" s="35"/>
      <c r="Y342" s="35"/>
      <c r="Z342" s="35"/>
      <c r="AA342" s="35"/>
      <c r="AB342" s="35"/>
      <c r="AC342" s="35"/>
      <c r="AD342" s="35"/>
      <c r="AE342" s="35"/>
      <c r="AR342" s="237" t="s">
        <v>232</v>
      </c>
      <c r="AT342" s="237" t="s">
        <v>170</v>
      </c>
      <c r="AU342" s="237" t="s">
        <v>82</v>
      </c>
      <c r="AY342" s="14" t="s">
        <v>168</v>
      </c>
      <c r="BE342" s="238">
        <f>IF(N342="základná",J342,0)</f>
        <v>0</v>
      </c>
      <c r="BF342" s="238">
        <f>IF(N342="znížená",J342,0)</f>
        <v>0</v>
      </c>
      <c r="BG342" s="238">
        <f>IF(N342="zákl. prenesená",J342,0)</f>
        <v>0</v>
      </c>
      <c r="BH342" s="238">
        <f>IF(N342="zníž. prenesená",J342,0)</f>
        <v>0</v>
      </c>
      <c r="BI342" s="238">
        <f>IF(N342="nulová",J342,0)</f>
        <v>0</v>
      </c>
      <c r="BJ342" s="14" t="s">
        <v>82</v>
      </c>
      <c r="BK342" s="239">
        <f>ROUND(I342*H342,3)</f>
        <v>0</v>
      </c>
      <c r="BL342" s="14" t="s">
        <v>232</v>
      </c>
      <c r="BM342" s="237" t="s">
        <v>903</v>
      </c>
    </row>
    <row r="343" s="12" customFormat="1" ht="22.8" customHeight="1">
      <c r="A343" s="12"/>
      <c r="B343" s="210"/>
      <c r="C343" s="211"/>
      <c r="D343" s="212" t="s">
        <v>71</v>
      </c>
      <c r="E343" s="224" t="s">
        <v>904</v>
      </c>
      <c r="F343" s="224" t="s">
        <v>905</v>
      </c>
      <c r="G343" s="211"/>
      <c r="H343" s="211"/>
      <c r="I343" s="214"/>
      <c r="J343" s="225">
        <f>BK343</f>
        <v>0</v>
      </c>
      <c r="K343" s="211"/>
      <c r="L343" s="216"/>
      <c r="M343" s="217"/>
      <c r="N343" s="218"/>
      <c r="O343" s="218"/>
      <c r="P343" s="219">
        <f>SUM(P344:P346)</f>
        <v>0</v>
      </c>
      <c r="Q343" s="218"/>
      <c r="R343" s="219">
        <f>SUM(R344:R346)</f>
        <v>0.87480000000000002</v>
      </c>
      <c r="S343" s="218"/>
      <c r="T343" s="220">
        <f>SUM(T344:T346)</f>
        <v>0</v>
      </c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R343" s="221" t="s">
        <v>82</v>
      </c>
      <c r="AT343" s="222" t="s">
        <v>71</v>
      </c>
      <c r="AU343" s="222" t="s">
        <v>80</v>
      </c>
      <c r="AY343" s="221" t="s">
        <v>168</v>
      </c>
      <c r="BK343" s="223">
        <f>SUM(BK344:BK346)</f>
        <v>0</v>
      </c>
    </row>
    <row r="344" s="2" customFormat="1" ht="37.8" customHeight="1">
      <c r="A344" s="35"/>
      <c r="B344" s="36"/>
      <c r="C344" s="226" t="s">
        <v>906</v>
      </c>
      <c r="D344" s="226" t="s">
        <v>170</v>
      </c>
      <c r="E344" s="227" t="s">
        <v>907</v>
      </c>
      <c r="F344" s="228" t="s">
        <v>908</v>
      </c>
      <c r="G344" s="229" t="s">
        <v>221</v>
      </c>
      <c r="H344" s="230">
        <v>40</v>
      </c>
      <c r="I344" s="231"/>
      <c r="J344" s="230">
        <f>ROUND(I344*H344,3)</f>
        <v>0</v>
      </c>
      <c r="K344" s="232"/>
      <c r="L344" s="41"/>
      <c r="M344" s="233" t="s">
        <v>1</v>
      </c>
      <c r="N344" s="234" t="s">
        <v>38</v>
      </c>
      <c r="O344" s="94"/>
      <c r="P344" s="235">
        <f>O344*H344</f>
        <v>0</v>
      </c>
      <c r="Q344" s="235">
        <v>0.021770000000000001</v>
      </c>
      <c r="R344" s="235">
        <f>Q344*H344</f>
        <v>0.87080000000000002</v>
      </c>
      <c r="S344" s="235">
        <v>0</v>
      </c>
      <c r="T344" s="236">
        <f>S344*H344</f>
        <v>0</v>
      </c>
      <c r="U344" s="35"/>
      <c r="V344" s="35"/>
      <c r="W344" s="35"/>
      <c r="X344" s="35"/>
      <c r="Y344" s="35"/>
      <c r="Z344" s="35"/>
      <c r="AA344" s="35"/>
      <c r="AB344" s="35"/>
      <c r="AC344" s="35"/>
      <c r="AD344" s="35"/>
      <c r="AE344" s="35"/>
      <c r="AR344" s="237" t="s">
        <v>232</v>
      </c>
      <c r="AT344" s="237" t="s">
        <v>170</v>
      </c>
      <c r="AU344" s="237" t="s">
        <v>82</v>
      </c>
      <c r="AY344" s="14" t="s">
        <v>168</v>
      </c>
      <c r="BE344" s="238">
        <f>IF(N344="základná",J344,0)</f>
        <v>0</v>
      </c>
      <c r="BF344" s="238">
        <f>IF(N344="znížená",J344,0)</f>
        <v>0</v>
      </c>
      <c r="BG344" s="238">
        <f>IF(N344="zákl. prenesená",J344,0)</f>
        <v>0</v>
      </c>
      <c r="BH344" s="238">
        <f>IF(N344="zníž. prenesená",J344,0)</f>
        <v>0</v>
      </c>
      <c r="BI344" s="238">
        <f>IF(N344="nulová",J344,0)</f>
        <v>0</v>
      </c>
      <c r="BJ344" s="14" t="s">
        <v>82</v>
      </c>
      <c r="BK344" s="239">
        <f>ROUND(I344*H344,3)</f>
        <v>0</v>
      </c>
      <c r="BL344" s="14" t="s">
        <v>232</v>
      </c>
      <c r="BM344" s="237" t="s">
        <v>909</v>
      </c>
    </row>
    <row r="345" s="2" customFormat="1" ht="33" customHeight="1">
      <c r="A345" s="35"/>
      <c r="B345" s="36"/>
      <c r="C345" s="226" t="s">
        <v>910</v>
      </c>
      <c r="D345" s="226" t="s">
        <v>170</v>
      </c>
      <c r="E345" s="227" t="s">
        <v>911</v>
      </c>
      <c r="F345" s="228" t="s">
        <v>912</v>
      </c>
      <c r="G345" s="229" t="s">
        <v>666</v>
      </c>
      <c r="H345" s="230">
        <v>80</v>
      </c>
      <c r="I345" s="231"/>
      <c r="J345" s="230">
        <f>ROUND(I345*H345,3)</f>
        <v>0</v>
      </c>
      <c r="K345" s="232"/>
      <c r="L345" s="41"/>
      <c r="M345" s="233" t="s">
        <v>1</v>
      </c>
      <c r="N345" s="234" t="s">
        <v>38</v>
      </c>
      <c r="O345" s="94"/>
      <c r="P345" s="235">
        <f>O345*H345</f>
        <v>0</v>
      </c>
      <c r="Q345" s="235">
        <v>5.0000000000000002E-05</v>
      </c>
      <c r="R345" s="235">
        <f>Q345*H345</f>
        <v>0.0040000000000000001</v>
      </c>
      <c r="S345" s="235">
        <v>0</v>
      </c>
      <c r="T345" s="236">
        <f>S345*H345</f>
        <v>0</v>
      </c>
      <c r="U345" s="35"/>
      <c r="V345" s="35"/>
      <c r="W345" s="35"/>
      <c r="X345" s="35"/>
      <c r="Y345" s="35"/>
      <c r="Z345" s="35"/>
      <c r="AA345" s="35"/>
      <c r="AB345" s="35"/>
      <c r="AC345" s="35"/>
      <c r="AD345" s="35"/>
      <c r="AE345" s="35"/>
      <c r="AR345" s="237" t="s">
        <v>232</v>
      </c>
      <c r="AT345" s="237" t="s">
        <v>170</v>
      </c>
      <c r="AU345" s="237" t="s">
        <v>82</v>
      </c>
      <c r="AY345" s="14" t="s">
        <v>168</v>
      </c>
      <c r="BE345" s="238">
        <f>IF(N345="základná",J345,0)</f>
        <v>0</v>
      </c>
      <c r="BF345" s="238">
        <f>IF(N345="znížená",J345,0)</f>
        <v>0</v>
      </c>
      <c r="BG345" s="238">
        <f>IF(N345="zákl. prenesená",J345,0)</f>
        <v>0</v>
      </c>
      <c r="BH345" s="238">
        <f>IF(N345="zníž. prenesená",J345,0)</f>
        <v>0</v>
      </c>
      <c r="BI345" s="238">
        <f>IF(N345="nulová",J345,0)</f>
        <v>0</v>
      </c>
      <c r="BJ345" s="14" t="s">
        <v>82</v>
      </c>
      <c r="BK345" s="239">
        <f>ROUND(I345*H345,3)</f>
        <v>0</v>
      </c>
      <c r="BL345" s="14" t="s">
        <v>232</v>
      </c>
      <c r="BM345" s="237" t="s">
        <v>913</v>
      </c>
    </row>
    <row r="346" s="2" customFormat="1" ht="24.15" customHeight="1">
      <c r="A346" s="35"/>
      <c r="B346" s="36"/>
      <c r="C346" s="226" t="s">
        <v>914</v>
      </c>
      <c r="D346" s="226" t="s">
        <v>170</v>
      </c>
      <c r="E346" s="227" t="s">
        <v>915</v>
      </c>
      <c r="F346" s="228" t="s">
        <v>916</v>
      </c>
      <c r="G346" s="229" t="s">
        <v>777</v>
      </c>
      <c r="H346" s="231"/>
      <c r="I346" s="231"/>
      <c r="J346" s="230">
        <f>ROUND(I346*H346,3)</f>
        <v>0</v>
      </c>
      <c r="K346" s="232"/>
      <c r="L346" s="41"/>
      <c r="M346" s="233" t="s">
        <v>1</v>
      </c>
      <c r="N346" s="234" t="s">
        <v>38</v>
      </c>
      <c r="O346" s="94"/>
      <c r="P346" s="235">
        <f>O346*H346</f>
        <v>0</v>
      </c>
      <c r="Q346" s="235">
        <v>0</v>
      </c>
      <c r="R346" s="235">
        <f>Q346*H346</f>
        <v>0</v>
      </c>
      <c r="S346" s="235">
        <v>0</v>
      </c>
      <c r="T346" s="236">
        <f>S346*H346</f>
        <v>0</v>
      </c>
      <c r="U346" s="35"/>
      <c r="V346" s="35"/>
      <c r="W346" s="35"/>
      <c r="X346" s="35"/>
      <c r="Y346" s="35"/>
      <c r="Z346" s="35"/>
      <c r="AA346" s="35"/>
      <c r="AB346" s="35"/>
      <c r="AC346" s="35"/>
      <c r="AD346" s="35"/>
      <c r="AE346" s="35"/>
      <c r="AR346" s="237" t="s">
        <v>232</v>
      </c>
      <c r="AT346" s="237" t="s">
        <v>170</v>
      </c>
      <c r="AU346" s="237" t="s">
        <v>82</v>
      </c>
      <c r="AY346" s="14" t="s">
        <v>168</v>
      </c>
      <c r="BE346" s="238">
        <f>IF(N346="základná",J346,0)</f>
        <v>0</v>
      </c>
      <c r="BF346" s="238">
        <f>IF(N346="znížená",J346,0)</f>
        <v>0</v>
      </c>
      <c r="BG346" s="238">
        <f>IF(N346="zákl. prenesená",J346,0)</f>
        <v>0</v>
      </c>
      <c r="BH346" s="238">
        <f>IF(N346="zníž. prenesená",J346,0)</f>
        <v>0</v>
      </c>
      <c r="BI346" s="238">
        <f>IF(N346="nulová",J346,0)</f>
        <v>0</v>
      </c>
      <c r="BJ346" s="14" t="s">
        <v>82</v>
      </c>
      <c r="BK346" s="239">
        <f>ROUND(I346*H346,3)</f>
        <v>0</v>
      </c>
      <c r="BL346" s="14" t="s">
        <v>232</v>
      </c>
      <c r="BM346" s="237" t="s">
        <v>917</v>
      </c>
    </row>
    <row r="347" s="12" customFormat="1" ht="22.8" customHeight="1">
      <c r="A347" s="12"/>
      <c r="B347" s="210"/>
      <c r="C347" s="211"/>
      <c r="D347" s="212" t="s">
        <v>71</v>
      </c>
      <c r="E347" s="224" t="s">
        <v>918</v>
      </c>
      <c r="F347" s="224" t="s">
        <v>919</v>
      </c>
      <c r="G347" s="211"/>
      <c r="H347" s="211"/>
      <c r="I347" s="214"/>
      <c r="J347" s="225">
        <f>BK347</f>
        <v>0</v>
      </c>
      <c r="K347" s="211"/>
      <c r="L347" s="216"/>
      <c r="M347" s="217"/>
      <c r="N347" s="218"/>
      <c r="O347" s="218"/>
      <c r="P347" s="219">
        <f>SUM(P348:P361)</f>
        <v>0</v>
      </c>
      <c r="Q347" s="218"/>
      <c r="R347" s="219">
        <f>SUM(R348:R361)</f>
        <v>1.7362169999999999</v>
      </c>
      <c r="S347" s="218"/>
      <c r="T347" s="220">
        <f>SUM(T348:T361)</f>
        <v>0</v>
      </c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R347" s="221" t="s">
        <v>82</v>
      </c>
      <c r="AT347" s="222" t="s">
        <v>71</v>
      </c>
      <c r="AU347" s="222" t="s">
        <v>80</v>
      </c>
      <c r="AY347" s="221" t="s">
        <v>168</v>
      </c>
      <c r="BK347" s="223">
        <f>SUM(BK348:BK361)</f>
        <v>0</v>
      </c>
    </row>
    <row r="348" s="2" customFormat="1" ht="24.15" customHeight="1">
      <c r="A348" s="35"/>
      <c r="B348" s="36"/>
      <c r="C348" s="226" t="s">
        <v>920</v>
      </c>
      <c r="D348" s="226" t="s">
        <v>170</v>
      </c>
      <c r="E348" s="227" t="s">
        <v>921</v>
      </c>
      <c r="F348" s="228" t="s">
        <v>922</v>
      </c>
      <c r="G348" s="229" t="s">
        <v>221</v>
      </c>
      <c r="H348" s="230">
        <v>413.5</v>
      </c>
      <c r="I348" s="231"/>
      <c r="J348" s="230">
        <f>ROUND(I348*H348,3)</f>
        <v>0</v>
      </c>
      <c r="K348" s="232"/>
      <c r="L348" s="41"/>
      <c r="M348" s="233" t="s">
        <v>1</v>
      </c>
      <c r="N348" s="234" t="s">
        <v>38</v>
      </c>
      <c r="O348" s="94"/>
      <c r="P348" s="235">
        <f>O348*H348</f>
        <v>0</v>
      </c>
      <c r="Q348" s="235">
        <v>0.0028</v>
      </c>
      <c r="R348" s="235">
        <f>Q348*H348</f>
        <v>1.1577999999999999</v>
      </c>
      <c r="S348" s="235">
        <v>0</v>
      </c>
      <c r="T348" s="236">
        <f>S348*H348</f>
        <v>0</v>
      </c>
      <c r="U348" s="35"/>
      <c r="V348" s="35"/>
      <c r="W348" s="35"/>
      <c r="X348" s="35"/>
      <c r="Y348" s="35"/>
      <c r="Z348" s="35"/>
      <c r="AA348" s="35"/>
      <c r="AB348" s="35"/>
      <c r="AC348" s="35"/>
      <c r="AD348" s="35"/>
      <c r="AE348" s="35"/>
      <c r="AR348" s="237" t="s">
        <v>232</v>
      </c>
      <c r="AT348" s="237" t="s">
        <v>170</v>
      </c>
      <c r="AU348" s="237" t="s">
        <v>82</v>
      </c>
      <c r="AY348" s="14" t="s">
        <v>168</v>
      </c>
      <c r="BE348" s="238">
        <f>IF(N348="základná",J348,0)</f>
        <v>0</v>
      </c>
      <c r="BF348" s="238">
        <f>IF(N348="znížená",J348,0)</f>
        <v>0</v>
      </c>
      <c r="BG348" s="238">
        <f>IF(N348="zákl. prenesená",J348,0)</f>
        <v>0</v>
      </c>
      <c r="BH348" s="238">
        <f>IF(N348="zníž. prenesená",J348,0)</f>
        <v>0</v>
      </c>
      <c r="BI348" s="238">
        <f>IF(N348="nulová",J348,0)</f>
        <v>0</v>
      </c>
      <c r="BJ348" s="14" t="s">
        <v>82</v>
      </c>
      <c r="BK348" s="239">
        <f>ROUND(I348*H348,3)</f>
        <v>0</v>
      </c>
      <c r="BL348" s="14" t="s">
        <v>232</v>
      </c>
      <c r="BM348" s="237" t="s">
        <v>923</v>
      </c>
    </row>
    <row r="349" s="2" customFormat="1" ht="33" customHeight="1">
      <c r="A349" s="35"/>
      <c r="B349" s="36"/>
      <c r="C349" s="226" t="s">
        <v>924</v>
      </c>
      <c r="D349" s="226" t="s">
        <v>170</v>
      </c>
      <c r="E349" s="227" t="s">
        <v>925</v>
      </c>
      <c r="F349" s="228" t="s">
        <v>926</v>
      </c>
      <c r="G349" s="229" t="s">
        <v>221</v>
      </c>
      <c r="H349" s="230">
        <v>413.5</v>
      </c>
      <c r="I349" s="231"/>
      <c r="J349" s="230">
        <f>ROUND(I349*H349,3)</f>
        <v>0</v>
      </c>
      <c r="K349" s="232"/>
      <c r="L349" s="41"/>
      <c r="M349" s="233" t="s">
        <v>1</v>
      </c>
      <c r="N349" s="234" t="s">
        <v>38</v>
      </c>
      <c r="O349" s="94"/>
      <c r="P349" s="235">
        <f>O349*H349</f>
        <v>0</v>
      </c>
      <c r="Q349" s="235">
        <v>0.00046999999999999999</v>
      </c>
      <c r="R349" s="235">
        <f>Q349*H349</f>
        <v>0.19434499999999999</v>
      </c>
      <c r="S349" s="235">
        <v>0</v>
      </c>
      <c r="T349" s="236">
        <f>S349*H349</f>
        <v>0</v>
      </c>
      <c r="U349" s="35"/>
      <c r="V349" s="35"/>
      <c r="W349" s="35"/>
      <c r="X349" s="35"/>
      <c r="Y349" s="35"/>
      <c r="Z349" s="35"/>
      <c r="AA349" s="35"/>
      <c r="AB349" s="35"/>
      <c r="AC349" s="35"/>
      <c r="AD349" s="35"/>
      <c r="AE349" s="35"/>
      <c r="AR349" s="237" t="s">
        <v>232</v>
      </c>
      <c r="AT349" s="237" t="s">
        <v>170</v>
      </c>
      <c r="AU349" s="237" t="s">
        <v>82</v>
      </c>
      <c r="AY349" s="14" t="s">
        <v>168</v>
      </c>
      <c r="BE349" s="238">
        <f>IF(N349="základná",J349,0)</f>
        <v>0</v>
      </c>
      <c r="BF349" s="238">
        <f>IF(N349="znížená",J349,0)</f>
        <v>0</v>
      </c>
      <c r="BG349" s="238">
        <f>IF(N349="zákl. prenesená",J349,0)</f>
        <v>0</v>
      </c>
      <c r="BH349" s="238">
        <f>IF(N349="zníž. prenesená",J349,0)</f>
        <v>0</v>
      </c>
      <c r="BI349" s="238">
        <f>IF(N349="nulová",J349,0)</f>
        <v>0</v>
      </c>
      <c r="BJ349" s="14" t="s">
        <v>82</v>
      </c>
      <c r="BK349" s="239">
        <f>ROUND(I349*H349,3)</f>
        <v>0</v>
      </c>
      <c r="BL349" s="14" t="s">
        <v>232</v>
      </c>
      <c r="BM349" s="237" t="s">
        <v>927</v>
      </c>
    </row>
    <row r="350" s="2" customFormat="1" ht="37.8" customHeight="1">
      <c r="A350" s="35"/>
      <c r="B350" s="36"/>
      <c r="C350" s="226" t="s">
        <v>928</v>
      </c>
      <c r="D350" s="226" t="s">
        <v>170</v>
      </c>
      <c r="E350" s="227" t="s">
        <v>929</v>
      </c>
      <c r="F350" s="228" t="s">
        <v>930</v>
      </c>
      <c r="G350" s="229" t="s">
        <v>666</v>
      </c>
      <c r="H350" s="230">
        <v>40.299999999999997</v>
      </c>
      <c r="I350" s="231"/>
      <c r="J350" s="230">
        <f>ROUND(I350*H350,3)</f>
        <v>0</v>
      </c>
      <c r="K350" s="232"/>
      <c r="L350" s="41"/>
      <c r="M350" s="233" t="s">
        <v>1</v>
      </c>
      <c r="N350" s="234" t="s">
        <v>38</v>
      </c>
      <c r="O350" s="94"/>
      <c r="P350" s="235">
        <f>O350*H350</f>
        <v>0</v>
      </c>
      <c r="Q350" s="235">
        <v>0.00093999999999999997</v>
      </c>
      <c r="R350" s="235">
        <f>Q350*H350</f>
        <v>0.037881999999999999</v>
      </c>
      <c r="S350" s="235">
        <v>0</v>
      </c>
      <c r="T350" s="236">
        <f>S350*H350</f>
        <v>0</v>
      </c>
      <c r="U350" s="35"/>
      <c r="V350" s="35"/>
      <c r="W350" s="35"/>
      <c r="X350" s="35"/>
      <c r="Y350" s="35"/>
      <c r="Z350" s="35"/>
      <c r="AA350" s="35"/>
      <c r="AB350" s="35"/>
      <c r="AC350" s="35"/>
      <c r="AD350" s="35"/>
      <c r="AE350" s="35"/>
      <c r="AR350" s="237" t="s">
        <v>232</v>
      </c>
      <c r="AT350" s="237" t="s">
        <v>170</v>
      </c>
      <c r="AU350" s="237" t="s">
        <v>82</v>
      </c>
      <c r="AY350" s="14" t="s">
        <v>168</v>
      </c>
      <c r="BE350" s="238">
        <f>IF(N350="základná",J350,0)</f>
        <v>0</v>
      </c>
      <c r="BF350" s="238">
        <f>IF(N350="znížená",J350,0)</f>
        <v>0</v>
      </c>
      <c r="BG350" s="238">
        <f>IF(N350="zákl. prenesená",J350,0)</f>
        <v>0</v>
      </c>
      <c r="BH350" s="238">
        <f>IF(N350="zníž. prenesená",J350,0)</f>
        <v>0</v>
      </c>
      <c r="BI350" s="238">
        <f>IF(N350="nulová",J350,0)</f>
        <v>0</v>
      </c>
      <c r="BJ350" s="14" t="s">
        <v>82</v>
      </c>
      <c r="BK350" s="239">
        <f>ROUND(I350*H350,3)</f>
        <v>0</v>
      </c>
      <c r="BL350" s="14" t="s">
        <v>232</v>
      </c>
      <c r="BM350" s="237" t="s">
        <v>931</v>
      </c>
    </row>
    <row r="351" s="2" customFormat="1" ht="37.8" customHeight="1">
      <c r="A351" s="35"/>
      <c r="B351" s="36"/>
      <c r="C351" s="226" t="s">
        <v>932</v>
      </c>
      <c r="D351" s="226" t="s">
        <v>170</v>
      </c>
      <c r="E351" s="227" t="s">
        <v>933</v>
      </c>
      <c r="F351" s="228" t="s">
        <v>934</v>
      </c>
      <c r="G351" s="229" t="s">
        <v>666</v>
      </c>
      <c r="H351" s="230">
        <v>11.6</v>
      </c>
      <c r="I351" s="231"/>
      <c r="J351" s="230">
        <f>ROUND(I351*H351,3)</f>
        <v>0</v>
      </c>
      <c r="K351" s="232"/>
      <c r="L351" s="41"/>
      <c r="M351" s="233" t="s">
        <v>1</v>
      </c>
      <c r="N351" s="234" t="s">
        <v>38</v>
      </c>
      <c r="O351" s="94"/>
      <c r="P351" s="235">
        <f>O351*H351</f>
        <v>0</v>
      </c>
      <c r="Q351" s="235">
        <v>0.0035200000000000001</v>
      </c>
      <c r="R351" s="235">
        <f>Q351*H351</f>
        <v>0.040832</v>
      </c>
      <c r="S351" s="235">
        <v>0</v>
      </c>
      <c r="T351" s="236">
        <f>S351*H351</f>
        <v>0</v>
      </c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R351" s="237" t="s">
        <v>232</v>
      </c>
      <c r="AT351" s="237" t="s">
        <v>170</v>
      </c>
      <c r="AU351" s="237" t="s">
        <v>82</v>
      </c>
      <c r="AY351" s="14" t="s">
        <v>168</v>
      </c>
      <c r="BE351" s="238">
        <f>IF(N351="základná",J351,0)</f>
        <v>0</v>
      </c>
      <c r="BF351" s="238">
        <f>IF(N351="znížená",J351,0)</f>
        <v>0</v>
      </c>
      <c r="BG351" s="238">
        <f>IF(N351="zákl. prenesená",J351,0)</f>
        <v>0</v>
      </c>
      <c r="BH351" s="238">
        <f>IF(N351="zníž. prenesená",J351,0)</f>
        <v>0</v>
      </c>
      <c r="BI351" s="238">
        <f>IF(N351="nulová",J351,0)</f>
        <v>0</v>
      </c>
      <c r="BJ351" s="14" t="s">
        <v>82</v>
      </c>
      <c r="BK351" s="239">
        <f>ROUND(I351*H351,3)</f>
        <v>0</v>
      </c>
      <c r="BL351" s="14" t="s">
        <v>232</v>
      </c>
      <c r="BM351" s="237" t="s">
        <v>935</v>
      </c>
    </row>
    <row r="352" s="2" customFormat="1" ht="24.15" customHeight="1">
      <c r="A352" s="35"/>
      <c r="B352" s="36"/>
      <c r="C352" s="226" t="s">
        <v>936</v>
      </c>
      <c r="D352" s="226" t="s">
        <v>170</v>
      </c>
      <c r="E352" s="227" t="s">
        <v>937</v>
      </c>
      <c r="F352" s="228" t="s">
        <v>938</v>
      </c>
      <c r="G352" s="229" t="s">
        <v>666</v>
      </c>
      <c r="H352" s="230">
        <v>40</v>
      </c>
      <c r="I352" s="231"/>
      <c r="J352" s="230">
        <f>ROUND(I352*H352,3)</f>
        <v>0</v>
      </c>
      <c r="K352" s="232"/>
      <c r="L352" s="41"/>
      <c r="M352" s="233" t="s">
        <v>1</v>
      </c>
      <c r="N352" s="234" t="s">
        <v>38</v>
      </c>
      <c r="O352" s="94"/>
      <c r="P352" s="235">
        <f>O352*H352</f>
        <v>0</v>
      </c>
      <c r="Q352" s="235">
        <v>0.00025999999999999998</v>
      </c>
      <c r="R352" s="235">
        <f>Q352*H352</f>
        <v>0.0104</v>
      </c>
      <c r="S352" s="235">
        <v>0</v>
      </c>
      <c r="T352" s="236">
        <f>S352*H352</f>
        <v>0</v>
      </c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R352" s="237" t="s">
        <v>232</v>
      </c>
      <c r="AT352" s="237" t="s">
        <v>170</v>
      </c>
      <c r="AU352" s="237" t="s">
        <v>82</v>
      </c>
      <c r="AY352" s="14" t="s">
        <v>168</v>
      </c>
      <c r="BE352" s="238">
        <f>IF(N352="základná",J352,0)</f>
        <v>0</v>
      </c>
      <c r="BF352" s="238">
        <f>IF(N352="znížená",J352,0)</f>
        <v>0</v>
      </c>
      <c r="BG352" s="238">
        <f>IF(N352="zákl. prenesená",J352,0)</f>
        <v>0</v>
      </c>
      <c r="BH352" s="238">
        <f>IF(N352="zníž. prenesená",J352,0)</f>
        <v>0</v>
      </c>
      <c r="BI352" s="238">
        <f>IF(N352="nulová",J352,0)</f>
        <v>0</v>
      </c>
      <c r="BJ352" s="14" t="s">
        <v>82</v>
      </c>
      <c r="BK352" s="239">
        <f>ROUND(I352*H352,3)</f>
        <v>0</v>
      </c>
      <c r="BL352" s="14" t="s">
        <v>232</v>
      </c>
      <c r="BM352" s="237" t="s">
        <v>939</v>
      </c>
    </row>
    <row r="353" s="2" customFormat="1" ht="24.15" customHeight="1">
      <c r="A353" s="35"/>
      <c r="B353" s="36"/>
      <c r="C353" s="226" t="s">
        <v>940</v>
      </c>
      <c r="D353" s="226" t="s">
        <v>170</v>
      </c>
      <c r="E353" s="227" t="s">
        <v>941</v>
      </c>
      <c r="F353" s="228" t="s">
        <v>942</v>
      </c>
      <c r="G353" s="229" t="s">
        <v>666</v>
      </c>
      <c r="H353" s="230">
        <v>44</v>
      </c>
      <c r="I353" s="231"/>
      <c r="J353" s="230">
        <f>ROUND(I353*H353,3)</f>
        <v>0</v>
      </c>
      <c r="K353" s="232"/>
      <c r="L353" s="41"/>
      <c r="M353" s="233" t="s">
        <v>1</v>
      </c>
      <c r="N353" s="234" t="s">
        <v>38</v>
      </c>
      <c r="O353" s="94"/>
      <c r="P353" s="235">
        <f>O353*H353</f>
        <v>0</v>
      </c>
      <c r="Q353" s="235">
        <v>0.0012800000000000001</v>
      </c>
      <c r="R353" s="235">
        <f>Q353*H353</f>
        <v>0.056320000000000002</v>
      </c>
      <c r="S353" s="235">
        <v>0</v>
      </c>
      <c r="T353" s="236">
        <f>S353*H353</f>
        <v>0</v>
      </c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  <c r="AE353" s="35"/>
      <c r="AR353" s="237" t="s">
        <v>232</v>
      </c>
      <c r="AT353" s="237" t="s">
        <v>170</v>
      </c>
      <c r="AU353" s="237" t="s">
        <v>82</v>
      </c>
      <c r="AY353" s="14" t="s">
        <v>168</v>
      </c>
      <c r="BE353" s="238">
        <f>IF(N353="základná",J353,0)</f>
        <v>0</v>
      </c>
      <c r="BF353" s="238">
        <f>IF(N353="znížená",J353,0)</f>
        <v>0</v>
      </c>
      <c r="BG353" s="238">
        <f>IF(N353="zákl. prenesená",J353,0)</f>
        <v>0</v>
      </c>
      <c r="BH353" s="238">
        <f>IF(N353="zníž. prenesená",J353,0)</f>
        <v>0</v>
      </c>
      <c r="BI353" s="238">
        <f>IF(N353="nulová",J353,0)</f>
        <v>0</v>
      </c>
      <c r="BJ353" s="14" t="s">
        <v>82</v>
      </c>
      <c r="BK353" s="239">
        <f>ROUND(I353*H353,3)</f>
        <v>0</v>
      </c>
      <c r="BL353" s="14" t="s">
        <v>232</v>
      </c>
      <c r="BM353" s="237" t="s">
        <v>943</v>
      </c>
    </row>
    <row r="354" s="2" customFormat="1" ht="24.15" customHeight="1">
      <c r="A354" s="35"/>
      <c r="B354" s="36"/>
      <c r="C354" s="226" t="s">
        <v>944</v>
      </c>
      <c r="D354" s="226" t="s">
        <v>170</v>
      </c>
      <c r="E354" s="227" t="s">
        <v>945</v>
      </c>
      <c r="F354" s="228" t="s">
        <v>946</v>
      </c>
      <c r="G354" s="229" t="s">
        <v>666</v>
      </c>
      <c r="H354" s="230">
        <v>40.299999999999997</v>
      </c>
      <c r="I354" s="231"/>
      <c r="J354" s="230">
        <f>ROUND(I354*H354,3)</f>
        <v>0</v>
      </c>
      <c r="K354" s="232"/>
      <c r="L354" s="41"/>
      <c r="M354" s="233" t="s">
        <v>1</v>
      </c>
      <c r="N354" s="234" t="s">
        <v>38</v>
      </c>
      <c r="O354" s="94"/>
      <c r="P354" s="235">
        <f>O354*H354</f>
        <v>0</v>
      </c>
      <c r="Q354" s="235">
        <v>0.0014499999999999999</v>
      </c>
      <c r="R354" s="235">
        <f>Q354*H354</f>
        <v>0.058434999999999994</v>
      </c>
      <c r="S354" s="235">
        <v>0</v>
      </c>
      <c r="T354" s="236">
        <f>S354*H354</f>
        <v>0</v>
      </c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/>
      <c r="AR354" s="237" t="s">
        <v>232</v>
      </c>
      <c r="AT354" s="237" t="s">
        <v>170</v>
      </c>
      <c r="AU354" s="237" t="s">
        <v>82</v>
      </c>
      <c r="AY354" s="14" t="s">
        <v>168</v>
      </c>
      <c r="BE354" s="238">
        <f>IF(N354="základná",J354,0)</f>
        <v>0</v>
      </c>
      <c r="BF354" s="238">
        <f>IF(N354="znížená",J354,0)</f>
        <v>0</v>
      </c>
      <c r="BG354" s="238">
        <f>IF(N354="zákl. prenesená",J354,0)</f>
        <v>0</v>
      </c>
      <c r="BH354" s="238">
        <f>IF(N354="zníž. prenesená",J354,0)</f>
        <v>0</v>
      </c>
      <c r="BI354" s="238">
        <f>IF(N354="nulová",J354,0)</f>
        <v>0</v>
      </c>
      <c r="BJ354" s="14" t="s">
        <v>82</v>
      </c>
      <c r="BK354" s="239">
        <f>ROUND(I354*H354,3)</f>
        <v>0</v>
      </c>
      <c r="BL354" s="14" t="s">
        <v>232</v>
      </c>
      <c r="BM354" s="237" t="s">
        <v>947</v>
      </c>
    </row>
    <row r="355" s="2" customFormat="1" ht="24.15" customHeight="1">
      <c r="A355" s="35"/>
      <c r="B355" s="36"/>
      <c r="C355" s="226" t="s">
        <v>948</v>
      </c>
      <c r="D355" s="226" t="s">
        <v>170</v>
      </c>
      <c r="E355" s="227" t="s">
        <v>949</v>
      </c>
      <c r="F355" s="228" t="s">
        <v>950</v>
      </c>
      <c r="G355" s="229" t="s">
        <v>291</v>
      </c>
      <c r="H355" s="230">
        <v>4</v>
      </c>
      <c r="I355" s="231"/>
      <c r="J355" s="230">
        <f>ROUND(I355*H355,3)</f>
        <v>0</v>
      </c>
      <c r="K355" s="232"/>
      <c r="L355" s="41"/>
      <c r="M355" s="233" t="s">
        <v>1</v>
      </c>
      <c r="N355" s="234" t="s">
        <v>38</v>
      </c>
      <c r="O355" s="94"/>
      <c r="P355" s="235">
        <f>O355*H355</f>
        <v>0</v>
      </c>
      <c r="Q355" s="235">
        <v>6.0000000000000002E-05</v>
      </c>
      <c r="R355" s="235">
        <f>Q355*H355</f>
        <v>0.00024000000000000001</v>
      </c>
      <c r="S355" s="235">
        <v>0</v>
      </c>
      <c r="T355" s="236">
        <f>S355*H355</f>
        <v>0</v>
      </c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  <c r="AR355" s="237" t="s">
        <v>232</v>
      </c>
      <c r="AT355" s="237" t="s">
        <v>170</v>
      </c>
      <c r="AU355" s="237" t="s">
        <v>82</v>
      </c>
      <c r="AY355" s="14" t="s">
        <v>168</v>
      </c>
      <c r="BE355" s="238">
        <f>IF(N355="základná",J355,0)</f>
        <v>0</v>
      </c>
      <c r="BF355" s="238">
        <f>IF(N355="znížená",J355,0)</f>
        <v>0</v>
      </c>
      <c r="BG355" s="238">
        <f>IF(N355="zákl. prenesená",J355,0)</f>
        <v>0</v>
      </c>
      <c r="BH355" s="238">
        <f>IF(N355="zníž. prenesená",J355,0)</f>
        <v>0</v>
      </c>
      <c r="BI355" s="238">
        <f>IF(N355="nulová",J355,0)</f>
        <v>0</v>
      </c>
      <c r="BJ355" s="14" t="s">
        <v>82</v>
      </c>
      <c r="BK355" s="239">
        <f>ROUND(I355*H355,3)</f>
        <v>0</v>
      </c>
      <c r="BL355" s="14" t="s">
        <v>232</v>
      </c>
      <c r="BM355" s="237" t="s">
        <v>951</v>
      </c>
    </row>
    <row r="356" s="2" customFormat="1" ht="24.15" customHeight="1">
      <c r="A356" s="35"/>
      <c r="B356" s="36"/>
      <c r="C356" s="240" t="s">
        <v>952</v>
      </c>
      <c r="D356" s="240" t="s">
        <v>439</v>
      </c>
      <c r="E356" s="241" t="s">
        <v>953</v>
      </c>
      <c r="F356" s="242" t="s">
        <v>954</v>
      </c>
      <c r="G356" s="243" t="s">
        <v>291</v>
      </c>
      <c r="H356" s="244">
        <v>4</v>
      </c>
      <c r="I356" s="245"/>
      <c r="J356" s="244">
        <f>ROUND(I356*H356,3)</f>
        <v>0</v>
      </c>
      <c r="K356" s="246"/>
      <c r="L356" s="247"/>
      <c r="M356" s="248" t="s">
        <v>1</v>
      </c>
      <c r="N356" s="249" t="s">
        <v>38</v>
      </c>
      <c r="O356" s="94"/>
      <c r="P356" s="235">
        <f>O356*H356</f>
        <v>0</v>
      </c>
      <c r="Q356" s="235">
        <v>0</v>
      </c>
      <c r="R356" s="235">
        <f>Q356*H356</f>
        <v>0</v>
      </c>
      <c r="S356" s="235">
        <v>0</v>
      </c>
      <c r="T356" s="236">
        <f>S356*H356</f>
        <v>0</v>
      </c>
      <c r="U356" s="35"/>
      <c r="V356" s="35"/>
      <c r="W356" s="35"/>
      <c r="X356" s="35"/>
      <c r="Y356" s="35"/>
      <c r="Z356" s="35"/>
      <c r="AA356" s="35"/>
      <c r="AB356" s="35"/>
      <c r="AC356" s="35"/>
      <c r="AD356" s="35"/>
      <c r="AE356" s="35"/>
      <c r="AR356" s="237" t="s">
        <v>297</v>
      </c>
      <c r="AT356" s="237" t="s">
        <v>439</v>
      </c>
      <c r="AU356" s="237" t="s">
        <v>82</v>
      </c>
      <c r="AY356" s="14" t="s">
        <v>168</v>
      </c>
      <c r="BE356" s="238">
        <f>IF(N356="základná",J356,0)</f>
        <v>0</v>
      </c>
      <c r="BF356" s="238">
        <f>IF(N356="znížená",J356,0)</f>
        <v>0</v>
      </c>
      <c r="BG356" s="238">
        <f>IF(N356="zákl. prenesená",J356,0)</f>
        <v>0</v>
      </c>
      <c r="BH356" s="238">
        <f>IF(N356="zníž. prenesená",J356,0)</f>
        <v>0</v>
      </c>
      <c r="BI356" s="238">
        <f>IF(N356="nulová",J356,0)</f>
        <v>0</v>
      </c>
      <c r="BJ356" s="14" t="s">
        <v>82</v>
      </c>
      <c r="BK356" s="239">
        <f>ROUND(I356*H356,3)</f>
        <v>0</v>
      </c>
      <c r="BL356" s="14" t="s">
        <v>232</v>
      </c>
      <c r="BM356" s="237" t="s">
        <v>955</v>
      </c>
    </row>
    <row r="357" s="2" customFormat="1" ht="24.15" customHeight="1">
      <c r="A357" s="35"/>
      <c r="B357" s="36"/>
      <c r="C357" s="226" t="s">
        <v>956</v>
      </c>
      <c r="D357" s="226" t="s">
        <v>170</v>
      </c>
      <c r="E357" s="227" t="s">
        <v>957</v>
      </c>
      <c r="F357" s="228" t="s">
        <v>958</v>
      </c>
      <c r="G357" s="229" t="s">
        <v>666</v>
      </c>
      <c r="H357" s="230">
        <v>55.200000000000003</v>
      </c>
      <c r="I357" s="231"/>
      <c r="J357" s="230">
        <f>ROUND(I357*H357,3)</f>
        <v>0</v>
      </c>
      <c r="K357" s="232"/>
      <c r="L357" s="41"/>
      <c r="M357" s="233" t="s">
        <v>1</v>
      </c>
      <c r="N357" s="234" t="s">
        <v>38</v>
      </c>
      <c r="O357" s="94"/>
      <c r="P357" s="235">
        <f>O357*H357</f>
        <v>0</v>
      </c>
      <c r="Q357" s="235">
        <v>0.0011000000000000001</v>
      </c>
      <c r="R357" s="235">
        <f>Q357*H357</f>
        <v>0.06072000000000001</v>
      </c>
      <c r="S357" s="235">
        <v>0</v>
      </c>
      <c r="T357" s="236">
        <f>S357*H357</f>
        <v>0</v>
      </c>
      <c r="U357" s="35"/>
      <c r="V357" s="35"/>
      <c r="W357" s="35"/>
      <c r="X357" s="35"/>
      <c r="Y357" s="35"/>
      <c r="Z357" s="35"/>
      <c r="AA357" s="35"/>
      <c r="AB357" s="35"/>
      <c r="AC357" s="35"/>
      <c r="AD357" s="35"/>
      <c r="AE357" s="35"/>
      <c r="AR357" s="237" t="s">
        <v>232</v>
      </c>
      <c r="AT357" s="237" t="s">
        <v>170</v>
      </c>
      <c r="AU357" s="237" t="s">
        <v>82</v>
      </c>
      <c r="AY357" s="14" t="s">
        <v>168</v>
      </c>
      <c r="BE357" s="238">
        <f>IF(N357="základná",J357,0)</f>
        <v>0</v>
      </c>
      <c r="BF357" s="238">
        <f>IF(N357="znížená",J357,0)</f>
        <v>0</v>
      </c>
      <c r="BG357" s="238">
        <f>IF(N357="zákl. prenesená",J357,0)</f>
        <v>0</v>
      </c>
      <c r="BH357" s="238">
        <f>IF(N357="zníž. prenesená",J357,0)</f>
        <v>0</v>
      </c>
      <c r="BI357" s="238">
        <f>IF(N357="nulová",J357,0)</f>
        <v>0</v>
      </c>
      <c r="BJ357" s="14" t="s">
        <v>82</v>
      </c>
      <c r="BK357" s="239">
        <f>ROUND(I357*H357,3)</f>
        <v>0</v>
      </c>
      <c r="BL357" s="14" t="s">
        <v>232</v>
      </c>
      <c r="BM357" s="237" t="s">
        <v>959</v>
      </c>
    </row>
    <row r="358" s="2" customFormat="1" ht="24.15" customHeight="1">
      <c r="A358" s="35"/>
      <c r="B358" s="36"/>
      <c r="C358" s="226" t="s">
        <v>960</v>
      </c>
      <c r="D358" s="226" t="s">
        <v>170</v>
      </c>
      <c r="E358" s="227" t="s">
        <v>961</v>
      </c>
      <c r="F358" s="228" t="s">
        <v>962</v>
      </c>
      <c r="G358" s="229" t="s">
        <v>666</v>
      </c>
      <c r="H358" s="230">
        <v>39.700000000000003</v>
      </c>
      <c r="I358" s="231"/>
      <c r="J358" s="230">
        <f>ROUND(I358*H358,3)</f>
        <v>0</v>
      </c>
      <c r="K358" s="232"/>
      <c r="L358" s="41"/>
      <c r="M358" s="233" t="s">
        <v>1</v>
      </c>
      <c r="N358" s="234" t="s">
        <v>38</v>
      </c>
      <c r="O358" s="94"/>
      <c r="P358" s="235">
        <f>O358*H358</f>
        <v>0</v>
      </c>
      <c r="Q358" s="235">
        <v>0.00155</v>
      </c>
      <c r="R358" s="235">
        <f>Q358*H358</f>
        <v>0.061534999999999999</v>
      </c>
      <c r="S358" s="235">
        <v>0</v>
      </c>
      <c r="T358" s="236">
        <f>S358*H358</f>
        <v>0</v>
      </c>
      <c r="U358" s="35"/>
      <c r="V358" s="35"/>
      <c r="W358" s="35"/>
      <c r="X358" s="35"/>
      <c r="Y358" s="35"/>
      <c r="Z358" s="35"/>
      <c r="AA358" s="35"/>
      <c r="AB358" s="35"/>
      <c r="AC358" s="35"/>
      <c r="AD358" s="35"/>
      <c r="AE358" s="35"/>
      <c r="AR358" s="237" t="s">
        <v>232</v>
      </c>
      <c r="AT358" s="237" t="s">
        <v>170</v>
      </c>
      <c r="AU358" s="237" t="s">
        <v>82</v>
      </c>
      <c r="AY358" s="14" t="s">
        <v>168</v>
      </c>
      <c r="BE358" s="238">
        <f>IF(N358="základná",J358,0)</f>
        <v>0</v>
      </c>
      <c r="BF358" s="238">
        <f>IF(N358="znížená",J358,0)</f>
        <v>0</v>
      </c>
      <c r="BG358" s="238">
        <f>IF(N358="zákl. prenesená",J358,0)</f>
        <v>0</v>
      </c>
      <c r="BH358" s="238">
        <f>IF(N358="zníž. prenesená",J358,0)</f>
        <v>0</v>
      </c>
      <c r="BI358" s="238">
        <f>IF(N358="nulová",J358,0)</f>
        <v>0</v>
      </c>
      <c r="BJ358" s="14" t="s">
        <v>82</v>
      </c>
      <c r="BK358" s="239">
        <f>ROUND(I358*H358,3)</f>
        <v>0</v>
      </c>
      <c r="BL358" s="14" t="s">
        <v>232</v>
      </c>
      <c r="BM358" s="237" t="s">
        <v>963</v>
      </c>
    </row>
    <row r="359" s="2" customFormat="1" ht="24.15" customHeight="1">
      <c r="A359" s="35"/>
      <c r="B359" s="36"/>
      <c r="C359" s="226" t="s">
        <v>964</v>
      </c>
      <c r="D359" s="226" t="s">
        <v>170</v>
      </c>
      <c r="E359" s="227" t="s">
        <v>965</v>
      </c>
      <c r="F359" s="228" t="s">
        <v>966</v>
      </c>
      <c r="G359" s="229" t="s">
        <v>666</v>
      </c>
      <c r="H359" s="230">
        <v>25.199999999999999</v>
      </c>
      <c r="I359" s="231"/>
      <c r="J359" s="230">
        <f>ROUND(I359*H359,3)</f>
        <v>0</v>
      </c>
      <c r="K359" s="232"/>
      <c r="L359" s="41"/>
      <c r="M359" s="233" t="s">
        <v>1</v>
      </c>
      <c r="N359" s="234" t="s">
        <v>38</v>
      </c>
      <c r="O359" s="94"/>
      <c r="P359" s="235">
        <f>O359*H359</f>
        <v>0</v>
      </c>
      <c r="Q359" s="235">
        <v>0.0022899999999999999</v>
      </c>
      <c r="R359" s="235">
        <f>Q359*H359</f>
        <v>0.057707999999999995</v>
      </c>
      <c r="S359" s="235">
        <v>0</v>
      </c>
      <c r="T359" s="236">
        <f>S359*H359</f>
        <v>0</v>
      </c>
      <c r="U359" s="35"/>
      <c r="V359" s="35"/>
      <c r="W359" s="35"/>
      <c r="X359" s="35"/>
      <c r="Y359" s="35"/>
      <c r="Z359" s="35"/>
      <c r="AA359" s="35"/>
      <c r="AB359" s="35"/>
      <c r="AC359" s="35"/>
      <c r="AD359" s="35"/>
      <c r="AE359" s="35"/>
      <c r="AR359" s="237" t="s">
        <v>232</v>
      </c>
      <c r="AT359" s="237" t="s">
        <v>170</v>
      </c>
      <c r="AU359" s="237" t="s">
        <v>82</v>
      </c>
      <c r="AY359" s="14" t="s">
        <v>168</v>
      </c>
      <c r="BE359" s="238">
        <f>IF(N359="základná",J359,0)</f>
        <v>0</v>
      </c>
      <c r="BF359" s="238">
        <f>IF(N359="znížená",J359,0)</f>
        <v>0</v>
      </c>
      <c r="BG359" s="238">
        <f>IF(N359="zákl. prenesená",J359,0)</f>
        <v>0</v>
      </c>
      <c r="BH359" s="238">
        <f>IF(N359="zníž. prenesená",J359,0)</f>
        <v>0</v>
      </c>
      <c r="BI359" s="238">
        <f>IF(N359="nulová",J359,0)</f>
        <v>0</v>
      </c>
      <c r="BJ359" s="14" t="s">
        <v>82</v>
      </c>
      <c r="BK359" s="239">
        <f>ROUND(I359*H359,3)</f>
        <v>0</v>
      </c>
      <c r="BL359" s="14" t="s">
        <v>232</v>
      </c>
      <c r="BM359" s="237" t="s">
        <v>967</v>
      </c>
    </row>
    <row r="360" s="2" customFormat="1" ht="24.15" customHeight="1">
      <c r="A360" s="35"/>
      <c r="B360" s="36"/>
      <c r="C360" s="226" t="s">
        <v>968</v>
      </c>
      <c r="D360" s="226" t="s">
        <v>170</v>
      </c>
      <c r="E360" s="227" t="s">
        <v>969</v>
      </c>
      <c r="F360" s="228" t="s">
        <v>970</v>
      </c>
      <c r="G360" s="229" t="s">
        <v>291</v>
      </c>
      <c r="H360" s="230">
        <v>40</v>
      </c>
      <c r="I360" s="231"/>
      <c r="J360" s="230">
        <f>ROUND(I360*H360,3)</f>
        <v>0</v>
      </c>
      <c r="K360" s="232"/>
      <c r="L360" s="41"/>
      <c r="M360" s="233" t="s">
        <v>1</v>
      </c>
      <c r="N360" s="234" t="s">
        <v>38</v>
      </c>
      <c r="O360" s="94"/>
      <c r="P360" s="235">
        <f>O360*H360</f>
        <v>0</v>
      </c>
      <c r="Q360" s="235">
        <v>0</v>
      </c>
      <c r="R360" s="235">
        <f>Q360*H360</f>
        <v>0</v>
      </c>
      <c r="S360" s="235">
        <v>0</v>
      </c>
      <c r="T360" s="236">
        <f>S360*H360</f>
        <v>0</v>
      </c>
      <c r="U360" s="35"/>
      <c r="V360" s="35"/>
      <c r="W360" s="35"/>
      <c r="X360" s="35"/>
      <c r="Y360" s="35"/>
      <c r="Z360" s="35"/>
      <c r="AA360" s="35"/>
      <c r="AB360" s="35"/>
      <c r="AC360" s="35"/>
      <c r="AD360" s="35"/>
      <c r="AE360" s="35"/>
      <c r="AR360" s="237" t="s">
        <v>232</v>
      </c>
      <c r="AT360" s="237" t="s">
        <v>170</v>
      </c>
      <c r="AU360" s="237" t="s">
        <v>82</v>
      </c>
      <c r="AY360" s="14" t="s">
        <v>168</v>
      </c>
      <c r="BE360" s="238">
        <f>IF(N360="základná",J360,0)</f>
        <v>0</v>
      </c>
      <c r="BF360" s="238">
        <f>IF(N360="znížená",J360,0)</f>
        <v>0</v>
      </c>
      <c r="BG360" s="238">
        <f>IF(N360="zákl. prenesená",J360,0)</f>
        <v>0</v>
      </c>
      <c r="BH360" s="238">
        <f>IF(N360="zníž. prenesená",J360,0)</f>
        <v>0</v>
      </c>
      <c r="BI360" s="238">
        <f>IF(N360="nulová",J360,0)</f>
        <v>0</v>
      </c>
      <c r="BJ360" s="14" t="s">
        <v>82</v>
      </c>
      <c r="BK360" s="239">
        <f>ROUND(I360*H360,3)</f>
        <v>0</v>
      </c>
      <c r="BL360" s="14" t="s">
        <v>232</v>
      </c>
      <c r="BM360" s="237" t="s">
        <v>971</v>
      </c>
    </row>
    <row r="361" s="2" customFormat="1" ht="24.15" customHeight="1">
      <c r="A361" s="35"/>
      <c r="B361" s="36"/>
      <c r="C361" s="226" t="s">
        <v>972</v>
      </c>
      <c r="D361" s="226" t="s">
        <v>170</v>
      </c>
      <c r="E361" s="227" t="s">
        <v>973</v>
      </c>
      <c r="F361" s="228" t="s">
        <v>974</v>
      </c>
      <c r="G361" s="229" t="s">
        <v>777</v>
      </c>
      <c r="H361" s="231"/>
      <c r="I361" s="231"/>
      <c r="J361" s="230">
        <f>ROUND(I361*H361,3)</f>
        <v>0</v>
      </c>
      <c r="K361" s="232"/>
      <c r="L361" s="41"/>
      <c r="M361" s="233" t="s">
        <v>1</v>
      </c>
      <c r="N361" s="234" t="s">
        <v>38</v>
      </c>
      <c r="O361" s="94"/>
      <c r="P361" s="235">
        <f>O361*H361</f>
        <v>0</v>
      </c>
      <c r="Q361" s="235">
        <v>0</v>
      </c>
      <c r="R361" s="235">
        <f>Q361*H361</f>
        <v>0</v>
      </c>
      <c r="S361" s="235">
        <v>0</v>
      </c>
      <c r="T361" s="236">
        <f>S361*H361</f>
        <v>0</v>
      </c>
      <c r="U361" s="35"/>
      <c r="V361" s="35"/>
      <c r="W361" s="35"/>
      <c r="X361" s="35"/>
      <c r="Y361" s="35"/>
      <c r="Z361" s="35"/>
      <c r="AA361" s="35"/>
      <c r="AB361" s="35"/>
      <c r="AC361" s="35"/>
      <c r="AD361" s="35"/>
      <c r="AE361" s="35"/>
      <c r="AR361" s="237" t="s">
        <v>232</v>
      </c>
      <c r="AT361" s="237" t="s">
        <v>170</v>
      </c>
      <c r="AU361" s="237" t="s">
        <v>82</v>
      </c>
      <c r="AY361" s="14" t="s">
        <v>168</v>
      </c>
      <c r="BE361" s="238">
        <f>IF(N361="základná",J361,0)</f>
        <v>0</v>
      </c>
      <c r="BF361" s="238">
        <f>IF(N361="znížená",J361,0)</f>
        <v>0</v>
      </c>
      <c r="BG361" s="238">
        <f>IF(N361="zákl. prenesená",J361,0)</f>
        <v>0</v>
      </c>
      <c r="BH361" s="238">
        <f>IF(N361="zníž. prenesená",J361,0)</f>
        <v>0</v>
      </c>
      <c r="BI361" s="238">
        <f>IF(N361="nulová",J361,0)</f>
        <v>0</v>
      </c>
      <c r="BJ361" s="14" t="s">
        <v>82</v>
      </c>
      <c r="BK361" s="239">
        <f>ROUND(I361*H361,3)</f>
        <v>0</v>
      </c>
      <c r="BL361" s="14" t="s">
        <v>232</v>
      </c>
      <c r="BM361" s="237" t="s">
        <v>975</v>
      </c>
    </row>
    <row r="362" s="12" customFormat="1" ht="22.8" customHeight="1">
      <c r="A362" s="12"/>
      <c r="B362" s="210"/>
      <c r="C362" s="211"/>
      <c r="D362" s="212" t="s">
        <v>71</v>
      </c>
      <c r="E362" s="224" t="s">
        <v>976</v>
      </c>
      <c r="F362" s="224" t="s">
        <v>977</v>
      </c>
      <c r="G362" s="211"/>
      <c r="H362" s="211"/>
      <c r="I362" s="214"/>
      <c r="J362" s="225">
        <f>BK362</f>
        <v>0</v>
      </c>
      <c r="K362" s="211"/>
      <c r="L362" s="216"/>
      <c r="M362" s="217"/>
      <c r="N362" s="218"/>
      <c r="O362" s="218"/>
      <c r="P362" s="219">
        <f>SUM(P363:P366)</f>
        <v>0</v>
      </c>
      <c r="Q362" s="218"/>
      <c r="R362" s="219">
        <f>SUM(R363:R366)</f>
        <v>11.485381990000001</v>
      </c>
      <c r="S362" s="218"/>
      <c r="T362" s="220">
        <f>SUM(T363:T366)</f>
        <v>0</v>
      </c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R362" s="221" t="s">
        <v>82</v>
      </c>
      <c r="AT362" s="222" t="s">
        <v>71</v>
      </c>
      <c r="AU362" s="222" t="s">
        <v>80</v>
      </c>
      <c r="AY362" s="221" t="s">
        <v>168</v>
      </c>
      <c r="BK362" s="223">
        <f>SUM(BK363:BK366)</f>
        <v>0</v>
      </c>
    </row>
    <row r="363" s="2" customFormat="1" ht="24.15" customHeight="1">
      <c r="A363" s="35"/>
      <c r="B363" s="36"/>
      <c r="C363" s="226" t="s">
        <v>978</v>
      </c>
      <c r="D363" s="226" t="s">
        <v>170</v>
      </c>
      <c r="E363" s="227" t="s">
        <v>979</v>
      </c>
      <c r="F363" s="228" t="s">
        <v>980</v>
      </c>
      <c r="G363" s="229" t="s">
        <v>221</v>
      </c>
      <c r="H363" s="230">
        <v>140.31899999999999</v>
      </c>
      <c r="I363" s="231"/>
      <c r="J363" s="230">
        <f>ROUND(I363*H363,3)</f>
        <v>0</v>
      </c>
      <c r="K363" s="232"/>
      <c r="L363" s="41"/>
      <c r="M363" s="233" t="s">
        <v>1</v>
      </c>
      <c r="N363" s="234" t="s">
        <v>38</v>
      </c>
      <c r="O363" s="94"/>
      <c r="P363" s="235">
        <f>O363*H363</f>
        <v>0</v>
      </c>
      <c r="Q363" s="235">
        <v>0.081710000000000005</v>
      </c>
      <c r="R363" s="235">
        <f>Q363*H363</f>
        <v>11.46546549</v>
      </c>
      <c r="S363" s="235">
        <v>0</v>
      </c>
      <c r="T363" s="236">
        <f>S363*H363</f>
        <v>0</v>
      </c>
      <c r="U363" s="35"/>
      <c r="V363" s="35"/>
      <c r="W363" s="35"/>
      <c r="X363" s="35"/>
      <c r="Y363" s="35"/>
      <c r="Z363" s="35"/>
      <c r="AA363" s="35"/>
      <c r="AB363" s="35"/>
      <c r="AC363" s="35"/>
      <c r="AD363" s="35"/>
      <c r="AE363" s="35"/>
      <c r="AR363" s="237" t="s">
        <v>232</v>
      </c>
      <c r="AT363" s="237" t="s">
        <v>170</v>
      </c>
      <c r="AU363" s="237" t="s">
        <v>82</v>
      </c>
      <c r="AY363" s="14" t="s">
        <v>168</v>
      </c>
      <c r="BE363" s="238">
        <f>IF(N363="základná",J363,0)</f>
        <v>0</v>
      </c>
      <c r="BF363" s="238">
        <f>IF(N363="znížená",J363,0)</f>
        <v>0</v>
      </c>
      <c r="BG363" s="238">
        <f>IF(N363="zákl. prenesená",J363,0)</f>
        <v>0</v>
      </c>
      <c r="BH363" s="238">
        <f>IF(N363="zníž. prenesená",J363,0)</f>
        <v>0</v>
      </c>
      <c r="BI363" s="238">
        <f>IF(N363="nulová",J363,0)</f>
        <v>0</v>
      </c>
      <c r="BJ363" s="14" t="s">
        <v>82</v>
      </c>
      <c r="BK363" s="239">
        <f>ROUND(I363*H363,3)</f>
        <v>0</v>
      </c>
      <c r="BL363" s="14" t="s">
        <v>232</v>
      </c>
      <c r="BM363" s="237" t="s">
        <v>981</v>
      </c>
    </row>
    <row r="364" s="2" customFormat="1" ht="16.5" customHeight="1">
      <c r="A364" s="35"/>
      <c r="B364" s="36"/>
      <c r="C364" s="226" t="s">
        <v>982</v>
      </c>
      <c r="D364" s="226" t="s">
        <v>170</v>
      </c>
      <c r="E364" s="227" t="s">
        <v>983</v>
      </c>
      <c r="F364" s="228" t="s">
        <v>984</v>
      </c>
      <c r="G364" s="229" t="s">
        <v>221</v>
      </c>
      <c r="H364" s="230">
        <v>398.32999999999998</v>
      </c>
      <c r="I364" s="231"/>
      <c r="J364" s="230">
        <f>ROUND(I364*H364,3)</f>
        <v>0</v>
      </c>
      <c r="K364" s="232"/>
      <c r="L364" s="41"/>
      <c r="M364" s="233" t="s">
        <v>1</v>
      </c>
      <c r="N364" s="234" t="s">
        <v>38</v>
      </c>
      <c r="O364" s="94"/>
      <c r="P364" s="235">
        <f>O364*H364</f>
        <v>0</v>
      </c>
      <c r="Q364" s="235">
        <v>5.0000000000000002E-05</v>
      </c>
      <c r="R364" s="235">
        <f>Q364*H364</f>
        <v>0.0199165</v>
      </c>
      <c r="S364" s="235">
        <v>0</v>
      </c>
      <c r="T364" s="236">
        <f>S364*H364</f>
        <v>0</v>
      </c>
      <c r="U364" s="35"/>
      <c r="V364" s="35"/>
      <c r="W364" s="35"/>
      <c r="X364" s="35"/>
      <c r="Y364" s="35"/>
      <c r="Z364" s="35"/>
      <c r="AA364" s="35"/>
      <c r="AB364" s="35"/>
      <c r="AC364" s="35"/>
      <c r="AD364" s="35"/>
      <c r="AE364" s="35"/>
      <c r="AR364" s="237" t="s">
        <v>232</v>
      </c>
      <c r="AT364" s="237" t="s">
        <v>170</v>
      </c>
      <c r="AU364" s="237" t="s">
        <v>82</v>
      </c>
      <c r="AY364" s="14" t="s">
        <v>168</v>
      </c>
      <c r="BE364" s="238">
        <f>IF(N364="základná",J364,0)</f>
        <v>0</v>
      </c>
      <c r="BF364" s="238">
        <f>IF(N364="znížená",J364,0)</f>
        <v>0</v>
      </c>
      <c r="BG364" s="238">
        <f>IF(N364="zákl. prenesená",J364,0)</f>
        <v>0</v>
      </c>
      <c r="BH364" s="238">
        <f>IF(N364="zníž. prenesená",J364,0)</f>
        <v>0</v>
      </c>
      <c r="BI364" s="238">
        <f>IF(N364="nulová",J364,0)</f>
        <v>0</v>
      </c>
      <c r="BJ364" s="14" t="s">
        <v>82</v>
      </c>
      <c r="BK364" s="239">
        <f>ROUND(I364*H364,3)</f>
        <v>0</v>
      </c>
      <c r="BL364" s="14" t="s">
        <v>232</v>
      </c>
      <c r="BM364" s="237" t="s">
        <v>985</v>
      </c>
    </row>
    <row r="365" s="2" customFormat="1" ht="37.8" customHeight="1">
      <c r="A365" s="35"/>
      <c r="B365" s="36"/>
      <c r="C365" s="240" t="s">
        <v>986</v>
      </c>
      <c r="D365" s="240" t="s">
        <v>439</v>
      </c>
      <c r="E365" s="241" t="s">
        <v>987</v>
      </c>
      <c r="F365" s="242" t="s">
        <v>988</v>
      </c>
      <c r="G365" s="243" t="s">
        <v>221</v>
      </c>
      <c r="H365" s="244">
        <v>458.07999999999998</v>
      </c>
      <c r="I365" s="245"/>
      <c r="J365" s="244">
        <f>ROUND(I365*H365,3)</f>
        <v>0</v>
      </c>
      <c r="K365" s="246"/>
      <c r="L365" s="247"/>
      <c r="M365" s="248" t="s">
        <v>1</v>
      </c>
      <c r="N365" s="249" t="s">
        <v>38</v>
      </c>
      <c r="O365" s="94"/>
      <c r="P365" s="235">
        <f>O365*H365</f>
        <v>0</v>
      </c>
      <c r="Q365" s="235">
        <v>0</v>
      </c>
      <c r="R365" s="235">
        <f>Q365*H365</f>
        <v>0</v>
      </c>
      <c r="S365" s="235">
        <v>0</v>
      </c>
      <c r="T365" s="236">
        <f>S365*H365</f>
        <v>0</v>
      </c>
      <c r="U365" s="35"/>
      <c r="V365" s="35"/>
      <c r="W365" s="35"/>
      <c r="X365" s="35"/>
      <c r="Y365" s="35"/>
      <c r="Z365" s="35"/>
      <c r="AA365" s="35"/>
      <c r="AB365" s="35"/>
      <c r="AC365" s="35"/>
      <c r="AD365" s="35"/>
      <c r="AE365" s="35"/>
      <c r="AR365" s="237" t="s">
        <v>297</v>
      </c>
      <c r="AT365" s="237" t="s">
        <v>439</v>
      </c>
      <c r="AU365" s="237" t="s">
        <v>82</v>
      </c>
      <c r="AY365" s="14" t="s">
        <v>168</v>
      </c>
      <c r="BE365" s="238">
        <f>IF(N365="základná",J365,0)</f>
        <v>0</v>
      </c>
      <c r="BF365" s="238">
        <f>IF(N365="znížená",J365,0)</f>
        <v>0</v>
      </c>
      <c r="BG365" s="238">
        <f>IF(N365="zákl. prenesená",J365,0)</f>
        <v>0</v>
      </c>
      <c r="BH365" s="238">
        <f>IF(N365="zníž. prenesená",J365,0)</f>
        <v>0</v>
      </c>
      <c r="BI365" s="238">
        <f>IF(N365="nulová",J365,0)</f>
        <v>0</v>
      </c>
      <c r="BJ365" s="14" t="s">
        <v>82</v>
      </c>
      <c r="BK365" s="239">
        <f>ROUND(I365*H365,3)</f>
        <v>0</v>
      </c>
      <c r="BL365" s="14" t="s">
        <v>232</v>
      </c>
      <c r="BM365" s="237" t="s">
        <v>989</v>
      </c>
    </row>
    <row r="366" s="2" customFormat="1" ht="24.15" customHeight="1">
      <c r="A366" s="35"/>
      <c r="B366" s="36"/>
      <c r="C366" s="226" t="s">
        <v>990</v>
      </c>
      <c r="D366" s="226" t="s">
        <v>170</v>
      </c>
      <c r="E366" s="227" t="s">
        <v>991</v>
      </c>
      <c r="F366" s="228" t="s">
        <v>992</v>
      </c>
      <c r="G366" s="229" t="s">
        <v>777</v>
      </c>
      <c r="H366" s="231"/>
      <c r="I366" s="231"/>
      <c r="J366" s="230">
        <f>ROUND(I366*H366,3)</f>
        <v>0</v>
      </c>
      <c r="K366" s="232"/>
      <c r="L366" s="41"/>
      <c r="M366" s="233" t="s">
        <v>1</v>
      </c>
      <c r="N366" s="234" t="s">
        <v>38</v>
      </c>
      <c r="O366" s="94"/>
      <c r="P366" s="235">
        <f>O366*H366</f>
        <v>0</v>
      </c>
      <c r="Q366" s="235">
        <v>0</v>
      </c>
      <c r="R366" s="235">
        <f>Q366*H366</f>
        <v>0</v>
      </c>
      <c r="S366" s="235">
        <v>0</v>
      </c>
      <c r="T366" s="236">
        <f>S366*H366</f>
        <v>0</v>
      </c>
      <c r="U366" s="35"/>
      <c r="V366" s="35"/>
      <c r="W366" s="35"/>
      <c r="X366" s="35"/>
      <c r="Y366" s="35"/>
      <c r="Z366" s="35"/>
      <c r="AA366" s="35"/>
      <c r="AB366" s="35"/>
      <c r="AC366" s="35"/>
      <c r="AD366" s="35"/>
      <c r="AE366" s="35"/>
      <c r="AR366" s="237" t="s">
        <v>232</v>
      </c>
      <c r="AT366" s="237" t="s">
        <v>170</v>
      </c>
      <c r="AU366" s="237" t="s">
        <v>82</v>
      </c>
      <c r="AY366" s="14" t="s">
        <v>168</v>
      </c>
      <c r="BE366" s="238">
        <f>IF(N366="základná",J366,0)</f>
        <v>0</v>
      </c>
      <c r="BF366" s="238">
        <f>IF(N366="znížená",J366,0)</f>
        <v>0</v>
      </c>
      <c r="BG366" s="238">
        <f>IF(N366="zákl. prenesená",J366,0)</f>
        <v>0</v>
      </c>
      <c r="BH366" s="238">
        <f>IF(N366="zníž. prenesená",J366,0)</f>
        <v>0</v>
      </c>
      <c r="BI366" s="238">
        <f>IF(N366="nulová",J366,0)</f>
        <v>0</v>
      </c>
      <c r="BJ366" s="14" t="s">
        <v>82</v>
      </c>
      <c r="BK366" s="239">
        <f>ROUND(I366*H366,3)</f>
        <v>0</v>
      </c>
      <c r="BL366" s="14" t="s">
        <v>232</v>
      </c>
      <c r="BM366" s="237" t="s">
        <v>993</v>
      </c>
    </row>
    <row r="367" s="12" customFormat="1" ht="22.8" customHeight="1">
      <c r="A367" s="12"/>
      <c r="B367" s="210"/>
      <c r="C367" s="211"/>
      <c r="D367" s="212" t="s">
        <v>71</v>
      </c>
      <c r="E367" s="224" t="s">
        <v>994</v>
      </c>
      <c r="F367" s="224" t="s">
        <v>995</v>
      </c>
      <c r="G367" s="211"/>
      <c r="H367" s="211"/>
      <c r="I367" s="214"/>
      <c r="J367" s="225">
        <f>BK367</f>
        <v>0</v>
      </c>
      <c r="K367" s="211"/>
      <c r="L367" s="216"/>
      <c r="M367" s="217"/>
      <c r="N367" s="218"/>
      <c r="O367" s="218"/>
      <c r="P367" s="219">
        <f>SUM(P368:P422)</f>
        <v>0</v>
      </c>
      <c r="Q367" s="218"/>
      <c r="R367" s="219">
        <f>SUM(R368:R422)</f>
        <v>0.30024404999999998</v>
      </c>
      <c r="S367" s="218"/>
      <c r="T367" s="220">
        <f>SUM(T368:T422)</f>
        <v>0</v>
      </c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R367" s="221" t="s">
        <v>82</v>
      </c>
      <c r="AT367" s="222" t="s">
        <v>71</v>
      </c>
      <c r="AU367" s="222" t="s">
        <v>80</v>
      </c>
      <c r="AY367" s="221" t="s">
        <v>168</v>
      </c>
      <c r="BK367" s="223">
        <f>SUM(BK368:BK422)</f>
        <v>0</v>
      </c>
    </row>
    <row r="368" s="2" customFormat="1" ht="37.8" customHeight="1">
      <c r="A368" s="35"/>
      <c r="B368" s="36"/>
      <c r="C368" s="226" t="s">
        <v>996</v>
      </c>
      <c r="D368" s="226" t="s">
        <v>170</v>
      </c>
      <c r="E368" s="227" t="s">
        <v>997</v>
      </c>
      <c r="F368" s="228" t="s">
        <v>998</v>
      </c>
      <c r="G368" s="229" t="s">
        <v>291</v>
      </c>
      <c r="H368" s="230">
        <v>58.274999999999999</v>
      </c>
      <c r="I368" s="231"/>
      <c r="J368" s="230">
        <f>ROUND(I368*H368,3)</f>
        <v>0</v>
      </c>
      <c r="K368" s="232"/>
      <c r="L368" s="41"/>
      <c r="M368" s="233" t="s">
        <v>1</v>
      </c>
      <c r="N368" s="234" t="s">
        <v>38</v>
      </c>
      <c r="O368" s="94"/>
      <c r="P368" s="235">
        <f>O368*H368</f>
        <v>0</v>
      </c>
      <c r="Q368" s="235">
        <v>6.9999999999999994E-05</v>
      </c>
      <c r="R368" s="235">
        <f>Q368*H368</f>
        <v>0.0040792499999999995</v>
      </c>
      <c r="S368" s="235">
        <v>0</v>
      </c>
      <c r="T368" s="236">
        <f>S368*H368</f>
        <v>0</v>
      </c>
      <c r="U368" s="35"/>
      <c r="V368" s="35"/>
      <c r="W368" s="35"/>
      <c r="X368" s="35"/>
      <c r="Y368" s="35"/>
      <c r="Z368" s="35"/>
      <c r="AA368" s="35"/>
      <c r="AB368" s="35"/>
      <c r="AC368" s="35"/>
      <c r="AD368" s="35"/>
      <c r="AE368" s="35"/>
      <c r="AR368" s="237" t="s">
        <v>232</v>
      </c>
      <c r="AT368" s="237" t="s">
        <v>170</v>
      </c>
      <c r="AU368" s="237" t="s">
        <v>82</v>
      </c>
      <c r="AY368" s="14" t="s">
        <v>168</v>
      </c>
      <c r="BE368" s="238">
        <f>IF(N368="základná",J368,0)</f>
        <v>0</v>
      </c>
      <c r="BF368" s="238">
        <f>IF(N368="znížená",J368,0)</f>
        <v>0</v>
      </c>
      <c r="BG368" s="238">
        <f>IF(N368="zákl. prenesená",J368,0)</f>
        <v>0</v>
      </c>
      <c r="BH368" s="238">
        <f>IF(N368="zníž. prenesená",J368,0)</f>
        <v>0</v>
      </c>
      <c r="BI368" s="238">
        <f>IF(N368="nulová",J368,0)</f>
        <v>0</v>
      </c>
      <c r="BJ368" s="14" t="s">
        <v>82</v>
      </c>
      <c r="BK368" s="239">
        <f>ROUND(I368*H368,3)</f>
        <v>0</v>
      </c>
      <c r="BL368" s="14" t="s">
        <v>232</v>
      </c>
      <c r="BM368" s="237" t="s">
        <v>999</v>
      </c>
    </row>
    <row r="369" s="2" customFormat="1" ht="16.5" customHeight="1">
      <c r="A369" s="35"/>
      <c r="B369" s="36"/>
      <c r="C369" s="240" t="s">
        <v>1000</v>
      </c>
      <c r="D369" s="240" t="s">
        <v>439</v>
      </c>
      <c r="E369" s="241" t="s">
        <v>1001</v>
      </c>
      <c r="F369" s="242" t="s">
        <v>1002</v>
      </c>
      <c r="G369" s="243" t="s">
        <v>221</v>
      </c>
      <c r="H369" s="244">
        <v>24.675000000000001</v>
      </c>
      <c r="I369" s="245"/>
      <c r="J369" s="244">
        <f>ROUND(I369*H369,3)</f>
        <v>0</v>
      </c>
      <c r="K369" s="246"/>
      <c r="L369" s="247"/>
      <c r="M369" s="248" t="s">
        <v>1</v>
      </c>
      <c r="N369" s="249" t="s">
        <v>38</v>
      </c>
      <c r="O369" s="94"/>
      <c r="P369" s="235">
        <f>O369*H369</f>
        <v>0</v>
      </c>
      <c r="Q369" s="235">
        <v>0</v>
      </c>
      <c r="R369" s="235">
        <f>Q369*H369</f>
        <v>0</v>
      </c>
      <c r="S369" s="235">
        <v>0</v>
      </c>
      <c r="T369" s="236">
        <f>S369*H369</f>
        <v>0</v>
      </c>
      <c r="U369" s="35"/>
      <c r="V369" s="35"/>
      <c r="W369" s="35"/>
      <c r="X369" s="35"/>
      <c r="Y369" s="35"/>
      <c r="Z369" s="35"/>
      <c r="AA369" s="35"/>
      <c r="AB369" s="35"/>
      <c r="AC369" s="35"/>
      <c r="AD369" s="35"/>
      <c r="AE369" s="35"/>
      <c r="AR369" s="237" t="s">
        <v>297</v>
      </c>
      <c r="AT369" s="237" t="s">
        <v>439</v>
      </c>
      <c r="AU369" s="237" t="s">
        <v>82</v>
      </c>
      <c r="AY369" s="14" t="s">
        <v>168</v>
      </c>
      <c r="BE369" s="238">
        <f>IF(N369="základná",J369,0)</f>
        <v>0</v>
      </c>
      <c r="BF369" s="238">
        <f>IF(N369="znížená",J369,0)</f>
        <v>0</v>
      </c>
      <c r="BG369" s="238">
        <f>IF(N369="zákl. prenesená",J369,0)</f>
        <v>0</v>
      </c>
      <c r="BH369" s="238">
        <f>IF(N369="zníž. prenesená",J369,0)</f>
        <v>0</v>
      </c>
      <c r="BI369" s="238">
        <f>IF(N369="nulová",J369,0)</f>
        <v>0</v>
      </c>
      <c r="BJ369" s="14" t="s">
        <v>82</v>
      </c>
      <c r="BK369" s="239">
        <f>ROUND(I369*H369,3)</f>
        <v>0</v>
      </c>
      <c r="BL369" s="14" t="s">
        <v>232</v>
      </c>
      <c r="BM369" s="237" t="s">
        <v>1003</v>
      </c>
    </row>
    <row r="370" s="2" customFormat="1" ht="16.5" customHeight="1">
      <c r="A370" s="35"/>
      <c r="B370" s="36"/>
      <c r="C370" s="240" t="s">
        <v>1004</v>
      </c>
      <c r="D370" s="240" t="s">
        <v>439</v>
      </c>
      <c r="E370" s="241" t="s">
        <v>1005</v>
      </c>
      <c r="F370" s="242" t="s">
        <v>1006</v>
      </c>
      <c r="G370" s="243" t="s">
        <v>221</v>
      </c>
      <c r="H370" s="244">
        <v>33.600000000000001</v>
      </c>
      <c r="I370" s="245"/>
      <c r="J370" s="244">
        <f>ROUND(I370*H370,3)</f>
        <v>0</v>
      </c>
      <c r="K370" s="246"/>
      <c r="L370" s="247"/>
      <c r="M370" s="248" t="s">
        <v>1</v>
      </c>
      <c r="N370" s="249" t="s">
        <v>38</v>
      </c>
      <c r="O370" s="94"/>
      <c r="P370" s="235">
        <f>O370*H370</f>
        <v>0</v>
      </c>
      <c r="Q370" s="235">
        <v>0</v>
      </c>
      <c r="R370" s="235">
        <f>Q370*H370</f>
        <v>0</v>
      </c>
      <c r="S370" s="235">
        <v>0</v>
      </c>
      <c r="T370" s="236">
        <f>S370*H370</f>
        <v>0</v>
      </c>
      <c r="U370" s="35"/>
      <c r="V370" s="35"/>
      <c r="W370" s="35"/>
      <c r="X370" s="35"/>
      <c r="Y370" s="35"/>
      <c r="Z370" s="35"/>
      <c r="AA370" s="35"/>
      <c r="AB370" s="35"/>
      <c r="AC370" s="35"/>
      <c r="AD370" s="35"/>
      <c r="AE370" s="35"/>
      <c r="AR370" s="237" t="s">
        <v>297</v>
      </c>
      <c r="AT370" s="237" t="s">
        <v>439</v>
      </c>
      <c r="AU370" s="237" t="s">
        <v>82</v>
      </c>
      <c r="AY370" s="14" t="s">
        <v>168</v>
      </c>
      <c r="BE370" s="238">
        <f>IF(N370="základná",J370,0)</f>
        <v>0</v>
      </c>
      <c r="BF370" s="238">
        <f>IF(N370="znížená",J370,0)</f>
        <v>0</v>
      </c>
      <c r="BG370" s="238">
        <f>IF(N370="zákl. prenesená",J370,0)</f>
        <v>0</v>
      </c>
      <c r="BH370" s="238">
        <f>IF(N370="zníž. prenesená",J370,0)</f>
        <v>0</v>
      </c>
      <c r="BI370" s="238">
        <f>IF(N370="nulová",J370,0)</f>
        <v>0</v>
      </c>
      <c r="BJ370" s="14" t="s">
        <v>82</v>
      </c>
      <c r="BK370" s="239">
        <f>ROUND(I370*H370,3)</f>
        <v>0</v>
      </c>
      <c r="BL370" s="14" t="s">
        <v>232</v>
      </c>
      <c r="BM370" s="237" t="s">
        <v>1007</v>
      </c>
    </row>
    <row r="371" s="2" customFormat="1" ht="33" customHeight="1">
      <c r="A371" s="35"/>
      <c r="B371" s="36"/>
      <c r="C371" s="226" t="s">
        <v>1008</v>
      </c>
      <c r="D371" s="226" t="s">
        <v>170</v>
      </c>
      <c r="E371" s="227" t="s">
        <v>1009</v>
      </c>
      <c r="F371" s="228" t="s">
        <v>1010</v>
      </c>
      <c r="G371" s="229" t="s">
        <v>221</v>
      </c>
      <c r="H371" s="230">
        <v>30</v>
      </c>
      <c r="I371" s="231"/>
      <c r="J371" s="230">
        <f>ROUND(I371*H371,3)</f>
        <v>0</v>
      </c>
      <c r="K371" s="232"/>
      <c r="L371" s="41"/>
      <c r="M371" s="233" t="s">
        <v>1</v>
      </c>
      <c r="N371" s="234" t="s">
        <v>38</v>
      </c>
      <c r="O371" s="94"/>
      <c r="P371" s="235">
        <f>O371*H371</f>
        <v>0</v>
      </c>
      <c r="Q371" s="235">
        <v>3.0000000000000001E-05</v>
      </c>
      <c r="R371" s="235">
        <f>Q371*H371</f>
        <v>0.00089999999999999998</v>
      </c>
      <c r="S371" s="235">
        <v>0</v>
      </c>
      <c r="T371" s="236">
        <f>S371*H371</f>
        <v>0</v>
      </c>
      <c r="U371" s="35"/>
      <c r="V371" s="35"/>
      <c r="W371" s="35"/>
      <c r="X371" s="35"/>
      <c r="Y371" s="35"/>
      <c r="Z371" s="35"/>
      <c r="AA371" s="35"/>
      <c r="AB371" s="35"/>
      <c r="AC371" s="35"/>
      <c r="AD371" s="35"/>
      <c r="AE371" s="35"/>
      <c r="AR371" s="237" t="s">
        <v>232</v>
      </c>
      <c r="AT371" s="237" t="s">
        <v>170</v>
      </c>
      <c r="AU371" s="237" t="s">
        <v>82</v>
      </c>
      <c r="AY371" s="14" t="s">
        <v>168</v>
      </c>
      <c r="BE371" s="238">
        <f>IF(N371="základná",J371,0)</f>
        <v>0</v>
      </c>
      <c r="BF371" s="238">
        <f>IF(N371="znížená",J371,0)</f>
        <v>0</v>
      </c>
      <c r="BG371" s="238">
        <f>IF(N371="zákl. prenesená",J371,0)</f>
        <v>0</v>
      </c>
      <c r="BH371" s="238">
        <f>IF(N371="zníž. prenesená",J371,0)</f>
        <v>0</v>
      </c>
      <c r="BI371" s="238">
        <f>IF(N371="nulová",J371,0)</f>
        <v>0</v>
      </c>
      <c r="BJ371" s="14" t="s">
        <v>82</v>
      </c>
      <c r="BK371" s="239">
        <f>ROUND(I371*H371,3)</f>
        <v>0</v>
      </c>
      <c r="BL371" s="14" t="s">
        <v>232</v>
      </c>
      <c r="BM371" s="237" t="s">
        <v>1011</v>
      </c>
    </row>
    <row r="372" s="2" customFormat="1" ht="24.15" customHeight="1">
      <c r="A372" s="35"/>
      <c r="B372" s="36"/>
      <c r="C372" s="240" t="s">
        <v>1012</v>
      </c>
      <c r="D372" s="240" t="s">
        <v>439</v>
      </c>
      <c r="E372" s="241" t="s">
        <v>1013</v>
      </c>
      <c r="F372" s="242" t="s">
        <v>1014</v>
      </c>
      <c r="G372" s="243" t="s">
        <v>221</v>
      </c>
      <c r="H372" s="244">
        <v>31.199999999999999</v>
      </c>
      <c r="I372" s="245"/>
      <c r="J372" s="244">
        <f>ROUND(I372*H372,3)</f>
        <v>0</v>
      </c>
      <c r="K372" s="246"/>
      <c r="L372" s="247"/>
      <c r="M372" s="248" t="s">
        <v>1</v>
      </c>
      <c r="N372" s="249" t="s">
        <v>38</v>
      </c>
      <c r="O372" s="94"/>
      <c r="P372" s="235">
        <f>O372*H372</f>
        <v>0</v>
      </c>
      <c r="Q372" s="235">
        <v>0</v>
      </c>
      <c r="R372" s="235">
        <f>Q372*H372</f>
        <v>0</v>
      </c>
      <c r="S372" s="235">
        <v>0</v>
      </c>
      <c r="T372" s="236">
        <f>S372*H372</f>
        <v>0</v>
      </c>
      <c r="U372" s="35"/>
      <c r="V372" s="35"/>
      <c r="W372" s="35"/>
      <c r="X372" s="35"/>
      <c r="Y372" s="35"/>
      <c r="Z372" s="35"/>
      <c r="AA372" s="35"/>
      <c r="AB372" s="35"/>
      <c r="AC372" s="35"/>
      <c r="AD372" s="35"/>
      <c r="AE372" s="35"/>
      <c r="AR372" s="237" t="s">
        <v>297</v>
      </c>
      <c r="AT372" s="237" t="s">
        <v>439</v>
      </c>
      <c r="AU372" s="237" t="s">
        <v>82</v>
      </c>
      <c r="AY372" s="14" t="s">
        <v>168</v>
      </c>
      <c r="BE372" s="238">
        <f>IF(N372="základná",J372,0)</f>
        <v>0</v>
      </c>
      <c r="BF372" s="238">
        <f>IF(N372="znížená",J372,0)</f>
        <v>0</v>
      </c>
      <c r="BG372" s="238">
        <f>IF(N372="zákl. prenesená",J372,0)</f>
        <v>0</v>
      </c>
      <c r="BH372" s="238">
        <f>IF(N372="zníž. prenesená",J372,0)</f>
        <v>0</v>
      </c>
      <c r="BI372" s="238">
        <f>IF(N372="nulová",J372,0)</f>
        <v>0</v>
      </c>
      <c r="BJ372" s="14" t="s">
        <v>82</v>
      </c>
      <c r="BK372" s="239">
        <f>ROUND(I372*H372,3)</f>
        <v>0</v>
      </c>
      <c r="BL372" s="14" t="s">
        <v>232</v>
      </c>
      <c r="BM372" s="237" t="s">
        <v>1015</v>
      </c>
    </row>
    <row r="373" s="2" customFormat="1" ht="24.15" customHeight="1">
      <c r="A373" s="35"/>
      <c r="B373" s="36"/>
      <c r="C373" s="240" t="s">
        <v>1016</v>
      </c>
      <c r="D373" s="240" t="s">
        <v>439</v>
      </c>
      <c r="E373" s="241" t="s">
        <v>1017</v>
      </c>
      <c r="F373" s="242" t="s">
        <v>1014</v>
      </c>
      <c r="G373" s="243" t="s">
        <v>221</v>
      </c>
      <c r="H373" s="244">
        <v>31.199999999999999</v>
      </c>
      <c r="I373" s="245"/>
      <c r="J373" s="244">
        <f>ROUND(I373*H373,3)</f>
        <v>0</v>
      </c>
      <c r="K373" s="246"/>
      <c r="L373" s="247"/>
      <c r="M373" s="248" t="s">
        <v>1</v>
      </c>
      <c r="N373" s="249" t="s">
        <v>38</v>
      </c>
      <c r="O373" s="94"/>
      <c r="P373" s="235">
        <f>O373*H373</f>
        <v>0</v>
      </c>
      <c r="Q373" s="235">
        <v>0.0093600000000000003</v>
      </c>
      <c r="R373" s="235">
        <f>Q373*H373</f>
        <v>0.29203200000000001</v>
      </c>
      <c r="S373" s="235">
        <v>0</v>
      </c>
      <c r="T373" s="236">
        <f>S373*H373</f>
        <v>0</v>
      </c>
      <c r="U373" s="35"/>
      <c r="V373" s="35"/>
      <c r="W373" s="35"/>
      <c r="X373" s="35"/>
      <c r="Y373" s="35"/>
      <c r="Z373" s="35"/>
      <c r="AA373" s="35"/>
      <c r="AB373" s="35"/>
      <c r="AC373" s="35"/>
      <c r="AD373" s="35"/>
      <c r="AE373" s="35"/>
      <c r="AR373" s="237" t="s">
        <v>297</v>
      </c>
      <c r="AT373" s="237" t="s">
        <v>439</v>
      </c>
      <c r="AU373" s="237" t="s">
        <v>82</v>
      </c>
      <c r="AY373" s="14" t="s">
        <v>168</v>
      </c>
      <c r="BE373" s="238">
        <f>IF(N373="základná",J373,0)</f>
        <v>0</v>
      </c>
      <c r="BF373" s="238">
        <f>IF(N373="znížená",J373,0)</f>
        <v>0</v>
      </c>
      <c r="BG373" s="238">
        <f>IF(N373="zákl. prenesená",J373,0)</f>
        <v>0</v>
      </c>
      <c r="BH373" s="238">
        <f>IF(N373="zníž. prenesená",J373,0)</f>
        <v>0</v>
      </c>
      <c r="BI373" s="238">
        <f>IF(N373="nulová",J373,0)</f>
        <v>0</v>
      </c>
      <c r="BJ373" s="14" t="s">
        <v>82</v>
      </c>
      <c r="BK373" s="239">
        <f>ROUND(I373*H373,3)</f>
        <v>0</v>
      </c>
      <c r="BL373" s="14" t="s">
        <v>232</v>
      </c>
      <c r="BM373" s="237" t="s">
        <v>1018</v>
      </c>
    </row>
    <row r="374" s="2" customFormat="1" ht="16.5" customHeight="1">
      <c r="A374" s="35"/>
      <c r="B374" s="36"/>
      <c r="C374" s="226" t="s">
        <v>1019</v>
      </c>
      <c r="D374" s="226" t="s">
        <v>170</v>
      </c>
      <c r="E374" s="227" t="s">
        <v>1020</v>
      </c>
      <c r="F374" s="228" t="s">
        <v>1021</v>
      </c>
      <c r="G374" s="229" t="s">
        <v>666</v>
      </c>
      <c r="H374" s="230">
        <v>53.880000000000003</v>
      </c>
      <c r="I374" s="231"/>
      <c r="J374" s="230">
        <f>ROUND(I374*H374,3)</f>
        <v>0</v>
      </c>
      <c r="K374" s="232"/>
      <c r="L374" s="41"/>
      <c r="M374" s="233" t="s">
        <v>1</v>
      </c>
      <c r="N374" s="234" t="s">
        <v>38</v>
      </c>
      <c r="O374" s="94"/>
      <c r="P374" s="235">
        <f>O374*H374</f>
        <v>0</v>
      </c>
      <c r="Q374" s="235">
        <v>6.0000000000000002E-05</v>
      </c>
      <c r="R374" s="235">
        <f>Q374*H374</f>
        <v>0.0032328000000000001</v>
      </c>
      <c r="S374" s="235">
        <v>0</v>
      </c>
      <c r="T374" s="236">
        <f>S374*H374</f>
        <v>0</v>
      </c>
      <c r="U374" s="35"/>
      <c r="V374" s="35"/>
      <c r="W374" s="35"/>
      <c r="X374" s="35"/>
      <c r="Y374" s="35"/>
      <c r="Z374" s="35"/>
      <c r="AA374" s="35"/>
      <c r="AB374" s="35"/>
      <c r="AC374" s="35"/>
      <c r="AD374" s="35"/>
      <c r="AE374" s="35"/>
      <c r="AR374" s="237" t="s">
        <v>232</v>
      </c>
      <c r="AT374" s="237" t="s">
        <v>170</v>
      </c>
      <c r="AU374" s="237" t="s">
        <v>82</v>
      </c>
      <c r="AY374" s="14" t="s">
        <v>168</v>
      </c>
      <c r="BE374" s="238">
        <f>IF(N374="základná",J374,0)</f>
        <v>0</v>
      </c>
      <c r="BF374" s="238">
        <f>IF(N374="znížená",J374,0)</f>
        <v>0</v>
      </c>
      <c r="BG374" s="238">
        <f>IF(N374="zákl. prenesená",J374,0)</f>
        <v>0</v>
      </c>
      <c r="BH374" s="238">
        <f>IF(N374="zníž. prenesená",J374,0)</f>
        <v>0</v>
      </c>
      <c r="BI374" s="238">
        <f>IF(N374="nulová",J374,0)</f>
        <v>0</v>
      </c>
      <c r="BJ374" s="14" t="s">
        <v>82</v>
      </c>
      <c r="BK374" s="239">
        <f>ROUND(I374*H374,3)</f>
        <v>0</v>
      </c>
      <c r="BL374" s="14" t="s">
        <v>232</v>
      </c>
      <c r="BM374" s="237" t="s">
        <v>1022</v>
      </c>
    </row>
    <row r="375" s="2" customFormat="1" ht="16.5" customHeight="1">
      <c r="A375" s="35"/>
      <c r="B375" s="36"/>
      <c r="C375" s="240" t="s">
        <v>1023</v>
      </c>
      <c r="D375" s="240" t="s">
        <v>439</v>
      </c>
      <c r="E375" s="241" t="s">
        <v>1024</v>
      </c>
      <c r="F375" s="242" t="s">
        <v>1025</v>
      </c>
      <c r="G375" s="243" t="s">
        <v>173</v>
      </c>
      <c r="H375" s="244">
        <v>0.33600000000000002</v>
      </c>
      <c r="I375" s="245"/>
      <c r="J375" s="244">
        <f>ROUND(I375*H375,3)</f>
        <v>0</v>
      </c>
      <c r="K375" s="246"/>
      <c r="L375" s="247"/>
      <c r="M375" s="248" t="s">
        <v>1</v>
      </c>
      <c r="N375" s="249" t="s">
        <v>38</v>
      </c>
      <c r="O375" s="94"/>
      <c r="P375" s="235">
        <f>O375*H375</f>
        <v>0</v>
      </c>
      <c r="Q375" s="235">
        <v>0</v>
      </c>
      <c r="R375" s="235">
        <f>Q375*H375</f>
        <v>0</v>
      </c>
      <c r="S375" s="235">
        <v>0</v>
      </c>
      <c r="T375" s="236">
        <f>S375*H375</f>
        <v>0</v>
      </c>
      <c r="U375" s="35"/>
      <c r="V375" s="35"/>
      <c r="W375" s="35"/>
      <c r="X375" s="35"/>
      <c r="Y375" s="35"/>
      <c r="Z375" s="35"/>
      <c r="AA375" s="35"/>
      <c r="AB375" s="35"/>
      <c r="AC375" s="35"/>
      <c r="AD375" s="35"/>
      <c r="AE375" s="35"/>
      <c r="AR375" s="237" t="s">
        <v>297</v>
      </c>
      <c r="AT375" s="237" t="s">
        <v>439</v>
      </c>
      <c r="AU375" s="237" t="s">
        <v>82</v>
      </c>
      <c r="AY375" s="14" t="s">
        <v>168</v>
      </c>
      <c r="BE375" s="238">
        <f>IF(N375="základná",J375,0)</f>
        <v>0</v>
      </c>
      <c r="BF375" s="238">
        <f>IF(N375="znížená",J375,0)</f>
        <v>0</v>
      </c>
      <c r="BG375" s="238">
        <f>IF(N375="zákl. prenesená",J375,0)</f>
        <v>0</v>
      </c>
      <c r="BH375" s="238">
        <f>IF(N375="zníž. prenesená",J375,0)</f>
        <v>0</v>
      </c>
      <c r="BI375" s="238">
        <f>IF(N375="nulová",J375,0)</f>
        <v>0</v>
      </c>
      <c r="BJ375" s="14" t="s">
        <v>82</v>
      </c>
      <c r="BK375" s="239">
        <f>ROUND(I375*H375,3)</f>
        <v>0</v>
      </c>
      <c r="BL375" s="14" t="s">
        <v>232</v>
      </c>
      <c r="BM375" s="237" t="s">
        <v>1026</v>
      </c>
    </row>
    <row r="376" s="2" customFormat="1" ht="33" customHeight="1">
      <c r="A376" s="35"/>
      <c r="B376" s="36"/>
      <c r="C376" s="226" t="s">
        <v>1027</v>
      </c>
      <c r="D376" s="226" t="s">
        <v>170</v>
      </c>
      <c r="E376" s="227" t="s">
        <v>1028</v>
      </c>
      <c r="F376" s="228" t="s">
        <v>1029</v>
      </c>
      <c r="G376" s="229" t="s">
        <v>291</v>
      </c>
      <c r="H376" s="230">
        <v>57</v>
      </c>
      <c r="I376" s="231"/>
      <c r="J376" s="230">
        <f>ROUND(I376*H376,3)</f>
        <v>0</v>
      </c>
      <c r="K376" s="232"/>
      <c r="L376" s="41"/>
      <c r="M376" s="233" t="s">
        <v>1</v>
      </c>
      <c r="N376" s="234" t="s">
        <v>38</v>
      </c>
      <c r="O376" s="94"/>
      <c r="P376" s="235">
        <f>O376*H376</f>
        <v>0</v>
      </c>
      <c r="Q376" s="235">
        <v>0</v>
      </c>
      <c r="R376" s="235">
        <f>Q376*H376</f>
        <v>0</v>
      </c>
      <c r="S376" s="235">
        <v>0</v>
      </c>
      <c r="T376" s="236">
        <f>S376*H376</f>
        <v>0</v>
      </c>
      <c r="U376" s="35"/>
      <c r="V376" s="35"/>
      <c r="W376" s="35"/>
      <c r="X376" s="35"/>
      <c r="Y376" s="35"/>
      <c r="Z376" s="35"/>
      <c r="AA376" s="35"/>
      <c r="AB376" s="35"/>
      <c r="AC376" s="35"/>
      <c r="AD376" s="35"/>
      <c r="AE376" s="35"/>
      <c r="AR376" s="237" t="s">
        <v>232</v>
      </c>
      <c r="AT376" s="237" t="s">
        <v>170</v>
      </c>
      <c r="AU376" s="237" t="s">
        <v>82</v>
      </c>
      <c r="AY376" s="14" t="s">
        <v>168</v>
      </c>
      <c r="BE376" s="238">
        <f>IF(N376="základná",J376,0)</f>
        <v>0</v>
      </c>
      <c r="BF376" s="238">
        <f>IF(N376="znížená",J376,0)</f>
        <v>0</v>
      </c>
      <c r="BG376" s="238">
        <f>IF(N376="zákl. prenesená",J376,0)</f>
        <v>0</v>
      </c>
      <c r="BH376" s="238">
        <f>IF(N376="zníž. prenesená",J376,0)</f>
        <v>0</v>
      </c>
      <c r="BI376" s="238">
        <f>IF(N376="nulová",J376,0)</f>
        <v>0</v>
      </c>
      <c r="BJ376" s="14" t="s">
        <v>82</v>
      </c>
      <c r="BK376" s="239">
        <f>ROUND(I376*H376,3)</f>
        <v>0</v>
      </c>
      <c r="BL376" s="14" t="s">
        <v>232</v>
      </c>
      <c r="BM376" s="237" t="s">
        <v>1030</v>
      </c>
    </row>
    <row r="377" s="2" customFormat="1" ht="24.15" customHeight="1">
      <c r="A377" s="35"/>
      <c r="B377" s="36"/>
      <c r="C377" s="240" t="s">
        <v>1031</v>
      </c>
      <c r="D377" s="240" t="s">
        <v>439</v>
      </c>
      <c r="E377" s="241" t="s">
        <v>1032</v>
      </c>
      <c r="F377" s="242" t="s">
        <v>1033</v>
      </c>
      <c r="G377" s="243" t="s">
        <v>1034</v>
      </c>
      <c r="H377" s="244">
        <v>2</v>
      </c>
      <c r="I377" s="245"/>
      <c r="J377" s="244">
        <f>ROUND(I377*H377,3)</f>
        <v>0</v>
      </c>
      <c r="K377" s="246"/>
      <c r="L377" s="247"/>
      <c r="M377" s="248" t="s">
        <v>1</v>
      </c>
      <c r="N377" s="249" t="s">
        <v>38</v>
      </c>
      <c r="O377" s="94"/>
      <c r="P377" s="235">
        <f>O377*H377</f>
        <v>0</v>
      </c>
      <c r="Q377" s="235">
        <v>0</v>
      </c>
      <c r="R377" s="235">
        <f>Q377*H377</f>
        <v>0</v>
      </c>
      <c r="S377" s="235">
        <v>0</v>
      </c>
      <c r="T377" s="236">
        <f>S377*H377</f>
        <v>0</v>
      </c>
      <c r="U377" s="35"/>
      <c r="V377" s="35"/>
      <c r="W377" s="35"/>
      <c r="X377" s="35"/>
      <c r="Y377" s="35"/>
      <c r="Z377" s="35"/>
      <c r="AA377" s="35"/>
      <c r="AB377" s="35"/>
      <c r="AC377" s="35"/>
      <c r="AD377" s="35"/>
      <c r="AE377" s="35"/>
      <c r="AR377" s="237" t="s">
        <v>297</v>
      </c>
      <c r="AT377" s="237" t="s">
        <v>439</v>
      </c>
      <c r="AU377" s="237" t="s">
        <v>82</v>
      </c>
      <c r="AY377" s="14" t="s">
        <v>168</v>
      </c>
      <c r="BE377" s="238">
        <f>IF(N377="základná",J377,0)</f>
        <v>0</v>
      </c>
      <c r="BF377" s="238">
        <f>IF(N377="znížená",J377,0)</f>
        <v>0</v>
      </c>
      <c r="BG377" s="238">
        <f>IF(N377="zákl. prenesená",J377,0)</f>
        <v>0</v>
      </c>
      <c r="BH377" s="238">
        <f>IF(N377="zníž. prenesená",J377,0)</f>
        <v>0</v>
      </c>
      <c r="BI377" s="238">
        <f>IF(N377="nulová",J377,0)</f>
        <v>0</v>
      </c>
      <c r="BJ377" s="14" t="s">
        <v>82</v>
      </c>
      <c r="BK377" s="239">
        <f>ROUND(I377*H377,3)</f>
        <v>0</v>
      </c>
      <c r="BL377" s="14" t="s">
        <v>232</v>
      </c>
      <c r="BM377" s="237" t="s">
        <v>1035</v>
      </c>
    </row>
    <row r="378" s="2" customFormat="1" ht="24.15" customHeight="1">
      <c r="A378" s="35"/>
      <c r="B378" s="36"/>
      <c r="C378" s="240" t="s">
        <v>1036</v>
      </c>
      <c r="D378" s="240" t="s">
        <v>439</v>
      </c>
      <c r="E378" s="241" t="s">
        <v>1037</v>
      </c>
      <c r="F378" s="242" t="s">
        <v>1038</v>
      </c>
      <c r="G378" s="243" t="s">
        <v>1034</v>
      </c>
      <c r="H378" s="244">
        <v>17</v>
      </c>
      <c r="I378" s="245"/>
      <c r="J378" s="244">
        <f>ROUND(I378*H378,3)</f>
        <v>0</v>
      </c>
      <c r="K378" s="246"/>
      <c r="L378" s="247"/>
      <c r="M378" s="248" t="s">
        <v>1</v>
      </c>
      <c r="N378" s="249" t="s">
        <v>38</v>
      </c>
      <c r="O378" s="94"/>
      <c r="P378" s="235">
        <f>O378*H378</f>
        <v>0</v>
      </c>
      <c r="Q378" s="235">
        <v>0</v>
      </c>
      <c r="R378" s="235">
        <f>Q378*H378</f>
        <v>0</v>
      </c>
      <c r="S378" s="235">
        <v>0</v>
      </c>
      <c r="T378" s="236">
        <f>S378*H378</f>
        <v>0</v>
      </c>
      <c r="U378" s="35"/>
      <c r="V378" s="35"/>
      <c r="W378" s="35"/>
      <c r="X378" s="35"/>
      <c r="Y378" s="35"/>
      <c r="Z378" s="35"/>
      <c r="AA378" s="35"/>
      <c r="AB378" s="35"/>
      <c r="AC378" s="35"/>
      <c r="AD378" s="35"/>
      <c r="AE378" s="35"/>
      <c r="AR378" s="237" t="s">
        <v>297</v>
      </c>
      <c r="AT378" s="237" t="s">
        <v>439</v>
      </c>
      <c r="AU378" s="237" t="s">
        <v>82</v>
      </c>
      <c r="AY378" s="14" t="s">
        <v>168</v>
      </c>
      <c r="BE378" s="238">
        <f>IF(N378="základná",J378,0)</f>
        <v>0</v>
      </c>
      <c r="BF378" s="238">
        <f>IF(N378="znížená",J378,0)</f>
        <v>0</v>
      </c>
      <c r="BG378" s="238">
        <f>IF(N378="zákl. prenesená",J378,0)</f>
        <v>0</v>
      </c>
      <c r="BH378" s="238">
        <f>IF(N378="zníž. prenesená",J378,0)</f>
        <v>0</v>
      </c>
      <c r="BI378" s="238">
        <f>IF(N378="nulová",J378,0)</f>
        <v>0</v>
      </c>
      <c r="BJ378" s="14" t="s">
        <v>82</v>
      </c>
      <c r="BK378" s="239">
        <f>ROUND(I378*H378,3)</f>
        <v>0</v>
      </c>
      <c r="BL378" s="14" t="s">
        <v>232</v>
      </c>
      <c r="BM378" s="237" t="s">
        <v>1039</v>
      </c>
    </row>
    <row r="379" s="2" customFormat="1" ht="24.15" customHeight="1">
      <c r="A379" s="35"/>
      <c r="B379" s="36"/>
      <c r="C379" s="240" t="s">
        <v>1040</v>
      </c>
      <c r="D379" s="240" t="s">
        <v>439</v>
      </c>
      <c r="E379" s="241" t="s">
        <v>1041</v>
      </c>
      <c r="F379" s="242" t="s">
        <v>1038</v>
      </c>
      <c r="G379" s="243" t="s">
        <v>1034</v>
      </c>
      <c r="H379" s="244">
        <v>14</v>
      </c>
      <c r="I379" s="245"/>
      <c r="J379" s="244">
        <f>ROUND(I379*H379,3)</f>
        <v>0</v>
      </c>
      <c r="K379" s="246"/>
      <c r="L379" s="247"/>
      <c r="M379" s="248" t="s">
        <v>1</v>
      </c>
      <c r="N379" s="249" t="s">
        <v>38</v>
      </c>
      <c r="O379" s="94"/>
      <c r="P379" s="235">
        <f>O379*H379</f>
        <v>0</v>
      </c>
      <c r="Q379" s="235">
        <v>0</v>
      </c>
      <c r="R379" s="235">
        <f>Q379*H379</f>
        <v>0</v>
      </c>
      <c r="S379" s="235">
        <v>0</v>
      </c>
      <c r="T379" s="236">
        <f>S379*H379</f>
        <v>0</v>
      </c>
      <c r="U379" s="35"/>
      <c r="V379" s="35"/>
      <c r="W379" s="35"/>
      <c r="X379" s="35"/>
      <c r="Y379" s="35"/>
      <c r="Z379" s="35"/>
      <c r="AA379" s="35"/>
      <c r="AB379" s="35"/>
      <c r="AC379" s="35"/>
      <c r="AD379" s="35"/>
      <c r="AE379" s="35"/>
      <c r="AR379" s="237" t="s">
        <v>297</v>
      </c>
      <c r="AT379" s="237" t="s">
        <v>439</v>
      </c>
      <c r="AU379" s="237" t="s">
        <v>82</v>
      </c>
      <c r="AY379" s="14" t="s">
        <v>168</v>
      </c>
      <c r="BE379" s="238">
        <f>IF(N379="základná",J379,0)</f>
        <v>0</v>
      </c>
      <c r="BF379" s="238">
        <f>IF(N379="znížená",J379,0)</f>
        <v>0</v>
      </c>
      <c r="BG379" s="238">
        <f>IF(N379="zákl. prenesená",J379,0)</f>
        <v>0</v>
      </c>
      <c r="BH379" s="238">
        <f>IF(N379="zníž. prenesená",J379,0)</f>
        <v>0</v>
      </c>
      <c r="BI379" s="238">
        <f>IF(N379="nulová",J379,0)</f>
        <v>0</v>
      </c>
      <c r="BJ379" s="14" t="s">
        <v>82</v>
      </c>
      <c r="BK379" s="239">
        <f>ROUND(I379*H379,3)</f>
        <v>0</v>
      </c>
      <c r="BL379" s="14" t="s">
        <v>232</v>
      </c>
      <c r="BM379" s="237" t="s">
        <v>1042</v>
      </c>
    </row>
    <row r="380" s="2" customFormat="1" ht="24.15" customHeight="1">
      <c r="A380" s="35"/>
      <c r="B380" s="36"/>
      <c r="C380" s="240" t="s">
        <v>1043</v>
      </c>
      <c r="D380" s="240" t="s">
        <v>439</v>
      </c>
      <c r="E380" s="241" t="s">
        <v>1044</v>
      </c>
      <c r="F380" s="242" t="s">
        <v>1045</v>
      </c>
      <c r="G380" s="243" t="s">
        <v>1034</v>
      </c>
      <c r="H380" s="244">
        <v>3</v>
      </c>
      <c r="I380" s="245"/>
      <c r="J380" s="244">
        <f>ROUND(I380*H380,3)</f>
        <v>0</v>
      </c>
      <c r="K380" s="246"/>
      <c r="L380" s="247"/>
      <c r="M380" s="248" t="s">
        <v>1</v>
      </c>
      <c r="N380" s="249" t="s">
        <v>38</v>
      </c>
      <c r="O380" s="94"/>
      <c r="P380" s="235">
        <f>O380*H380</f>
        <v>0</v>
      </c>
      <c r="Q380" s="235">
        <v>0</v>
      </c>
      <c r="R380" s="235">
        <f>Q380*H380</f>
        <v>0</v>
      </c>
      <c r="S380" s="235">
        <v>0</v>
      </c>
      <c r="T380" s="236">
        <f>S380*H380</f>
        <v>0</v>
      </c>
      <c r="U380" s="35"/>
      <c r="V380" s="35"/>
      <c r="W380" s="35"/>
      <c r="X380" s="35"/>
      <c r="Y380" s="35"/>
      <c r="Z380" s="35"/>
      <c r="AA380" s="35"/>
      <c r="AB380" s="35"/>
      <c r="AC380" s="35"/>
      <c r="AD380" s="35"/>
      <c r="AE380" s="35"/>
      <c r="AR380" s="237" t="s">
        <v>297</v>
      </c>
      <c r="AT380" s="237" t="s">
        <v>439</v>
      </c>
      <c r="AU380" s="237" t="s">
        <v>82</v>
      </c>
      <c r="AY380" s="14" t="s">
        <v>168</v>
      </c>
      <c r="BE380" s="238">
        <f>IF(N380="základná",J380,0)</f>
        <v>0</v>
      </c>
      <c r="BF380" s="238">
        <f>IF(N380="znížená",J380,0)</f>
        <v>0</v>
      </c>
      <c r="BG380" s="238">
        <f>IF(N380="zákl. prenesená",J380,0)</f>
        <v>0</v>
      </c>
      <c r="BH380" s="238">
        <f>IF(N380="zníž. prenesená",J380,0)</f>
        <v>0</v>
      </c>
      <c r="BI380" s="238">
        <f>IF(N380="nulová",J380,0)</f>
        <v>0</v>
      </c>
      <c r="BJ380" s="14" t="s">
        <v>82</v>
      </c>
      <c r="BK380" s="239">
        <f>ROUND(I380*H380,3)</f>
        <v>0</v>
      </c>
      <c r="BL380" s="14" t="s">
        <v>232</v>
      </c>
      <c r="BM380" s="237" t="s">
        <v>1046</v>
      </c>
    </row>
    <row r="381" s="2" customFormat="1" ht="24.15" customHeight="1">
      <c r="A381" s="35"/>
      <c r="B381" s="36"/>
      <c r="C381" s="240" t="s">
        <v>1047</v>
      </c>
      <c r="D381" s="240" t="s">
        <v>439</v>
      </c>
      <c r="E381" s="241" t="s">
        <v>1048</v>
      </c>
      <c r="F381" s="242" t="s">
        <v>1045</v>
      </c>
      <c r="G381" s="243" t="s">
        <v>1034</v>
      </c>
      <c r="H381" s="244">
        <v>2</v>
      </c>
      <c r="I381" s="245"/>
      <c r="J381" s="244">
        <f>ROUND(I381*H381,3)</f>
        <v>0</v>
      </c>
      <c r="K381" s="246"/>
      <c r="L381" s="247"/>
      <c r="M381" s="248" t="s">
        <v>1</v>
      </c>
      <c r="N381" s="249" t="s">
        <v>38</v>
      </c>
      <c r="O381" s="94"/>
      <c r="P381" s="235">
        <f>O381*H381</f>
        <v>0</v>
      </c>
      <c r="Q381" s="235">
        <v>0</v>
      </c>
      <c r="R381" s="235">
        <f>Q381*H381</f>
        <v>0</v>
      </c>
      <c r="S381" s="235">
        <v>0</v>
      </c>
      <c r="T381" s="236">
        <f>S381*H381</f>
        <v>0</v>
      </c>
      <c r="U381" s="35"/>
      <c r="V381" s="35"/>
      <c r="W381" s="35"/>
      <c r="X381" s="35"/>
      <c r="Y381" s="35"/>
      <c r="Z381" s="35"/>
      <c r="AA381" s="35"/>
      <c r="AB381" s="35"/>
      <c r="AC381" s="35"/>
      <c r="AD381" s="35"/>
      <c r="AE381" s="35"/>
      <c r="AR381" s="237" t="s">
        <v>297</v>
      </c>
      <c r="AT381" s="237" t="s">
        <v>439</v>
      </c>
      <c r="AU381" s="237" t="s">
        <v>82</v>
      </c>
      <c r="AY381" s="14" t="s">
        <v>168</v>
      </c>
      <c r="BE381" s="238">
        <f>IF(N381="základná",J381,0)</f>
        <v>0</v>
      </c>
      <c r="BF381" s="238">
        <f>IF(N381="znížená",J381,0)</f>
        <v>0</v>
      </c>
      <c r="BG381" s="238">
        <f>IF(N381="zákl. prenesená",J381,0)</f>
        <v>0</v>
      </c>
      <c r="BH381" s="238">
        <f>IF(N381="zníž. prenesená",J381,0)</f>
        <v>0</v>
      </c>
      <c r="BI381" s="238">
        <f>IF(N381="nulová",J381,0)</f>
        <v>0</v>
      </c>
      <c r="BJ381" s="14" t="s">
        <v>82</v>
      </c>
      <c r="BK381" s="239">
        <f>ROUND(I381*H381,3)</f>
        <v>0</v>
      </c>
      <c r="BL381" s="14" t="s">
        <v>232</v>
      </c>
      <c r="BM381" s="237" t="s">
        <v>1049</v>
      </c>
    </row>
    <row r="382" s="2" customFormat="1" ht="24.15" customHeight="1">
      <c r="A382" s="35"/>
      <c r="B382" s="36"/>
      <c r="C382" s="240" t="s">
        <v>1050</v>
      </c>
      <c r="D382" s="240" t="s">
        <v>439</v>
      </c>
      <c r="E382" s="241" t="s">
        <v>1051</v>
      </c>
      <c r="F382" s="242" t="s">
        <v>1033</v>
      </c>
      <c r="G382" s="243" t="s">
        <v>1034</v>
      </c>
      <c r="H382" s="244">
        <v>8</v>
      </c>
      <c r="I382" s="245"/>
      <c r="J382" s="244">
        <f>ROUND(I382*H382,3)</f>
        <v>0</v>
      </c>
      <c r="K382" s="246"/>
      <c r="L382" s="247"/>
      <c r="M382" s="248" t="s">
        <v>1</v>
      </c>
      <c r="N382" s="249" t="s">
        <v>38</v>
      </c>
      <c r="O382" s="94"/>
      <c r="P382" s="235">
        <f>O382*H382</f>
        <v>0</v>
      </c>
      <c r="Q382" s="235">
        <v>0</v>
      </c>
      <c r="R382" s="235">
        <f>Q382*H382</f>
        <v>0</v>
      </c>
      <c r="S382" s="235">
        <v>0</v>
      </c>
      <c r="T382" s="236">
        <f>S382*H382</f>
        <v>0</v>
      </c>
      <c r="U382" s="35"/>
      <c r="V382" s="35"/>
      <c r="W382" s="35"/>
      <c r="X382" s="35"/>
      <c r="Y382" s="35"/>
      <c r="Z382" s="35"/>
      <c r="AA382" s="35"/>
      <c r="AB382" s="35"/>
      <c r="AC382" s="35"/>
      <c r="AD382" s="35"/>
      <c r="AE382" s="35"/>
      <c r="AR382" s="237" t="s">
        <v>297</v>
      </c>
      <c r="AT382" s="237" t="s">
        <v>439</v>
      </c>
      <c r="AU382" s="237" t="s">
        <v>82</v>
      </c>
      <c r="AY382" s="14" t="s">
        <v>168</v>
      </c>
      <c r="BE382" s="238">
        <f>IF(N382="základná",J382,0)</f>
        <v>0</v>
      </c>
      <c r="BF382" s="238">
        <f>IF(N382="znížená",J382,0)</f>
        <v>0</v>
      </c>
      <c r="BG382" s="238">
        <f>IF(N382="zákl. prenesená",J382,0)</f>
        <v>0</v>
      </c>
      <c r="BH382" s="238">
        <f>IF(N382="zníž. prenesená",J382,0)</f>
        <v>0</v>
      </c>
      <c r="BI382" s="238">
        <f>IF(N382="nulová",J382,0)</f>
        <v>0</v>
      </c>
      <c r="BJ382" s="14" t="s">
        <v>82</v>
      </c>
      <c r="BK382" s="239">
        <f>ROUND(I382*H382,3)</f>
        <v>0</v>
      </c>
      <c r="BL382" s="14" t="s">
        <v>232</v>
      </c>
      <c r="BM382" s="237" t="s">
        <v>1052</v>
      </c>
    </row>
    <row r="383" s="2" customFormat="1" ht="24.15" customHeight="1">
      <c r="A383" s="35"/>
      <c r="B383" s="36"/>
      <c r="C383" s="240" t="s">
        <v>1053</v>
      </c>
      <c r="D383" s="240" t="s">
        <v>439</v>
      </c>
      <c r="E383" s="241" t="s">
        <v>1054</v>
      </c>
      <c r="F383" s="242" t="s">
        <v>1045</v>
      </c>
      <c r="G383" s="243" t="s">
        <v>1034</v>
      </c>
      <c r="H383" s="244">
        <v>3</v>
      </c>
      <c r="I383" s="245"/>
      <c r="J383" s="244">
        <f>ROUND(I383*H383,3)</f>
        <v>0</v>
      </c>
      <c r="K383" s="246"/>
      <c r="L383" s="247"/>
      <c r="M383" s="248" t="s">
        <v>1</v>
      </c>
      <c r="N383" s="249" t="s">
        <v>38</v>
      </c>
      <c r="O383" s="94"/>
      <c r="P383" s="235">
        <f>O383*H383</f>
        <v>0</v>
      </c>
      <c r="Q383" s="235">
        <v>0</v>
      </c>
      <c r="R383" s="235">
        <f>Q383*H383</f>
        <v>0</v>
      </c>
      <c r="S383" s="235">
        <v>0</v>
      </c>
      <c r="T383" s="236">
        <f>S383*H383</f>
        <v>0</v>
      </c>
      <c r="U383" s="35"/>
      <c r="V383" s="35"/>
      <c r="W383" s="35"/>
      <c r="X383" s="35"/>
      <c r="Y383" s="35"/>
      <c r="Z383" s="35"/>
      <c r="AA383" s="35"/>
      <c r="AB383" s="35"/>
      <c r="AC383" s="35"/>
      <c r="AD383" s="35"/>
      <c r="AE383" s="35"/>
      <c r="AR383" s="237" t="s">
        <v>297</v>
      </c>
      <c r="AT383" s="237" t="s">
        <v>439</v>
      </c>
      <c r="AU383" s="237" t="s">
        <v>82</v>
      </c>
      <c r="AY383" s="14" t="s">
        <v>168</v>
      </c>
      <c r="BE383" s="238">
        <f>IF(N383="základná",J383,0)</f>
        <v>0</v>
      </c>
      <c r="BF383" s="238">
        <f>IF(N383="znížená",J383,0)</f>
        <v>0</v>
      </c>
      <c r="BG383" s="238">
        <f>IF(N383="zákl. prenesená",J383,0)</f>
        <v>0</v>
      </c>
      <c r="BH383" s="238">
        <f>IF(N383="zníž. prenesená",J383,0)</f>
        <v>0</v>
      </c>
      <c r="BI383" s="238">
        <f>IF(N383="nulová",J383,0)</f>
        <v>0</v>
      </c>
      <c r="BJ383" s="14" t="s">
        <v>82</v>
      </c>
      <c r="BK383" s="239">
        <f>ROUND(I383*H383,3)</f>
        <v>0</v>
      </c>
      <c r="BL383" s="14" t="s">
        <v>232</v>
      </c>
      <c r="BM383" s="237" t="s">
        <v>1055</v>
      </c>
    </row>
    <row r="384" s="2" customFormat="1" ht="24.15" customHeight="1">
      <c r="A384" s="35"/>
      <c r="B384" s="36"/>
      <c r="C384" s="240" t="s">
        <v>1056</v>
      </c>
      <c r="D384" s="240" t="s">
        <v>439</v>
      </c>
      <c r="E384" s="241" t="s">
        <v>1057</v>
      </c>
      <c r="F384" s="242" t="s">
        <v>1045</v>
      </c>
      <c r="G384" s="243" t="s">
        <v>1034</v>
      </c>
      <c r="H384" s="244">
        <v>2</v>
      </c>
      <c r="I384" s="245"/>
      <c r="J384" s="244">
        <f>ROUND(I384*H384,3)</f>
        <v>0</v>
      </c>
      <c r="K384" s="246"/>
      <c r="L384" s="247"/>
      <c r="M384" s="248" t="s">
        <v>1</v>
      </c>
      <c r="N384" s="249" t="s">
        <v>38</v>
      </c>
      <c r="O384" s="94"/>
      <c r="P384" s="235">
        <f>O384*H384</f>
        <v>0</v>
      </c>
      <c r="Q384" s="235">
        <v>0</v>
      </c>
      <c r="R384" s="235">
        <f>Q384*H384</f>
        <v>0</v>
      </c>
      <c r="S384" s="235">
        <v>0</v>
      </c>
      <c r="T384" s="236">
        <f>S384*H384</f>
        <v>0</v>
      </c>
      <c r="U384" s="35"/>
      <c r="V384" s="35"/>
      <c r="W384" s="35"/>
      <c r="X384" s="35"/>
      <c r="Y384" s="35"/>
      <c r="Z384" s="35"/>
      <c r="AA384" s="35"/>
      <c r="AB384" s="35"/>
      <c r="AC384" s="35"/>
      <c r="AD384" s="35"/>
      <c r="AE384" s="35"/>
      <c r="AR384" s="237" t="s">
        <v>297</v>
      </c>
      <c r="AT384" s="237" t="s">
        <v>439</v>
      </c>
      <c r="AU384" s="237" t="s">
        <v>82</v>
      </c>
      <c r="AY384" s="14" t="s">
        <v>168</v>
      </c>
      <c r="BE384" s="238">
        <f>IF(N384="základná",J384,0)</f>
        <v>0</v>
      </c>
      <c r="BF384" s="238">
        <f>IF(N384="znížená",J384,0)</f>
        <v>0</v>
      </c>
      <c r="BG384" s="238">
        <f>IF(N384="zákl. prenesená",J384,0)</f>
        <v>0</v>
      </c>
      <c r="BH384" s="238">
        <f>IF(N384="zníž. prenesená",J384,0)</f>
        <v>0</v>
      </c>
      <c r="BI384" s="238">
        <f>IF(N384="nulová",J384,0)</f>
        <v>0</v>
      </c>
      <c r="BJ384" s="14" t="s">
        <v>82</v>
      </c>
      <c r="BK384" s="239">
        <f>ROUND(I384*H384,3)</f>
        <v>0</v>
      </c>
      <c r="BL384" s="14" t="s">
        <v>232</v>
      </c>
      <c r="BM384" s="237" t="s">
        <v>1058</v>
      </c>
    </row>
    <row r="385" s="2" customFormat="1" ht="24.15" customHeight="1">
      <c r="A385" s="35"/>
      <c r="B385" s="36"/>
      <c r="C385" s="240" t="s">
        <v>1059</v>
      </c>
      <c r="D385" s="240" t="s">
        <v>439</v>
      </c>
      <c r="E385" s="241" t="s">
        <v>1060</v>
      </c>
      <c r="F385" s="242" t="s">
        <v>1045</v>
      </c>
      <c r="G385" s="243" t="s">
        <v>1034</v>
      </c>
      <c r="H385" s="244">
        <v>6</v>
      </c>
      <c r="I385" s="245"/>
      <c r="J385" s="244">
        <f>ROUND(I385*H385,3)</f>
        <v>0</v>
      </c>
      <c r="K385" s="246"/>
      <c r="L385" s="247"/>
      <c r="M385" s="248" t="s">
        <v>1</v>
      </c>
      <c r="N385" s="249" t="s">
        <v>38</v>
      </c>
      <c r="O385" s="94"/>
      <c r="P385" s="235">
        <f>O385*H385</f>
        <v>0</v>
      </c>
      <c r="Q385" s="235">
        <v>0</v>
      </c>
      <c r="R385" s="235">
        <f>Q385*H385</f>
        <v>0</v>
      </c>
      <c r="S385" s="235">
        <v>0</v>
      </c>
      <c r="T385" s="236">
        <f>S385*H385</f>
        <v>0</v>
      </c>
      <c r="U385" s="35"/>
      <c r="V385" s="35"/>
      <c r="W385" s="35"/>
      <c r="X385" s="35"/>
      <c r="Y385" s="35"/>
      <c r="Z385" s="35"/>
      <c r="AA385" s="35"/>
      <c r="AB385" s="35"/>
      <c r="AC385" s="35"/>
      <c r="AD385" s="35"/>
      <c r="AE385" s="35"/>
      <c r="AR385" s="237" t="s">
        <v>297</v>
      </c>
      <c r="AT385" s="237" t="s">
        <v>439</v>
      </c>
      <c r="AU385" s="237" t="s">
        <v>82</v>
      </c>
      <c r="AY385" s="14" t="s">
        <v>168</v>
      </c>
      <c r="BE385" s="238">
        <f>IF(N385="základná",J385,0)</f>
        <v>0</v>
      </c>
      <c r="BF385" s="238">
        <f>IF(N385="znížená",J385,0)</f>
        <v>0</v>
      </c>
      <c r="BG385" s="238">
        <f>IF(N385="zákl. prenesená",J385,0)</f>
        <v>0</v>
      </c>
      <c r="BH385" s="238">
        <f>IF(N385="zníž. prenesená",J385,0)</f>
        <v>0</v>
      </c>
      <c r="BI385" s="238">
        <f>IF(N385="nulová",J385,0)</f>
        <v>0</v>
      </c>
      <c r="BJ385" s="14" t="s">
        <v>82</v>
      </c>
      <c r="BK385" s="239">
        <f>ROUND(I385*H385,3)</f>
        <v>0</v>
      </c>
      <c r="BL385" s="14" t="s">
        <v>232</v>
      </c>
      <c r="BM385" s="237" t="s">
        <v>1061</v>
      </c>
    </row>
    <row r="386" s="2" customFormat="1" ht="33" customHeight="1">
      <c r="A386" s="35"/>
      <c r="B386" s="36"/>
      <c r="C386" s="226" t="s">
        <v>1062</v>
      </c>
      <c r="D386" s="226" t="s">
        <v>170</v>
      </c>
      <c r="E386" s="227" t="s">
        <v>1063</v>
      </c>
      <c r="F386" s="228" t="s">
        <v>1064</v>
      </c>
      <c r="G386" s="229" t="s">
        <v>291</v>
      </c>
      <c r="H386" s="230">
        <v>6</v>
      </c>
      <c r="I386" s="231"/>
      <c r="J386" s="230">
        <f>ROUND(I386*H386,3)</f>
        <v>0</v>
      </c>
      <c r="K386" s="232"/>
      <c r="L386" s="41"/>
      <c r="M386" s="233" t="s">
        <v>1</v>
      </c>
      <c r="N386" s="234" t="s">
        <v>38</v>
      </c>
      <c r="O386" s="94"/>
      <c r="P386" s="235">
        <f>O386*H386</f>
        <v>0</v>
      </c>
      <c r="Q386" s="235">
        <v>0</v>
      </c>
      <c r="R386" s="235">
        <f>Q386*H386</f>
        <v>0</v>
      </c>
      <c r="S386" s="235">
        <v>0</v>
      </c>
      <c r="T386" s="236">
        <f>S386*H386</f>
        <v>0</v>
      </c>
      <c r="U386" s="35"/>
      <c r="V386" s="35"/>
      <c r="W386" s="35"/>
      <c r="X386" s="35"/>
      <c r="Y386" s="35"/>
      <c r="Z386" s="35"/>
      <c r="AA386" s="35"/>
      <c r="AB386" s="35"/>
      <c r="AC386" s="35"/>
      <c r="AD386" s="35"/>
      <c r="AE386" s="35"/>
      <c r="AR386" s="237" t="s">
        <v>232</v>
      </c>
      <c r="AT386" s="237" t="s">
        <v>170</v>
      </c>
      <c r="AU386" s="237" t="s">
        <v>82</v>
      </c>
      <c r="AY386" s="14" t="s">
        <v>168</v>
      </c>
      <c r="BE386" s="238">
        <f>IF(N386="základná",J386,0)</f>
        <v>0</v>
      </c>
      <c r="BF386" s="238">
        <f>IF(N386="znížená",J386,0)</f>
        <v>0</v>
      </c>
      <c r="BG386" s="238">
        <f>IF(N386="zákl. prenesená",J386,0)</f>
        <v>0</v>
      </c>
      <c r="BH386" s="238">
        <f>IF(N386="zníž. prenesená",J386,0)</f>
        <v>0</v>
      </c>
      <c r="BI386" s="238">
        <f>IF(N386="nulová",J386,0)</f>
        <v>0</v>
      </c>
      <c r="BJ386" s="14" t="s">
        <v>82</v>
      </c>
      <c r="BK386" s="239">
        <f>ROUND(I386*H386,3)</f>
        <v>0</v>
      </c>
      <c r="BL386" s="14" t="s">
        <v>232</v>
      </c>
      <c r="BM386" s="237" t="s">
        <v>1065</v>
      </c>
    </row>
    <row r="387" s="2" customFormat="1" ht="33" customHeight="1">
      <c r="A387" s="35"/>
      <c r="B387" s="36"/>
      <c r="C387" s="240" t="s">
        <v>1066</v>
      </c>
      <c r="D387" s="240" t="s">
        <v>439</v>
      </c>
      <c r="E387" s="241" t="s">
        <v>1067</v>
      </c>
      <c r="F387" s="242" t="s">
        <v>1068</v>
      </c>
      <c r="G387" s="243" t="s">
        <v>291</v>
      </c>
      <c r="H387" s="244">
        <v>3</v>
      </c>
      <c r="I387" s="245"/>
      <c r="J387" s="244">
        <f>ROUND(I387*H387,3)</f>
        <v>0</v>
      </c>
      <c r="K387" s="246"/>
      <c r="L387" s="247"/>
      <c r="M387" s="248" t="s">
        <v>1</v>
      </c>
      <c r="N387" s="249" t="s">
        <v>38</v>
      </c>
      <c r="O387" s="94"/>
      <c r="P387" s="235">
        <f>O387*H387</f>
        <v>0</v>
      </c>
      <c r="Q387" s="235">
        <v>0</v>
      </c>
      <c r="R387" s="235">
        <f>Q387*H387</f>
        <v>0</v>
      </c>
      <c r="S387" s="235">
        <v>0</v>
      </c>
      <c r="T387" s="236">
        <f>S387*H387</f>
        <v>0</v>
      </c>
      <c r="U387" s="35"/>
      <c r="V387" s="35"/>
      <c r="W387" s="35"/>
      <c r="X387" s="35"/>
      <c r="Y387" s="35"/>
      <c r="Z387" s="35"/>
      <c r="AA387" s="35"/>
      <c r="AB387" s="35"/>
      <c r="AC387" s="35"/>
      <c r="AD387" s="35"/>
      <c r="AE387" s="35"/>
      <c r="AR387" s="237" t="s">
        <v>297</v>
      </c>
      <c r="AT387" s="237" t="s">
        <v>439</v>
      </c>
      <c r="AU387" s="237" t="s">
        <v>82</v>
      </c>
      <c r="AY387" s="14" t="s">
        <v>168</v>
      </c>
      <c r="BE387" s="238">
        <f>IF(N387="základná",J387,0)</f>
        <v>0</v>
      </c>
      <c r="BF387" s="238">
        <f>IF(N387="znížená",J387,0)</f>
        <v>0</v>
      </c>
      <c r="BG387" s="238">
        <f>IF(N387="zákl. prenesená",J387,0)</f>
        <v>0</v>
      </c>
      <c r="BH387" s="238">
        <f>IF(N387="zníž. prenesená",J387,0)</f>
        <v>0</v>
      </c>
      <c r="BI387" s="238">
        <f>IF(N387="nulová",J387,0)</f>
        <v>0</v>
      </c>
      <c r="BJ387" s="14" t="s">
        <v>82</v>
      </c>
      <c r="BK387" s="239">
        <f>ROUND(I387*H387,3)</f>
        <v>0</v>
      </c>
      <c r="BL387" s="14" t="s">
        <v>232</v>
      </c>
      <c r="BM387" s="237" t="s">
        <v>1069</v>
      </c>
    </row>
    <row r="388" s="2" customFormat="1" ht="33" customHeight="1">
      <c r="A388" s="35"/>
      <c r="B388" s="36"/>
      <c r="C388" s="240" t="s">
        <v>1070</v>
      </c>
      <c r="D388" s="240" t="s">
        <v>439</v>
      </c>
      <c r="E388" s="241" t="s">
        <v>1071</v>
      </c>
      <c r="F388" s="242" t="s">
        <v>1068</v>
      </c>
      <c r="G388" s="243" t="s">
        <v>291</v>
      </c>
      <c r="H388" s="244">
        <v>1</v>
      </c>
      <c r="I388" s="245"/>
      <c r="J388" s="244">
        <f>ROUND(I388*H388,3)</f>
        <v>0</v>
      </c>
      <c r="K388" s="246"/>
      <c r="L388" s="247"/>
      <c r="M388" s="248" t="s">
        <v>1</v>
      </c>
      <c r="N388" s="249" t="s">
        <v>38</v>
      </c>
      <c r="O388" s="94"/>
      <c r="P388" s="235">
        <f>O388*H388</f>
        <v>0</v>
      </c>
      <c r="Q388" s="235">
        <v>0</v>
      </c>
      <c r="R388" s="235">
        <f>Q388*H388</f>
        <v>0</v>
      </c>
      <c r="S388" s="235">
        <v>0</v>
      </c>
      <c r="T388" s="236">
        <f>S388*H388</f>
        <v>0</v>
      </c>
      <c r="U388" s="35"/>
      <c r="V388" s="35"/>
      <c r="W388" s="35"/>
      <c r="X388" s="35"/>
      <c r="Y388" s="35"/>
      <c r="Z388" s="35"/>
      <c r="AA388" s="35"/>
      <c r="AB388" s="35"/>
      <c r="AC388" s="35"/>
      <c r="AD388" s="35"/>
      <c r="AE388" s="35"/>
      <c r="AR388" s="237" t="s">
        <v>297</v>
      </c>
      <c r="AT388" s="237" t="s">
        <v>439</v>
      </c>
      <c r="AU388" s="237" t="s">
        <v>82</v>
      </c>
      <c r="AY388" s="14" t="s">
        <v>168</v>
      </c>
      <c r="BE388" s="238">
        <f>IF(N388="základná",J388,0)</f>
        <v>0</v>
      </c>
      <c r="BF388" s="238">
        <f>IF(N388="znížená",J388,0)</f>
        <v>0</v>
      </c>
      <c r="BG388" s="238">
        <f>IF(N388="zákl. prenesená",J388,0)</f>
        <v>0</v>
      </c>
      <c r="BH388" s="238">
        <f>IF(N388="zníž. prenesená",J388,0)</f>
        <v>0</v>
      </c>
      <c r="BI388" s="238">
        <f>IF(N388="nulová",J388,0)</f>
        <v>0</v>
      </c>
      <c r="BJ388" s="14" t="s">
        <v>82</v>
      </c>
      <c r="BK388" s="239">
        <f>ROUND(I388*H388,3)</f>
        <v>0</v>
      </c>
      <c r="BL388" s="14" t="s">
        <v>232</v>
      </c>
      <c r="BM388" s="237" t="s">
        <v>1072</v>
      </c>
    </row>
    <row r="389" s="2" customFormat="1" ht="33" customHeight="1">
      <c r="A389" s="35"/>
      <c r="B389" s="36"/>
      <c r="C389" s="240" t="s">
        <v>1073</v>
      </c>
      <c r="D389" s="240" t="s">
        <v>439</v>
      </c>
      <c r="E389" s="241" t="s">
        <v>1074</v>
      </c>
      <c r="F389" s="242" t="s">
        <v>1075</v>
      </c>
      <c r="G389" s="243" t="s">
        <v>291</v>
      </c>
      <c r="H389" s="244">
        <v>1</v>
      </c>
      <c r="I389" s="245"/>
      <c r="J389" s="244">
        <f>ROUND(I389*H389,3)</f>
        <v>0</v>
      </c>
      <c r="K389" s="246"/>
      <c r="L389" s="247"/>
      <c r="M389" s="248" t="s">
        <v>1</v>
      </c>
      <c r="N389" s="249" t="s">
        <v>38</v>
      </c>
      <c r="O389" s="94"/>
      <c r="P389" s="235">
        <f>O389*H389</f>
        <v>0</v>
      </c>
      <c r="Q389" s="235">
        <v>0</v>
      </c>
      <c r="R389" s="235">
        <f>Q389*H389</f>
        <v>0</v>
      </c>
      <c r="S389" s="235">
        <v>0</v>
      </c>
      <c r="T389" s="236">
        <f>S389*H389</f>
        <v>0</v>
      </c>
      <c r="U389" s="35"/>
      <c r="V389" s="35"/>
      <c r="W389" s="35"/>
      <c r="X389" s="35"/>
      <c r="Y389" s="35"/>
      <c r="Z389" s="35"/>
      <c r="AA389" s="35"/>
      <c r="AB389" s="35"/>
      <c r="AC389" s="35"/>
      <c r="AD389" s="35"/>
      <c r="AE389" s="35"/>
      <c r="AR389" s="237" t="s">
        <v>297</v>
      </c>
      <c r="AT389" s="237" t="s">
        <v>439</v>
      </c>
      <c r="AU389" s="237" t="s">
        <v>82</v>
      </c>
      <c r="AY389" s="14" t="s">
        <v>168</v>
      </c>
      <c r="BE389" s="238">
        <f>IF(N389="základná",J389,0)</f>
        <v>0</v>
      </c>
      <c r="BF389" s="238">
        <f>IF(N389="znížená",J389,0)</f>
        <v>0</v>
      </c>
      <c r="BG389" s="238">
        <f>IF(N389="zákl. prenesená",J389,0)</f>
        <v>0</v>
      </c>
      <c r="BH389" s="238">
        <f>IF(N389="zníž. prenesená",J389,0)</f>
        <v>0</v>
      </c>
      <c r="BI389" s="238">
        <f>IF(N389="nulová",J389,0)</f>
        <v>0</v>
      </c>
      <c r="BJ389" s="14" t="s">
        <v>82</v>
      </c>
      <c r="BK389" s="239">
        <f>ROUND(I389*H389,3)</f>
        <v>0</v>
      </c>
      <c r="BL389" s="14" t="s">
        <v>232</v>
      </c>
      <c r="BM389" s="237" t="s">
        <v>1076</v>
      </c>
    </row>
    <row r="390" s="2" customFormat="1" ht="33" customHeight="1">
      <c r="A390" s="35"/>
      <c r="B390" s="36"/>
      <c r="C390" s="240" t="s">
        <v>1077</v>
      </c>
      <c r="D390" s="240" t="s">
        <v>439</v>
      </c>
      <c r="E390" s="241" t="s">
        <v>1078</v>
      </c>
      <c r="F390" s="242" t="s">
        <v>1075</v>
      </c>
      <c r="G390" s="243" t="s">
        <v>291</v>
      </c>
      <c r="H390" s="244">
        <v>1</v>
      </c>
      <c r="I390" s="245"/>
      <c r="J390" s="244">
        <f>ROUND(I390*H390,3)</f>
        <v>0</v>
      </c>
      <c r="K390" s="246"/>
      <c r="L390" s="247"/>
      <c r="M390" s="248" t="s">
        <v>1</v>
      </c>
      <c r="N390" s="249" t="s">
        <v>38</v>
      </c>
      <c r="O390" s="94"/>
      <c r="P390" s="235">
        <f>O390*H390</f>
        <v>0</v>
      </c>
      <c r="Q390" s="235">
        <v>0</v>
      </c>
      <c r="R390" s="235">
        <f>Q390*H390</f>
        <v>0</v>
      </c>
      <c r="S390" s="235">
        <v>0</v>
      </c>
      <c r="T390" s="236">
        <f>S390*H390</f>
        <v>0</v>
      </c>
      <c r="U390" s="35"/>
      <c r="V390" s="35"/>
      <c r="W390" s="35"/>
      <c r="X390" s="35"/>
      <c r="Y390" s="35"/>
      <c r="Z390" s="35"/>
      <c r="AA390" s="35"/>
      <c r="AB390" s="35"/>
      <c r="AC390" s="35"/>
      <c r="AD390" s="35"/>
      <c r="AE390" s="35"/>
      <c r="AR390" s="237" t="s">
        <v>297</v>
      </c>
      <c r="AT390" s="237" t="s">
        <v>439</v>
      </c>
      <c r="AU390" s="237" t="s">
        <v>82</v>
      </c>
      <c r="AY390" s="14" t="s">
        <v>168</v>
      </c>
      <c r="BE390" s="238">
        <f>IF(N390="základná",J390,0)</f>
        <v>0</v>
      </c>
      <c r="BF390" s="238">
        <f>IF(N390="znížená",J390,0)</f>
        <v>0</v>
      </c>
      <c r="BG390" s="238">
        <f>IF(N390="zákl. prenesená",J390,0)</f>
        <v>0</v>
      </c>
      <c r="BH390" s="238">
        <f>IF(N390="zníž. prenesená",J390,0)</f>
        <v>0</v>
      </c>
      <c r="BI390" s="238">
        <f>IF(N390="nulová",J390,0)</f>
        <v>0</v>
      </c>
      <c r="BJ390" s="14" t="s">
        <v>82</v>
      </c>
      <c r="BK390" s="239">
        <f>ROUND(I390*H390,3)</f>
        <v>0</v>
      </c>
      <c r="BL390" s="14" t="s">
        <v>232</v>
      </c>
      <c r="BM390" s="237" t="s">
        <v>1079</v>
      </c>
    </row>
    <row r="391" s="2" customFormat="1" ht="33" customHeight="1">
      <c r="A391" s="35"/>
      <c r="B391" s="36"/>
      <c r="C391" s="226" t="s">
        <v>1080</v>
      </c>
      <c r="D391" s="226" t="s">
        <v>170</v>
      </c>
      <c r="E391" s="227" t="s">
        <v>1081</v>
      </c>
      <c r="F391" s="228" t="s">
        <v>1082</v>
      </c>
      <c r="G391" s="229" t="s">
        <v>291</v>
      </c>
      <c r="H391" s="230">
        <v>3</v>
      </c>
      <c r="I391" s="231"/>
      <c r="J391" s="230">
        <f>ROUND(I391*H391,3)</f>
        <v>0</v>
      </c>
      <c r="K391" s="232"/>
      <c r="L391" s="41"/>
      <c r="M391" s="233" t="s">
        <v>1</v>
      </c>
      <c r="N391" s="234" t="s">
        <v>38</v>
      </c>
      <c r="O391" s="94"/>
      <c r="P391" s="235">
        <f>O391*H391</f>
        <v>0</v>
      </c>
      <c r="Q391" s="235">
        <v>0</v>
      </c>
      <c r="R391" s="235">
        <f>Q391*H391</f>
        <v>0</v>
      </c>
      <c r="S391" s="235">
        <v>0</v>
      </c>
      <c r="T391" s="236">
        <f>S391*H391</f>
        <v>0</v>
      </c>
      <c r="U391" s="35"/>
      <c r="V391" s="35"/>
      <c r="W391" s="35"/>
      <c r="X391" s="35"/>
      <c r="Y391" s="35"/>
      <c r="Z391" s="35"/>
      <c r="AA391" s="35"/>
      <c r="AB391" s="35"/>
      <c r="AC391" s="35"/>
      <c r="AD391" s="35"/>
      <c r="AE391" s="35"/>
      <c r="AR391" s="237" t="s">
        <v>232</v>
      </c>
      <c r="AT391" s="237" t="s">
        <v>170</v>
      </c>
      <c r="AU391" s="237" t="s">
        <v>82</v>
      </c>
      <c r="AY391" s="14" t="s">
        <v>168</v>
      </c>
      <c r="BE391" s="238">
        <f>IF(N391="základná",J391,0)</f>
        <v>0</v>
      </c>
      <c r="BF391" s="238">
        <f>IF(N391="znížená",J391,0)</f>
        <v>0</v>
      </c>
      <c r="BG391" s="238">
        <f>IF(N391="zákl. prenesená",J391,0)</f>
        <v>0</v>
      </c>
      <c r="BH391" s="238">
        <f>IF(N391="zníž. prenesená",J391,0)</f>
        <v>0</v>
      </c>
      <c r="BI391" s="238">
        <f>IF(N391="nulová",J391,0)</f>
        <v>0</v>
      </c>
      <c r="BJ391" s="14" t="s">
        <v>82</v>
      </c>
      <c r="BK391" s="239">
        <f>ROUND(I391*H391,3)</f>
        <v>0</v>
      </c>
      <c r="BL391" s="14" t="s">
        <v>232</v>
      </c>
      <c r="BM391" s="237" t="s">
        <v>1083</v>
      </c>
    </row>
    <row r="392" s="2" customFormat="1" ht="24.15" customHeight="1">
      <c r="A392" s="35"/>
      <c r="B392" s="36"/>
      <c r="C392" s="240" t="s">
        <v>1084</v>
      </c>
      <c r="D392" s="240" t="s">
        <v>439</v>
      </c>
      <c r="E392" s="241" t="s">
        <v>1085</v>
      </c>
      <c r="F392" s="242" t="s">
        <v>1086</v>
      </c>
      <c r="G392" s="243" t="s">
        <v>1034</v>
      </c>
      <c r="H392" s="244">
        <v>1</v>
      </c>
      <c r="I392" s="245"/>
      <c r="J392" s="244">
        <f>ROUND(I392*H392,3)</f>
        <v>0</v>
      </c>
      <c r="K392" s="246"/>
      <c r="L392" s="247"/>
      <c r="M392" s="248" t="s">
        <v>1</v>
      </c>
      <c r="N392" s="249" t="s">
        <v>38</v>
      </c>
      <c r="O392" s="94"/>
      <c r="P392" s="235">
        <f>O392*H392</f>
        <v>0</v>
      </c>
      <c r="Q392" s="235">
        <v>0</v>
      </c>
      <c r="R392" s="235">
        <f>Q392*H392</f>
        <v>0</v>
      </c>
      <c r="S392" s="235">
        <v>0</v>
      </c>
      <c r="T392" s="236">
        <f>S392*H392</f>
        <v>0</v>
      </c>
      <c r="U392" s="35"/>
      <c r="V392" s="35"/>
      <c r="W392" s="35"/>
      <c r="X392" s="35"/>
      <c r="Y392" s="35"/>
      <c r="Z392" s="35"/>
      <c r="AA392" s="35"/>
      <c r="AB392" s="35"/>
      <c r="AC392" s="35"/>
      <c r="AD392" s="35"/>
      <c r="AE392" s="35"/>
      <c r="AR392" s="237" t="s">
        <v>297</v>
      </c>
      <c r="AT392" s="237" t="s">
        <v>439</v>
      </c>
      <c r="AU392" s="237" t="s">
        <v>82</v>
      </c>
      <c r="AY392" s="14" t="s">
        <v>168</v>
      </c>
      <c r="BE392" s="238">
        <f>IF(N392="základná",J392,0)</f>
        <v>0</v>
      </c>
      <c r="BF392" s="238">
        <f>IF(N392="znížená",J392,0)</f>
        <v>0</v>
      </c>
      <c r="BG392" s="238">
        <f>IF(N392="zákl. prenesená",J392,0)</f>
        <v>0</v>
      </c>
      <c r="BH392" s="238">
        <f>IF(N392="zníž. prenesená",J392,0)</f>
        <v>0</v>
      </c>
      <c r="BI392" s="238">
        <f>IF(N392="nulová",J392,0)</f>
        <v>0</v>
      </c>
      <c r="BJ392" s="14" t="s">
        <v>82</v>
      </c>
      <c r="BK392" s="239">
        <f>ROUND(I392*H392,3)</f>
        <v>0</v>
      </c>
      <c r="BL392" s="14" t="s">
        <v>232</v>
      </c>
      <c r="BM392" s="237" t="s">
        <v>1087</v>
      </c>
    </row>
    <row r="393" s="2" customFormat="1" ht="24.15" customHeight="1">
      <c r="A393" s="35"/>
      <c r="B393" s="36"/>
      <c r="C393" s="240" t="s">
        <v>1088</v>
      </c>
      <c r="D393" s="240" t="s">
        <v>439</v>
      </c>
      <c r="E393" s="241" t="s">
        <v>1089</v>
      </c>
      <c r="F393" s="242" t="s">
        <v>1090</v>
      </c>
      <c r="G393" s="243" t="s">
        <v>1034</v>
      </c>
      <c r="H393" s="244">
        <v>1</v>
      </c>
      <c r="I393" s="245"/>
      <c r="J393" s="244">
        <f>ROUND(I393*H393,3)</f>
        <v>0</v>
      </c>
      <c r="K393" s="246"/>
      <c r="L393" s="247"/>
      <c r="M393" s="248" t="s">
        <v>1</v>
      </c>
      <c r="N393" s="249" t="s">
        <v>38</v>
      </c>
      <c r="O393" s="94"/>
      <c r="P393" s="235">
        <f>O393*H393</f>
        <v>0</v>
      </c>
      <c r="Q393" s="235">
        <v>0</v>
      </c>
      <c r="R393" s="235">
        <f>Q393*H393</f>
        <v>0</v>
      </c>
      <c r="S393" s="235">
        <v>0</v>
      </c>
      <c r="T393" s="236">
        <f>S393*H393</f>
        <v>0</v>
      </c>
      <c r="U393" s="35"/>
      <c r="V393" s="35"/>
      <c r="W393" s="35"/>
      <c r="X393" s="35"/>
      <c r="Y393" s="35"/>
      <c r="Z393" s="35"/>
      <c r="AA393" s="35"/>
      <c r="AB393" s="35"/>
      <c r="AC393" s="35"/>
      <c r="AD393" s="35"/>
      <c r="AE393" s="35"/>
      <c r="AR393" s="237" t="s">
        <v>297</v>
      </c>
      <c r="AT393" s="237" t="s">
        <v>439</v>
      </c>
      <c r="AU393" s="237" t="s">
        <v>82</v>
      </c>
      <c r="AY393" s="14" t="s">
        <v>168</v>
      </c>
      <c r="BE393" s="238">
        <f>IF(N393="základná",J393,0)</f>
        <v>0</v>
      </c>
      <c r="BF393" s="238">
        <f>IF(N393="znížená",J393,0)</f>
        <v>0</v>
      </c>
      <c r="BG393" s="238">
        <f>IF(N393="zákl. prenesená",J393,0)</f>
        <v>0</v>
      </c>
      <c r="BH393" s="238">
        <f>IF(N393="zníž. prenesená",J393,0)</f>
        <v>0</v>
      </c>
      <c r="BI393" s="238">
        <f>IF(N393="nulová",J393,0)</f>
        <v>0</v>
      </c>
      <c r="BJ393" s="14" t="s">
        <v>82</v>
      </c>
      <c r="BK393" s="239">
        <f>ROUND(I393*H393,3)</f>
        <v>0</v>
      </c>
      <c r="BL393" s="14" t="s">
        <v>232</v>
      </c>
      <c r="BM393" s="237" t="s">
        <v>1091</v>
      </c>
    </row>
    <row r="394" s="2" customFormat="1" ht="24.15" customHeight="1">
      <c r="A394" s="35"/>
      <c r="B394" s="36"/>
      <c r="C394" s="240" t="s">
        <v>1092</v>
      </c>
      <c r="D394" s="240" t="s">
        <v>439</v>
      </c>
      <c r="E394" s="241" t="s">
        <v>1093</v>
      </c>
      <c r="F394" s="242" t="s">
        <v>1094</v>
      </c>
      <c r="G394" s="243" t="s">
        <v>1034</v>
      </c>
      <c r="H394" s="244">
        <v>1</v>
      </c>
      <c r="I394" s="245"/>
      <c r="J394" s="244">
        <f>ROUND(I394*H394,3)</f>
        <v>0</v>
      </c>
      <c r="K394" s="246"/>
      <c r="L394" s="247"/>
      <c r="M394" s="248" t="s">
        <v>1</v>
      </c>
      <c r="N394" s="249" t="s">
        <v>38</v>
      </c>
      <c r="O394" s="94"/>
      <c r="P394" s="235">
        <f>O394*H394</f>
        <v>0</v>
      </c>
      <c r="Q394" s="235">
        <v>0</v>
      </c>
      <c r="R394" s="235">
        <f>Q394*H394</f>
        <v>0</v>
      </c>
      <c r="S394" s="235">
        <v>0</v>
      </c>
      <c r="T394" s="236">
        <f>S394*H394</f>
        <v>0</v>
      </c>
      <c r="U394" s="35"/>
      <c r="V394" s="35"/>
      <c r="W394" s="35"/>
      <c r="X394" s="35"/>
      <c r="Y394" s="35"/>
      <c r="Z394" s="35"/>
      <c r="AA394" s="35"/>
      <c r="AB394" s="35"/>
      <c r="AC394" s="35"/>
      <c r="AD394" s="35"/>
      <c r="AE394" s="35"/>
      <c r="AR394" s="237" t="s">
        <v>297</v>
      </c>
      <c r="AT394" s="237" t="s">
        <v>439</v>
      </c>
      <c r="AU394" s="237" t="s">
        <v>82</v>
      </c>
      <c r="AY394" s="14" t="s">
        <v>168</v>
      </c>
      <c r="BE394" s="238">
        <f>IF(N394="základná",J394,0)</f>
        <v>0</v>
      </c>
      <c r="BF394" s="238">
        <f>IF(N394="znížená",J394,0)</f>
        <v>0</v>
      </c>
      <c r="BG394" s="238">
        <f>IF(N394="zákl. prenesená",J394,0)</f>
        <v>0</v>
      </c>
      <c r="BH394" s="238">
        <f>IF(N394="zníž. prenesená",J394,0)</f>
        <v>0</v>
      </c>
      <c r="BI394" s="238">
        <f>IF(N394="nulová",J394,0)</f>
        <v>0</v>
      </c>
      <c r="BJ394" s="14" t="s">
        <v>82</v>
      </c>
      <c r="BK394" s="239">
        <f>ROUND(I394*H394,3)</f>
        <v>0</v>
      </c>
      <c r="BL394" s="14" t="s">
        <v>232</v>
      </c>
      <c r="BM394" s="237" t="s">
        <v>1095</v>
      </c>
    </row>
    <row r="395" s="2" customFormat="1" ht="33" customHeight="1">
      <c r="A395" s="35"/>
      <c r="B395" s="36"/>
      <c r="C395" s="226" t="s">
        <v>1096</v>
      </c>
      <c r="D395" s="226" t="s">
        <v>170</v>
      </c>
      <c r="E395" s="227" t="s">
        <v>1097</v>
      </c>
      <c r="F395" s="228" t="s">
        <v>1098</v>
      </c>
      <c r="G395" s="229" t="s">
        <v>291</v>
      </c>
      <c r="H395" s="230">
        <v>4</v>
      </c>
      <c r="I395" s="231"/>
      <c r="J395" s="230">
        <f>ROUND(I395*H395,3)</f>
        <v>0</v>
      </c>
      <c r="K395" s="232"/>
      <c r="L395" s="41"/>
      <c r="M395" s="233" t="s">
        <v>1</v>
      </c>
      <c r="N395" s="234" t="s">
        <v>38</v>
      </c>
      <c r="O395" s="94"/>
      <c r="P395" s="235">
        <f>O395*H395</f>
        <v>0</v>
      </c>
      <c r="Q395" s="235">
        <v>0</v>
      </c>
      <c r="R395" s="235">
        <f>Q395*H395</f>
        <v>0</v>
      </c>
      <c r="S395" s="235">
        <v>0</v>
      </c>
      <c r="T395" s="236">
        <f>S395*H395</f>
        <v>0</v>
      </c>
      <c r="U395" s="35"/>
      <c r="V395" s="35"/>
      <c r="W395" s="35"/>
      <c r="X395" s="35"/>
      <c r="Y395" s="35"/>
      <c r="Z395" s="35"/>
      <c r="AA395" s="35"/>
      <c r="AB395" s="35"/>
      <c r="AC395" s="35"/>
      <c r="AD395" s="35"/>
      <c r="AE395" s="35"/>
      <c r="AR395" s="237" t="s">
        <v>232</v>
      </c>
      <c r="AT395" s="237" t="s">
        <v>170</v>
      </c>
      <c r="AU395" s="237" t="s">
        <v>82</v>
      </c>
      <c r="AY395" s="14" t="s">
        <v>168</v>
      </c>
      <c r="BE395" s="238">
        <f>IF(N395="základná",J395,0)</f>
        <v>0</v>
      </c>
      <c r="BF395" s="238">
        <f>IF(N395="znížená",J395,0)</f>
        <v>0</v>
      </c>
      <c r="BG395" s="238">
        <f>IF(N395="zákl. prenesená",J395,0)</f>
        <v>0</v>
      </c>
      <c r="BH395" s="238">
        <f>IF(N395="zníž. prenesená",J395,0)</f>
        <v>0</v>
      </c>
      <c r="BI395" s="238">
        <f>IF(N395="nulová",J395,0)</f>
        <v>0</v>
      </c>
      <c r="BJ395" s="14" t="s">
        <v>82</v>
      </c>
      <c r="BK395" s="239">
        <f>ROUND(I395*H395,3)</f>
        <v>0</v>
      </c>
      <c r="BL395" s="14" t="s">
        <v>232</v>
      </c>
      <c r="BM395" s="237" t="s">
        <v>1099</v>
      </c>
    </row>
    <row r="396" s="2" customFormat="1" ht="33" customHeight="1">
      <c r="A396" s="35"/>
      <c r="B396" s="36"/>
      <c r="C396" s="240" t="s">
        <v>1100</v>
      </c>
      <c r="D396" s="240" t="s">
        <v>439</v>
      </c>
      <c r="E396" s="241" t="s">
        <v>1101</v>
      </c>
      <c r="F396" s="242" t="s">
        <v>1102</v>
      </c>
      <c r="G396" s="243" t="s">
        <v>291</v>
      </c>
      <c r="H396" s="244">
        <v>2</v>
      </c>
      <c r="I396" s="245"/>
      <c r="J396" s="244">
        <f>ROUND(I396*H396,3)</f>
        <v>0</v>
      </c>
      <c r="K396" s="246"/>
      <c r="L396" s="247"/>
      <c r="M396" s="248" t="s">
        <v>1</v>
      </c>
      <c r="N396" s="249" t="s">
        <v>38</v>
      </c>
      <c r="O396" s="94"/>
      <c r="P396" s="235">
        <f>O396*H396</f>
        <v>0</v>
      </c>
      <c r="Q396" s="235">
        <v>0</v>
      </c>
      <c r="R396" s="235">
        <f>Q396*H396</f>
        <v>0</v>
      </c>
      <c r="S396" s="235">
        <v>0</v>
      </c>
      <c r="T396" s="236">
        <f>S396*H396</f>
        <v>0</v>
      </c>
      <c r="U396" s="35"/>
      <c r="V396" s="35"/>
      <c r="W396" s="35"/>
      <c r="X396" s="35"/>
      <c r="Y396" s="35"/>
      <c r="Z396" s="35"/>
      <c r="AA396" s="35"/>
      <c r="AB396" s="35"/>
      <c r="AC396" s="35"/>
      <c r="AD396" s="35"/>
      <c r="AE396" s="35"/>
      <c r="AR396" s="237" t="s">
        <v>297</v>
      </c>
      <c r="AT396" s="237" t="s">
        <v>439</v>
      </c>
      <c r="AU396" s="237" t="s">
        <v>82</v>
      </c>
      <c r="AY396" s="14" t="s">
        <v>168</v>
      </c>
      <c r="BE396" s="238">
        <f>IF(N396="základná",J396,0)</f>
        <v>0</v>
      </c>
      <c r="BF396" s="238">
        <f>IF(N396="znížená",J396,0)</f>
        <v>0</v>
      </c>
      <c r="BG396" s="238">
        <f>IF(N396="zákl. prenesená",J396,0)</f>
        <v>0</v>
      </c>
      <c r="BH396" s="238">
        <f>IF(N396="zníž. prenesená",J396,0)</f>
        <v>0</v>
      </c>
      <c r="BI396" s="238">
        <f>IF(N396="nulová",J396,0)</f>
        <v>0</v>
      </c>
      <c r="BJ396" s="14" t="s">
        <v>82</v>
      </c>
      <c r="BK396" s="239">
        <f>ROUND(I396*H396,3)</f>
        <v>0</v>
      </c>
      <c r="BL396" s="14" t="s">
        <v>232</v>
      </c>
      <c r="BM396" s="237" t="s">
        <v>1103</v>
      </c>
    </row>
    <row r="397" s="2" customFormat="1" ht="33" customHeight="1">
      <c r="A397" s="35"/>
      <c r="B397" s="36"/>
      <c r="C397" s="240" t="s">
        <v>1104</v>
      </c>
      <c r="D397" s="240" t="s">
        <v>439</v>
      </c>
      <c r="E397" s="241" t="s">
        <v>1105</v>
      </c>
      <c r="F397" s="242" t="s">
        <v>1106</v>
      </c>
      <c r="G397" s="243" t="s">
        <v>291</v>
      </c>
      <c r="H397" s="244">
        <v>2</v>
      </c>
      <c r="I397" s="245"/>
      <c r="J397" s="244">
        <f>ROUND(I397*H397,3)</f>
        <v>0</v>
      </c>
      <c r="K397" s="246"/>
      <c r="L397" s="247"/>
      <c r="M397" s="248" t="s">
        <v>1</v>
      </c>
      <c r="N397" s="249" t="s">
        <v>38</v>
      </c>
      <c r="O397" s="94"/>
      <c r="P397" s="235">
        <f>O397*H397</f>
        <v>0</v>
      </c>
      <c r="Q397" s="235">
        <v>0</v>
      </c>
      <c r="R397" s="235">
        <f>Q397*H397</f>
        <v>0</v>
      </c>
      <c r="S397" s="235">
        <v>0</v>
      </c>
      <c r="T397" s="236">
        <f>S397*H397</f>
        <v>0</v>
      </c>
      <c r="U397" s="35"/>
      <c r="V397" s="35"/>
      <c r="W397" s="35"/>
      <c r="X397" s="35"/>
      <c r="Y397" s="35"/>
      <c r="Z397" s="35"/>
      <c r="AA397" s="35"/>
      <c r="AB397" s="35"/>
      <c r="AC397" s="35"/>
      <c r="AD397" s="35"/>
      <c r="AE397" s="35"/>
      <c r="AR397" s="237" t="s">
        <v>297</v>
      </c>
      <c r="AT397" s="237" t="s">
        <v>439</v>
      </c>
      <c r="AU397" s="237" t="s">
        <v>82</v>
      </c>
      <c r="AY397" s="14" t="s">
        <v>168</v>
      </c>
      <c r="BE397" s="238">
        <f>IF(N397="základná",J397,0)</f>
        <v>0</v>
      </c>
      <c r="BF397" s="238">
        <f>IF(N397="znížená",J397,0)</f>
        <v>0</v>
      </c>
      <c r="BG397" s="238">
        <f>IF(N397="zákl. prenesená",J397,0)</f>
        <v>0</v>
      </c>
      <c r="BH397" s="238">
        <f>IF(N397="zníž. prenesená",J397,0)</f>
        <v>0</v>
      </c>
      <c r="BI397" s="238">
        <f>IF(N397="nulová",J397,0)</f>
        <v>0</v>
      </c>
      <c r="BJ397" s="14" t="s">
        <v>82</v>
      </c>
      <c r="BK397" s="239">
        <f>ROUND(I397*H397,3)</f>
        <v>0</v>
      </c>
      <c r="BL397" s="14" t="s">
        <v>232</v>
      </c>
      <c r="BM397" s="237" t="s">
        <v>1107</v>
      </c>
    </row>
    <row r="398" s="2" customFormat="1" ht="16.5" customHeight="1">
      <c r="A398" s="35"/>
      <c r="B398" s="36"/>
      <c r="C398" s="226" t="s">
        <v>1108</v>
      </c>
      <c r="D398" s="226" t="s">
        <v>170</v>
      </c>
      <c r="E398" s="227" t="s">
        <v>1109</v>
      </c>
      <c r="F398" s="228" t="s">
        <v>1110</v>
      </c>
      <c r="G398" s="229" t="s">
        <v>291</v>
      </c>
      <c r="H398" s="230">
        <v>7</v>
      </c>
      <c r="I398" s="231"/>
      <c r="J398" s="230">
        <f>ROUND(I398*H398,3)</f>
        <v>0</v>
      </c>
      <c r="K398" s="232"/>
      <c r="L398" s="41"/>
      <c r="M398" s="233" t="s">
        <v>1</v>
      </c>
      <c r="N398" s="234" t="s">
        <v>38</v>
      </c>
      <c r="O398" s="94"/>
      <c r="P398" s="235">
        <f>O398*H398</f>
        <v>0</v>
      </c>
      <c r="Q398" s="235">
        <v>0</v>
      </c>
      <c r="R398" s="235">
        <f>Q398*H398</f>
        <v>0</v>
      </c>
      <c r="S398" s="235">
        <v>0</v>
      </c>
      <c r="T398" s="236">
        <f>S398*H398</f>
        <v>0</v>
      </c>
      <c r="U398" s="35"/>
      <c r="V398" s="35"/>
      <c r="W398" s="35"/>
      <c r="X398" s="35"/>
      <c r="Y398" s="35"/>
      <c r="Z398" s="35"/>
      <c r="AA398" s="35"/>
      <c r="AB398" s="35"/>
      <c r="AC398" s="35"/>
      <c r="AD398" s="35"/>
      <c r="AE398" s="35"/>
      <c r="AR398" s="237" t="s">
        <v>232</v>
      </c>
      <c r="AT398" s="237" t="s">
        <v>170</v>
      </c>
      <c r="AU398" s="237" t="s">
        <v>82</v>
      </c>
      <c r="AY398" s="14" t="s">
        <v>168</v>
      </c>
      <c r="BE398" s="238">
        <f>IF(N398="základná",J398,0)</f>
        <v>0</v>
      </c>
      <c r="BF398" s="238">
        <f>IF(N398="znížená",J398,0)</f>
        <v>0</v>
      </c>
      <c r="BG398" s="238">
        <f>IF(N398="zákl. prenesená",J398,0)</f>
        <v>0</v>
      </c>
      <c r="BH398" s="238">
        <f>IF(N398="zníž. prenesená",J398,0)</f>
        <v>0</v>
      </c>
      <c r="BI398" s="238">
        <f>IF(N398="nulová",J398,0)</f>
        <v>0</v>
      </c>
      <c r="BJ398" s="14" t="s">
        <v>82</v>
      </c>
      <c r="BK398" s="239">
        <f>ROUND(I398*H398,3)</f>
        <v>0</v>
      </c>
      <c r="BL398" s="14" t="s">
        <v>232</v>
      </c>
      <c r="BM398" s="237" t="s">
        <v>1111</v>
      </c>
    </row>
    <row r="399" s="2" customFormat="1" ht="21.75" customHeight="1">
      <c r="A399" s="35"/>
      <c r="B399" s="36"/>
      <c r="C399" s="240" t="s">
        <v>1112</v>
      </c>
      <c r="D399" s="240" t="s">
        <v>439</v>
      </c>
      <c r="E399" s="241" t="s">
        <v>1113</v>
      </c>
      <c r="F399" s="242" t="s">
        <v>1114</v>
      </c>
      <c r="G399" s="243" t="s">
        <v>291</v>
      </c>
      <c r="H399" s="244">
        <v>1</v>
      </c>
      <c r="I399" s="245"/>
      <c r="J399" s="244">
        <f>ROUND(I399*H399,3)</f>
        <v>0</v>
      </c>
      <c r="K399" s="246"/>
      <c r="L399" s="247"/>
      <c r="M399" s="248" t="s">
        <v>1</v>
      </c>
      <c r="N399" s="249" t="s">
        <v>38</v>
      </c>
      <c r="O399" s="94"/>
      <c r="P399" s="235">
        <f>O399*H399</f>
        <v>0</v>
      </c>
      <c r="Q399" s="235">
        <v>0</v>
      </c>
      <c r="R399" s="235">
        <f>Q399*H399</f>
        <v>0</v>
      </c>
      <c r="S399" s="235">
        <v>0</v>
      </c>
      <c r="T399" s="236">
        <f>S399*H399</f>
        <v>0</v>
      </c>
      <c r="U399" s="35"/>
      <c r="V399" s="35"/>
      <c r="W399" s="35"/>
      <c r="X399" s="35"/>
      <c r="Y399" s="35"/>
      <c r="Z399" s="35"/>
      <c r="AA399" s="35"/>
      <c r="AB399" s="35"/>
      <c r="AC399" s="35"/>
      <c r="AD399" s="35"/>
      <c r="AE399" s="35"/>
      <c r="AR399" s="237" t="s">
        <v>297</v>
      </c>
      <c r="AT399" s="237" t="s">
        <v>439</v>
      </c>
      <c r="AU399" s="237" t="s">
        <v>82</v>
      </c>
      <c r="AY399" s="14" t="s">
        <v>168</v>
      </c>
      <c r="BE399" s="238">
        <f>IF(N399="základná",J399,0)</f>
        <v>0</v>
      </c>
      <c r="BF399" s="238">
        <f>IF(N399="znížená",J399,0)</f>
        <v>0</v>
      </c>
      <c r="BG399" s="238">
        <f>IF(N399="zákl. prenesená",J399,0)</f>
        <v>0</v>
      </c>
      <c r="BH399" s="238">
        <f>IF(N399="zníž. prenesená",J399,0)</f>
        <v>0</v>
      </c>
      <c r="BI399" s="238">
        <f>IF(N399="nulová",J399,0)</f>
        <v>0</v>
      </c>
      <c r="BJ399" s="14" t="s">
        <v>82</v>
      </c>
      <c r="BK399" s="239">
        <f>ROUND(I399*H399,3)</f>
        <v>0</v>
      </c>
      <c r="BL399" s="14" t="s">
        <v>232</v>
      </c>
      <c r="BM399" s="237" t="s">
        <v>1115</v>
      </c>
    </row>
    <row r="400" s="2" customFormat="1" ht="21.75" customHeight="1">
      <c r="A400" s="35"/>
      <c r="B400" s="36"/>
      <c r="C400" s="240" t="s">
        <v>1116</v>
      </c>
      <c r="D400" s="240" t="s">
        <v>439</v>
      </c>
      <c r="E400" s="241" t="s">
        <v>1117</v>
      </c>
      <c r="F400" s="242" t="s">
        <v>1118</v>
      </c>
      <c r="G400" s="243" t="s">
        <v>291</v>
      </c>
      <c r="H400" s="244">
        <v>1</v>
      </c>
      <c r="I400" s="245"/>
      <c r="J400" s="244">
        <f>ROUND(I400*H400,3)</f>
        <v>0</v>
      </c>
      <c r="K400" s="246"/>
      <c r="L400" s="247"/>
      <c r="M400" s="248" t="s">
        <v>1</v>
      </c>
      <c r="N400" s="249" t="s">
        <v>38</v>
      </c>
      <c r="O400" s="94"/>
      <c r="P400" s="235">
        <f>O400*H400</f>
        <v>0</v>
      </c>
      <c r="Q400" s="235">
        <v>0</v>
      </c>
      <c r="R400" s="235">
        <f>Q400*H400</f>
        <v>0</v>
      </c>
      <c r="S400" s="235">
        <v>0</v>
      </c>
      <c r="T400" s="236">
        <f>S400*H400</f>
        <v>0</v>
      </c>
      <c r="U400" s="35"/>
      <c r="V400" s="35"/>
      <c r="W400" s="35"/>
      <c r="X400" s="35"/>
      <c r="Y400" s="35"/>
      <c r="Z400" s="35"/>
      <c r="AA400" s="35"/>
      <c r="AB400" s="35"/>
      <c r="AC400" s="35"/>
      <c r="AD400" s="35"/>
      <c r="AE400" s="35"/>
      <c r="AR400" s="237" t="s">
        <v>297</v>
      </c>
      <c r="AT400" s="237" t="s">
        <v>439</v>
      </c>
      <c r="AU400" s="237" t="s">
        <v>82</v>
      </c>
      <c r="AY400" s="14" t="s">
        <v>168</v>
      </c>
      <c r="BE400" s="238">
        <f>IF(N400="základná",J400,0)</f>
        <v>0</v>
      </c>
      <c r="BF400" s="238">
        <f>IF(N400="znížená",J400,0)</f>
        <v>0</v>
      </c>
      <c r="BG400" s="238">
        <f>IF(N400="zákl. prenesená",J400,0)</f>
        <v>0</v>
      </c>
      <c r="BH400" s="238">
        <f>IF(N400="zníž. prenesená",J400,0)</f>
        <v>0</v>
      </c>
      <c r="BI400" s="238">
        <f>IF(N400="nulová",J400,0)</f>
        <v>0</v>
      </c>
      <c r="BJ400" s="14" t="s">
        <v>82</v>
      </c>
      <c r="BK400" s="239">
        <f>ROUND(I400*H400,3)</f>
        <v>0</v>
      </c>
      <c r="BL400" s="14" t="s">
        <v>232</v>
      </c>
      <c r="BM400" s="237" t="s">
        <v>1119</v>
      </c>
    </row>
    <row r="401" s="2" customFormat="1" ht="24.15" customHeight="1">
      <c r="A401" s="35"/>
      <c r="B401" s="36"/>
      <c r="C401" s="240" t="s">
        <v>1120</v>
      </c>
      <c r="D401" s="240" t="s">
        <v>439</v>
      </c>
      <c r="E401" s="241" t="s">
        <v>1121</v>
      </c>
      <c r="F401" s="242" t="s">
        <v>1122</v>
      </c>
      <c r="G401" s="243" t="s">
        <v>291</v>
      </c>
      <c r="H401" s="244">
        <v>2</v>
      </c>
      <c r="I401" s="245"/>
      <c r="J401" s="244">
        <f>ROUND(I401*H401,3)</f>
        <v>0</v>
      </c>
      <c r="K401" s="246"/>
      <c r="L401" s="247"/>
      <c r="M401" s="248" t="s">
        <v>1</v>
      </c>
      <c r="N401" s="249" t="s">
        <v>38</v>
      </c>
      <c r="O401" s="94"/>
      <c r="P401" s="235">
        <f>O401*H401</f>
        <v>0</v>
      </c>
      <c r="Q401" s="235">
        <v>0</v>
      </c>
      <c r="R401" s="235">
        <f>Q401*H401</f>
        <v>0</v>
      </c>
      <c r="S401" s="235">
        <v>0</v>
      </c>
      <c r="T401" s="236">
        <f>S401*H401</f>
        <v>0</v>
      </c>
      <c r="U401" s="35"/>
      <c r="V401" s="35"/>
      <c r="W401" s="35"/>
      <c r="X401" s="35"/>
      <c r="Y401" s="35"/>
      <c r="Z401" s="35"/>
      <c r="AA401" s="35"/>
      <c r="AB401" s="35"/>
      <c r="AC401" s="35"/>
      <c r="AD401" s="35"/>
      <c r="AE401" s="35"/>
      <c r="AR401" s="237" t="s">
        <v>297</v>
      </c>
      <c r="AT401" s="237" t="s">
        <v>439</v>
      </c>
      <c r="AU401" s="237" t="s">
        <v>82</v>
      </c>
      <c r="AY401" s="14" t="s">
        <v>168</v>
      </c>
      <c r="BE401" s="238">
        <f>IF(N401="základná",J401,0)</f>
        <v>0</v>
      </c>
      <c r="BF401" s="238">
        <f>IF(N401="znížená",J401,0)</f>
        <v>0</v>
      </c>
      <c r="BG401" s="238">
        <f>IF(N401="zákl. prenesená",J401,0)</f>
        <v>0</v>
      </c>
      <c r="BH401" s="238">
        <f>IF(N401="zníž. prenesená",J401,0)</f>
        <v>0</v>
      </c>
      <c r="BI401" s="238">
        <f>IF(N401="nulová",J401,0)</f>
        <v>0</v>
      </c>
      <c r="BJ401" s="14" t="s">
        <v>82</v>
      </c>
      <c r="BK401" s="239">
        <f>ROUND(I401*H401,3)</f>
        <v>0</v>
      </c>
      <c r="BL401" s="14" t="s">
        <v>232</v>
      </c>
      <c r="BM401" s="237" t="s">
        <v>1123</v>
      </c>
    </row>
    <row r="402" s="2" customFormat="1" ht="24.15" customHeight="1">
      <c r="A402" s="35"/>
      <c r="B402" s="36"/>
      <c r="C402" s="240" t="s">
        <v>1124</v>
      </c>
      <c r="D402" s="240" t="s">
        <v>439</v>
      </c>
      <c r="E402" s="241" t="s">
        <v>1125</v>
      </c>
      <c r="F402" s="242" t="s">
        <v>1126</v>
      </c>
      <c r="G402" s="243" t="s">
        <v>291</v>
      </c>
      <c r="H402" s="244">
        <v>2</v>
      </c>
      <c r="I402" s="245"/>
      <c r="J402" s="244">
        <f>ROUND(I402*H402,3)</f>
        <v>0</v>
      </c>
      <c r="K402" s="246"/>
      <c r="L402" s="247"/>
      <c r="M402" s="248" t="s">
        <v>1</v>
      </c>
      <c r="N402" s="249" t="s">
        <v>38</v>
      </c>
      <c r="O402" s="94"/>
      <c r="P402" s="235">
        <f>O402*H402</f>
        <v>0</v>
      </c>
      <c r="Q402" s="235">
        <v>0</v>
      </c>
      <c r="R402" s="235">
        <f>Q402*H402</f>
        <v>0</v>
      </c>
      <c r="S402" s="235">
        <v>0</v>
      </c>
      <c r="T402" s="236">
        <f>S402*H402</f>
        <v>0</v>
      </c>
      <c r="U402" s="35"/>
      <c r="V402" s="35"/>
      <c r="W402" s="35"/>
      <c r="X402" s="35"/>
      <c r="Y402" s="35"/>
      <c r="Z402" s="35"/>
      <c r="AA402" s="35"/>
      <c r="AB402" s="35"/>
      <c r="AC402" s="35"/>
      <c r="AD402" s="35"/>
      <c r="AE402" s="35"/>
      <c r="AR402" s="237" t="s">
        <v>297</v>
      </c>
      <c r="AT402" s="237" t="s">
        <v>439</v>
      </c>
      <c r="AU402" s="237" t="s">
        <v>82</v>
      </c>
      <c r="AY402" s="14" t="s">
        <v>168</v>
      </c>
      <c r="BE402" s="238">
        <f>IF(N402="základná",J402,0)</f>
        <v>0</v>
      </c>
      <c r="BF402" s="238">
        <f>IF(N402="znížená",J402,0)</f>
        <v>0</v>
      </c>
      <c r="BG402" s="238">
        <f>IF(N402="zákl. prenesená",J402,0)</f>
        <v>0</v>
      </c>
      <c r="BH402" s="238">
        <f>IF(N402="zníž. prenesená",J402,0)</f>
        <v>0</v>
      </c>
      <c r="BI402" s="238">
        <f>IF(N402="nulová",J402,0)</f>
        <v>0</v>
      </c>
      <c r="BJ402" s="14" t="s">
        <v>82</v>
      </c>
      <c r="BK402" s="239">
        <f>ROUND(I402*H402,3)</f>
        <v>0</v>
      </c>
      <c r="BL402" s="14" t="s">
        <v>232</v>
      </c>
      <c r="BM402" s="237" t="s">
        <v>1127</v>
      </c>
    </row>
    <row r="403" s="2" customFormat="1" ht="24.15" customHeight="1">
      <c r="A403" s="35"/>
      <c r="B403" s="36"/>
      <c r="C403" s="240" t="s">
        <v>1128</v>
      </c>
      <c r="D403" s="240" t="s">
        <v>439</v>
      </c>
      <c r="E403" s="241" t="s">
        <v>1129</v>
      </c>
      <c r="F403" s="242" t="s">
        <v>1130</v>
      </c>
      <c r="G403" s="243" t="s">
        <v>291</v>
      </c>
      <c r="H403" s="244">
        <v>1</v>
      </c>
      <c r="I403" s="245"/>
      <c r="J403" s="244">
        <f>ROUND(I403*H403,3)</f>
        <v>0</v>
      </c>
      <c r="K403" s="246"/>
      <c r="L403" s="247"/>
      <c r="M403" s="248" t="s">
        <v>1</v>
      </c>
      <c r="N403" s="249" t="s">
        <v>38</v>
      </c>
      <c r="O403" s="94"/>
      <c r="P403" s="235">
        <f>O403*H403</f>
        <v>0</v>
      </c>
      <c r="Q403" s="235">
        <v>0</v>
      </c>
      <c r="R403" s="235">
        <f>Q403*H403</f>
        <v>0</v>
      </c>
      <c r="S403" s="235">
        <v>0</v>
      </c>
      <c r="T403" s="236">
        <f>S403*H403</f>
        <v>0</v>
      </c>
      <c r="U403" s="35"/>
      <c r="V403" s="35"/>
      <c r="W403" s="35"/>
      <c r="X403" s="35"/>
      <c r="Y403" s="35"/>
      <c r="Z403" s="35"/>
      <c r="AA403" s="35"/>
      <c r="AB403" s="35"/>
      <c r="AC403" s="35"/>
      <c r="AD403" s="35"/>
      <c r="AE403" s="35"/>
      <c r="AR403" s="237" t="s">
        <v>297</v>
      </c>
      <c r="AT403" s="237" t="s">
        <v>439</v>
      </c>
      <c r="AU403" s="237" t="s">
        <v>82</v>
      </c>
      <c r="AY403" s="14" t="s">
        <v>168</v>
      </c>
      <c r="BE403" s="238">
        <f>IF(N403="základná",J403,0)</f>
        <v>0</v>
      </c>
      <c r="BF403" s="238">
        <f>IF(N403="znížená",J403,0)</f>
        <v>0</v>
      </c>
      <c r="BG403" s="238">
        <f>IF(N403="zákl. prenesená",J403,0)</f>
        <v>0</v>
      </c>
      <c r="BH403" s="238">
        <f>IF(N403="zníž. prenesená",J403,0)</f>
        <v>0</v>
      </c>
      <c r="BI403" s="238">
        <f>IF(N403="nulová",J403,0)</f>
        <v>0</v>
      </c>
      <c r="BJ403" s="14" t="s">
        <v>82</v>
      </c>
      <c r="BK403" s="239">
        <f>ROUND(I403*H403,3)</f>
        <v>0</v>
      </c>
      <c r="BL403" s="14" t="s">
        <v>232</v>
      </c>
      <c r="BM403" s="237" t="s">
        <v>1131</v>
      </c>
    </row>
    <row r="404" s="2" customFormat="1" ht="24.15" customHeight="1">
      <c r="A404" s="35"/>
      <c r="B404" s="36"/>
      <c r="C404" s="226" t="s">
        <v>1132</v>
      </c>
      <c r="D404" s="226" t="s">
        <v>170</v>
      </c>
      <c r="E404" s="227" t="s">
        <v>1133</v>
      </c>
      <c r="F404" s="228" t="s">
        <v>1134</v>
      </c>
      <c r="G404" s="229" t="s">
        <v>291</v>
      </c>
      <c r="H404" s="230">
        <v>10</v>
      </c>
      <c r="I404" s="231"/>
      <c r="J404" s="230">
        <f>ROUND(I404*H404,3)</f>
        <v>0</v>
      </c>
      <c r="K404" s="232"/>
      <c r="L404" s="41"/>
      <c r="M404" s="233" t="s">
        <v>1</v>
      </c>
      <c r="N404" s="234" t="s">
        <v>38</v>
      </c>
      <c r="O404" s="94"/>
      <c r="P404" s="235">
        <f>O404*H404</f>
        <v>0</v>
      </c>
      <c r="Q404" s="235">
        <v>0</v>
      </c>
      <c r="R404" s="235">
        <f>Q404*H404</f>
        <v>0</v>
      </c>
      <c r="S404" s="235">
        <v>0</v>
      </c>
      <c r="T404" s="236">
        <f>S404*H404</f>
        <v>0</v>
      </c>
      <c r="U404" s="35"/>
      <c r="V404" s="35"/>
      <c r="W404" s="35"/>
      <c r="X404" s="35"/>
      <c r="Y404" s="35"/>
      <c r="Z404" s="35"/>
      <c r="AA404" s="35"/>
      <c r="AB404" s="35"/>
      <c r="AC404" s="35"/>
      <c r="AD404" s="35"/>
      <c r="AE404" s="35"/>
      <c r="AR404" s="237" t="s">
        <v>232</v>
      </c>
      <c r="AT404" s="237" t="s">
        <v>170</v>
      </c>
      <c r="AU404" s="237" t="s">
        <v>82</v>
      </c>
      <c r="AY404" s="14" t="s">
        <v>168</v>
      </c>
      <c r="BE404" s="238">
        <f>IF(N404="základná",J404,0)</f>
        <v>0</v>
      </c>
      <c r="BF404" s="238">
        <f>IF(N404="znížená",J404,0)</f>
        <v>0</v>
      </c>
      <c r="BG404" s="238">
        <f>IF(N404="zákl. prenesená",J404,0)</f>
        <v>0</v>
      </c>
      <c r="BH404" s="238">
        <f>IF(N404="zníž. prenesená",J404,0)</f>
        <v>0</v>
      </c>
      <c r="BI404" s="238">
        <f>IF(N404="nulová",J404,0)</f>
        <v>0</v>
      </c>
      <c r="BJ404" s="14" t="s">
        <v>82</v>
      </c>
      <c r="BK404" s="239">
        <f>ROUND(I404*H404,3)</f>
        <v>0</v>
      </c>
      <c r="BL404" s="14" t="s">
        <v>232</v>
      </c>
      <c r="BM404" s="237" t="s">
        <v>1135</v>
      </c>
    </row>
    <row r="405" s="2" customFormat="1" ht="33" customHeight="1">
      <c r="A405" s="35"/>
      <c r="B405" s="36"/>
      <c r="C405" s="240" t="s">
        <v>1136</v>
      </c>
      <c r="D405" s="240" t="s">
        <v>439</v>
      </c>
      <c r="E405" s="241" t="s">
        <v>1137</v>
      </c>
      <c r="F405" s="242" t="s">
        <v>1138</v>
      </c>
      <c r="G405" s="243" t="s">
        <v>291</v>
      </c>
      <c r="H405" s="244">
        <v>10</v>
      </c>
      <c r="I405" s="245"/>
      <c r="J405" s="244">
        <f>ROUND(I405*H405,3)</f>
        <v>0</v>
      </c>
      <c r="K405" s="246"/>
      <c r="L405" s="247"/>
      <c r="M405" s="248" t="s">
        <v>1</v>
      </c>
      <c r="N405" s="249" t="s">
        <v>38</v>
      </c>
      <c r="O405" s="94"/>
      <c r="P405" s="235">
        <f>O405*H405</f>
        <v>0</v>
      </c>
      <c r="Q405" s="235">
        <v>0</v>
      </c>
      <c r="R405" s="235">
        <f>Q405*H405</f>
        <v>0</v>
      </c>
      <c r="S405" s="235">
        <v>0</v>
      </c>
      <c r="T405" s="236">
        <f>S405*H405</f>
        <v>0</v>
      </c>
      <c r="U405" s="35"/>
      <c r="V405" s="35"/>
      <c r="W405" s="35"/>
      <c r="X405" s="35"/>
      <c r="Y405" s="35"/>
      <c r="Z405" s="35"/>
      <c r="AA405" s="35"/>
      <c r="AB405" s="35"/>
      <c r="AC405" s="35"/>
      <c r="AD405" s="35"/>
      <c r="AE405" s="35"/>
      <c r="AR405" s="237" t="s">
        <v>297</v>
      </c>
      <c r="AT405" s="237" t="s">
        <v>439</v>
      </c>
      <c r="AU405" s="237" t="s">
        <v>82</v>
      </c>
      <c r="AY405" s="14" t="s">
        <v>168</v>
      </c>
      <c r="BE405" s="238">
        <f>IF(N405="základná",J405,0)</f>
        <v>0</v>
      </c>
      <c r="BF405" s="238">
        <f>IF(N405="znížená",J405,0)</f>
        <v>0</v>
      </c>
      <c r="BG405" s="238">
        <f>IF(N405="zákl. prenesená",J405,0)</f>
        <v>0</v>
      </c>
      <c r="BH405" s="238">
        <f>IF(N405="zníž. prenesená",J405,0)</f>
        <v>0</v>
      </c>
      <c r="BI405" s="238">
        <f>IF(N405="nulová",J405,0)</f>
        <v>0</v>
      </c>
      <c r="BJ405" s="14" t="s">
        <v>82</v>
      </c>
      <c r="BK405" s="239">
        <f>ROUND(I405*H405,3)</f>
        <v>0</v>
      </c>
      <c r="BL405" s="14" t="s">
        <v>232</v>
      </c>
      <c r="BM405" s="237" t="s">
        <v>1139</v>
      </c>
    </row>
    <row r="406" s="2" customFormat="1" ht="16.5" customHeight="1">
      <c r="A406" s="35"/>
      <c r="B406" s="36"/>
      <c r="C406" s="226" t="s">
        <v>1140</v>
      </c>
      <c r="D406" s="226" t="s">
        <v>170</v>
      </c>
      <c r="E406" s="227" t="s">
        <v>1141</v>
      </c>
      <c r="F406" s="228" t="s">
        <v>1142</v>
      </c>
      <c r="G406" s="229" t="s">
        <v>666</v>
      </c>
      <c r="H406" s="230">
        <v>78.260000000000005</v>
      </c>
      <c r="I406" s="231"/>
      <c r="J406" s="230">
        <f>ROUND(I406*H406,3)</f>
        <v>0</v>
      </c>
      <c r="K406" s="232"/>
      <c r="L406" s="41"/>
      <c r="M406" s="233" t="s">
        <v>1</v>
      </c>
      <c r="N406" s="234" t="s">
        <v>38</v>
      </c>
      <c r="O406" s="94"/>
      <c r="P406" s="235">
        <f>O406*H406</f>
        <v>0</v>
      </c>
      <c r="Q406" s="235">
        <v>0</v>
      </c>
      <c r="R406" s="235">
        <f>Q406*H406</f>
        <v>0</v>
      </c>
      <c r="S406" s="235">
        <v>0</v>
      </c>
      <c r="T406" s="236">
        <f>S406*H406</f>
        <v>0</v>
      </c>
      <c r="U406" s="35"/>
      <c r="V406" s="35"/>
      <c r="W406" s="35"/>
      <c r="X406" s="35"/>
      <c r="Y406" s="35"/>
      <c r="Z406" s="35"/>
      <c r="AA406" s="35"/>
      <c r="AB406" s="35"/>
      <c r="AC406" s="35"/>
      <c r="AD406" s="35"/>
      <c r="AE406" s="35"/>
      <c r="AR406" s="237" t="s">
        <v>232</v>
      </c>
      <c r="AT406" s="237" t="s">
        <v>170</v>
      </c>
      <c r="AU406" s="237" t="s">
        <v>82</v>
      </c>
      <c r="AY406" s="14" t="s">
        <v>168</v>
      </c>
      <c r="BE406" s="238">
        <f>IF(N406="základná",J406,0)</f>
        <v>0</v>
      </c>
      <c r="BF406" s="238">
        <f>IF(N406="znížená",J406,0)</f>
        <v>0</v>
      </c>
      <c r="BG406" s="238">
        <f>IF(N406="zákl. prenesená",J406,0)</f>
        <v>0</v>
      </c>
      <c r="BH406" s="238">
        <f>IF(N406="zníž. prenesená",J406,0)</f>
        <v>0</v>
      </c>
      <c r="BI406" s="238">
        <f>IF(N406="nulová",J406,0)</f>
        <v>0</v>
      </c>
      <c r="BJ406" s="14" t="s">
        <v>82</v>
      </c>
      <c r="BK406" s="239">
        <f>ROUND(I406*H406,3)</f>
        <v>0</v>
      </c>
      <c r="BL406" s="14" t="s">
        <v>232</v>
      </c>
      <c r="BM406" s="237" t="s">
        <v>1143</v>
      </c>
    </row>
    <row r="407" s="2" customFormat="1" ht="24.15" customHeight="1">
      <c r="A407" s="35"/>
      <c r="B407" s="36"/>
      <c r="C407" s="240" t="s">
        <v>1144</v>
      </c>
      <c r="D407" s="240" t="s">
        <v>439</v>
      </c>
      <c r="E407" s="241" t="s">
        <v>1145</v>
      </c>
      <c r="F407" s="242" t="s">
        <v>1146</v>
      </c>
      <c r="G407" s="243" t="s">
        <v>666</v>
      </c>
      <c r="H407" s="244">
        <v>81.390000000000001</v>
      </c>
      <c r="I407" s="245"/>
      <c r="J407" s="244">
        <f>ROUND(I407*H407,3)</f>
        <v>0</v>
      </c>
      <c r="K407" s="246"/>
      <c r="L407" s="247"/>
      <c r="M407" s="248" t="s">
        <v>1</v>
      </c>
      <c r="N407" s="249" t="s">
        <v>38</v>
      </c>
      <c r="O407" s="94"/>
      <c r="P407" s="235">
        <f>O407*H407</f>
        <v>0</v>
      </c>
      <c r="Q407" s="235">
        <v>0</v>
      </c>
      <c r="R407" s="235">
        <f>Q407*H407</f>
        <v>0</v>
      </c>
      <c r="S407" s="235">
        <v>0</v>
      </c>
      <c r="T407" s="236">
        <f>S407*H407</f>
        <v>0</v>
      </c>
      <c r="U407" s="35"/>
      <c r="V407" s="35"/>
      <c r="W407" s="35"/>
      <c r="X407" s="35"/>
      <c r="Y407" s="35"/>
      <c r="Z407" s="35"/>
      <c r="AA407" s="35"/>
      <c r="AB407" s="35"/>
      <c r="AC407" s="35"/>
      <c r="AD407" s="35"/>
      <c r="AE407" s="35"/>
      <c r="AR407" s="237" t="s">
        <v>297</v>
      </c>
      <c r="AT407" s="237" t="s">
        <v>439</v>
      </c>
      <c r="AU407" s="237" t="s">
        <v>82</v>
      </c>
      <c r="AY407" s="14" t="s">
        <v>168</v>
      </c>
      <c r="BE407" s="238">
        <f>IF(N407="základná",J407,0)</f>
        <v>0</v>
      </c>
      <c r="BF407" s="238">
        <f>IF(N407="znížená",J407,0)</f>
        <v>0</v>
      </c>
      <c r="BG407" s="238">
        <f>IF(N407="zákl. prenesená",J407,0)</f>
        <v>0</v>
      </c>
      <c r="BH407" s="238">
        <f>IF(N407="zníž. prenesená",J407,0)</f>
        <v>0</v>
      </c>
      <c r="BI407" s="238">
        <f>IF(N407="nulová",J407,0)</f>
        <v>0</v>
      </c>
      <c r="BJ407" s="14" t="s">
        <v>82</v>
      </c>
      <c r="BK407" s="239">
        <f>ROUND(I407*H407,3)</f>
        <v>0</v>
      </c>
      <c r="BL407" s="14" t="s">
        <v>232</v>
      </c>
      <c r="BM407" s="237" t="s">
        <v>1147</v>
      </c>
    </row>
    <row r="408" s="2" customFormat="1" ht="21.75" customHeight="1">
      <c r="A408" s="35"/>
      <c r="B408" s="36"/>
      <c r="C408" s="240" t="s">
        <v>1148</v>
      </c>
      <c r="D408" s="240" t="s">
        <v>439</v>
      </c>
      <c r="E408" s="241" t="s">
        <v>1149</v>
      </c>
      <c r="F408" s="242" t="s">
        <v>1150</v>
      </c>
      <c r="G408" s="243" t="s">
        <v>291</v>
      </c>
      <c r="H408" s="244">
        <v>53</v>
      </c>
      <c r="I408" s="245"/>
      <c r="J408" s="244">
        <f>ROUND(I408*H408,3)</f>
        <v>0</v>
      </c>
      <c r="K408" s="246"/>
      <c r="L408" s="247"/>
      <c r="M408" s="248" t="s">
        <v>1</v>
      </c>
      <c r="N408" s="249" t="s">
        <v>38</v>
      </c>
      <c r="O408" s="94"/>
      <c r="P408" s="235">
        <f>O408*H408</f>
        <v>0</v>
      </c>
      <c r="Q408" s="235">
        <v>0</v>
      </c>
      <c r="R408" s="235">
        <f>Q408*H408</f>
        <v>0</v>
      </c>
      <c r="S408" s="235">
        <v>0</v>
      </c>
      <c r="T408" s="236">
        <f>S408*H408</f>
        <v>0</v>
      </c>
      <c r="U408" s="35"/>
      <c r="V408" s="35"/>
      <c r="W408" s="35"/>
      <c r="X408" s="35"/>
      <c r="Y408" s="35"/>
      <c r="Z408" s="35"/>
      <c r="AA408" s="35"/>
      <c r="AB408" s="35"/>
      <c r="AC408" s="35"/>
      <c r="AD408" s="35"/>
      <c r="AE408" s="35"/>
      <c r="AR408" s="237" t="s">
        <v>297</v>
      </c>
      <c r="AT408" s="237" t="s">
        <v>439</v>
      </c>
      <c r="AU408" s="237" t="s">
        <v>82</v>
      </c>
      <c r="AY408" s="14" t="s">
        <v>168</v>
      </c>
      <c r="BE408" s="238">
        <f>IF(N408="základná",J408,0)</f>
        <v>0</v>
      </c>
      <c r="BF408" s="238">
        <f>IF(N408="znížená",J408,0)</f>
        <v>0</v>
      </c>
      <c r="BG408" s="238">
        <f>IF(N408="zákl. prenesená",J408,0)</f>
        <v>0</v>
      </c>
      <c r="BH408" s="238">
        <f>IF(N408="zníž. prenesená",J408,0)</f>
        <v>0</v>
      </c>
      <c r="BI408" s="238">
        <f>IF(N408="nulová",J408,0)</f>
        <v>0</v>
      </c>
      <c r="BJ408" s="14" t="s">
        <v>82</v>
      </c>
      <c r="BK408" s="239">
        <f>ROUND(I408*H408,3)</f>
        <v>0</v>
      </c>
      <c r="BL408" s="14" t="s">
        <v>232</v>
      </c>
      <c r="BM408" s="237" t="s">
        <v>1151</v>
      </c>
    </row>
    <row r="409" s="2" customFormat="1" ht="24.15" customHeight="1">
      <c r="A409" s="35"/>
      <c r="B409" s="36"/>
      <c r="C409" s="226" t="s">
        <v>1152</v>
      </c>
      <c r="D409" s="226" t="s">
        <v>170</v>
      </c>
      <c r="E409" s="227" t="s">
        <v>1153</v>
      </c>
      <c r="F409" s="228" t="s">
        <v>1154</v>
      </c>
      <c r="G409" s="229" t="s">
        <v>666</v>
      </c>
      <c r="H409" s="230">
        <v>40</v>
      </c>
      <c r="I409" s="231"/>
      <c r="J409" s="230">
        <f>ROUND(I409*H409,3)</f>
        <v>0</v>
      </c>
      <c r="K409" s="232"/>
      <c r="L409" s="41"/>
      <c r="M409" s="233" t="s">
        <v>1</v>
      </c>
      <c r="N409" s="234" t="s">
        <v>38</v>
      </c>
      <c r="O409" s="94"/>
      <c r="P409" s="235">
        <f>O409*H409</f>
        <v>0</v>
      </c>
      <c r="Q409" s="235">
        <v>0</v>
      </c>
      <c r="R409" s="235">
        <f>Q409*H409</f>
        <v>0</v>
      </c>
      <c r="S409" s="235">
        <v>0</v>
      </c>
      <c r="T409" s="236">
        <f>S409*H409</f>
        <v>0</v>
      </c>
      <c r="U409" s="35"/>
      <c r="V409" s="35"/>
      <c r="W409" s="35"/>
      <c r="X409" s="35"/>
      <c r="Y409" s="35"/>
      <c r="Z409" s="35"/>
      <c r="AA409" s="35"/>
      <c r="AB409" s="35"/>
      <c r="AC409" s="35"/>
      <c r="AD409" s="35"/>
      <c r="AE409" s="35"/>
      <c r="AR409" s="237" t="s">
        <v>232</v>
      </c>
      <c r="AT409" s="237" t="s">
        <v>170</v>
      </c>
      <c r="AU409" s="237" t="s">
        <v>82</v>
      </c>
      <c r="AY409" s="14" t="s">
        <v>168</v>
      </c>
      <c r="BE409" s="238">
        <f>IF(N409="základná",J409,0)</f>
        <v>0</v>
      </c>
      <c r="BF409" s="238">
        <f>IF(N409="znížená",J409,0)</f>
        <v>0</v>
      </c>
      <c r="BG409" s="238">
        <f>IF(N409="zákl. prenesená",J409,0)</f>
        <v>0</v>
      </c>
      <c r="BH409" s="238">
        <f>IF(N409="zníž. prenesená",J409,0)</f>
        <v>0</v>
      </c>
      <c r="BI409" s="238">
        <f>IF(N409="nulová",J409,0)</f>
        <v>0</v>
      </c>
      <c r="BJ409" s="14" t="s">
        <v>82</v>
      </c>
      <c r="BK409" s="239">
        <f>ROUND(I409*H409,3)</f>
        <v>0</v>
      </c>
      <c r="BL409" s="14" t="s">
        <v>232</v>
      </c>
      <c r="BM409" s="237" t="s">
        <v>1155</v>
      </c>
    </row>
    <row r="410" s="2" customFormat="1" ht="21.75" customHeight="1">
      <c r="A410" s="35"/>
      <c r="B410" s="36"/>
      <c r="C410" s="240" t="s">
        <v>1156</v>
      </c>
      <c r="D410" s="240" t="s">
        <v>439</v>
      </c>
      <c r="E410" s="241" t="s">
        <v>1157</v>
      </c>
      <c r="F410" s="242" t="s">
        <v>1158</v>
      </c>
      <c r="G410" s="243" t="s">
        <v>291</v>
      </c>
      <c r="H410" s="244">
        <v>40</v>
      </c>
      <c r="I410" s="245"/>
      <c r="J410" s="244">
        <f>ROUND(I410*H410,3)</f>
        <v>0</v>
      </c>
      <c r="K410" s="246"/>
      <c r="L410" s="247"/>
      <c r="M410" s="248" t="s">
        <v>1</v>
      </c>
      <c r="N410" s="249" t="s">
        <v>38</v>
      </c>
      <c r="O410" s="94"/>
      <c r="P410" s="235">
        <f>O410*H410</f>
        <v>0</v>
      </c>
      <c r="Q410" s="235">
        <v>0</v>
      </c>
      <c r="R410" s="235">
        <f>Q410*H410</f>
        <v>0</v>
      </c>
      <c r="S410" s="235">
        <v>0</v>
      </c>
      <c r="T410" s="236">
        <f>S410*H410</f>
        <v>0</v>
      </c>
      <c r="U410" s="35"/>
      <c r="V410" s="35"/>
      <c r="W410" s="35"/>
      <c r="X410" s="35"/>
      <c r="Y410" s="35"/>
      <c r="Z410" s="35"/>
      <c r="AA410" s="35"/>
      <c r="AB410" s="35"/>
      <c r="AC410" s="35"/>
      <c r="AD410" s="35"/>
      <c r="AE410" s="35"/>
      <c r="AR410" s="237" t="s">
        <v>297</v>
      </c>
      <c r="AT410" s="237" t="s">
        <v>439</v>
      </c>
      <c r="AU410" s="237" t="s">
        <v>82</v>
      </c>
      <c r="AY410" s="14" t="s">
        <v>168</v>
      </c>
      <c r="BE410" s="238">
        <f>IF(N410="základná",J410,0)</f>
        <v>0</v>
      </c>
      <c r="BF410" s="238">
        <f>IF(N410="znížená",J410,0)</f>
        <v>0</v>
      </c>
      <c r="BG410" s="238">
        <f>IF(N410="zákl. prenesená",J410,0)</f>
        <v>0</v>
      </c>
      <c r="BH410" s="238">
        <f>IF(N410="zníž. prenesená",J410,0)</f>
        <v>0</v>
      </c>
      <c r="BI410" s="238">
        <f>IF(N410="nulová",J410,0)</f>
        <v>0</v>
      </c>
      <c r="BJ410" s="14" t="s">
        <v>82</v>
      </c>
      <c r="BK410" s="239">
        <f>ROUND(I410*H410,3)</f>
        <v>0</v>
      </c>
      <c r="BL410" s="14" t="s">
        <v>232</v>
      </c>
      <c r="BM410" s="237" t="s">
        <v>1159</v>
      </c>
    </row>
    <row r="411" s="2" customFormat="1" ht="21.75" customHeight="1">
      <c r="A411" s="35"/>
      <c r="B411" s="36"/>
      <c r="C411" s="226" t="s">
        <v>1160</v>
      </c>
      <c r="D411" s="226" t="s">
        <v>170</v>
      </c>
      <c r="E411" s="227" t="s">
        <v>1161</v>
      </c>
      <c r="F411" s="228" t="s">
        <v>1162</v>
      </c>
      <c r="G411" s="229" t="s">
        <v>666</v>
      </c>
      <c r="H411" s="230">
        <v>341.16000000000003</v>
      </c>
      <c r="I411" s="231"/>
      <c r="J411" s="230">
        <f>ROUND(I411*H411,3)</f>
        <v>0</v>
      </c>
      <c r="K411" s="232"/>
      <c r="L411" s="41"/>
      <c r="M411" s="233" t="s">
        <v>1</v>
      </c>
      <c r="N411" s="234" t="s">
        <v>38</v>
      </c>
      <c r="O411" s="94"/>
      <c r="P411" s="235">
        <f>O411*H411</f>
        <v>0</v>
      </c>
      <c r="Q411" s="235">
        <v>0</v>
      </c>
      <c r="R411" s="235">
        <f>Q411*H411</f>
        <v>0</v>
      </c>
      <c r="S411" s="235">
        <v>0</v>
      </c>
      <c r="T411" s="236">
        <f>S411*H411</f>
        <v>0</v>
      </c>
      <c r="U411" s="35"/>
      <c r="V411" s="35"/>
      <c r="W411" s="35"/>
      <c r="X411" s="35"/>
      <c r="Y411" s="35"/>
      <c r="Z411" s="35"/>
      <c r="AA411" s="35"/>
      <c r="AB411" s="35"/>
      <c r="AC411" s="35"/>
      <c r="AD411" s="35"/>
      <c r="AE411" s="35"/>
      <c r="AR411" s="237" t="s">
        <v>232</v>
      </c>
      <c r="AT411" s="237" t="s">
        <v>170</v>
      </c>
      <c r="AU411" s="237" t="s">
        <v>82</v>
      </c>
      <c r="AY411" s="14" t="s">
        <v>168</v>
      </c>
      <c r="BE411" s="238">
        <f>IF(N411="základná",J411,0)</f>
        <v>0</v>
      </c>
      <c r="BF411" s="238">
        <f>IF(N411="znížená",J411,0)</f>
        <v>0</v>
      </c>
      <c r="BG411" s="238">
        <f>IF(N411="zákl. prenesená",J411,0)</f>
        <v>0</v>
      </c>
      <c r="BH411" s="238">
        <f>IF(N411="zníž. prenesená",J411,0)</f>
        <v>0</v>
      </c>
      <c r="BI411" s="238">
        <f>IF(N411="nulová",J411,0)</f>
        <v>0</v>
      </c>
      <c r="BJ411" s="14" t="s">
        <v>82</v>
      </c>
      <c r="BK411" s="239">
        <f>ROUND(I411*H411,3)</f>
        <v>0</v>
      </c>
      <c r="BL411" s="14" t="s">
        <v>232</v>
      </c>
      <c r="BM411" s="237" t="s">
        <v>1163</v>
      </c>
    </row>
    <row r="412" s="2" customFormat="1" ht="24.15" customHeight="1">
      <c r="A412" s="35"/>
      <c r="B412" s="36"/>
      <c r="C412" s="240" t="s">
        <v>1164</v>
      </c>
      <c r="D412" s="240" t="s">
        <v>439</v>
      </c>
      <c r="E412" s="241" t="s">
        <v>1165</v>
      </c>
      <c r="F412" s="242" t="s">
        <v>1166</v>
      </c>
      <c r="G412" s="243" t="s">
        <v>291</v>
      </c>
      <c r="H412" s="244">
        <v>13</v>
      </c>
      <c r="I412" s="245"/>
      <c r="J412" s="244">
        <f>ROUND(I412*H412,3)</f>
        <v>0</v>
      </c>
      <c r="K412" s="246"/>
      <c r="L412" s="247"/>
      <c r="M412" s="248" t="s">
        <v>1</v>
      </c>
      <c r="N412" s="249" t="s">
        <v>38</v>
      </c>
      <c r="O412" s="94"/>
      <c r="P412" s="235">
        <f>O412*H412</f>
        <v>0</v>
      </c>
      <c r="Q412" s="235">
        <v>0</v>
      </c>
      <c r="R412" s="235">
        <f>Q412*H412</f>
        <v>0</v>
      </c>
      <c r="S412" s="235">
        <v>0</v>
      </c>
      <c r="T412" s="236">
        <f>S412*H412</f>
        <v>0</v>
      </c>
      <c r="U412" s="35"/>
      <c r="V412" s="35"/>
      <c r="W412" s="35"/>
      <c r="X412" s="35"/>
      <c r="Y412" s="35"/>
      <c r="Z412" s="35"/>
      <c r="AA412" s="35"/>
      <c r="AB412" s="35"/>
      <c r="AC412" s="35"/>
      <c r="AD412" s="35"/>
      <c r="AE412" s="35"/>
      <c r="AR412" s="237" t="s">
        <v>297</v>
      </c>
      <c r="AT412" s="237" t="s">
        <v>439</v>
      </c>
      <c r="AU412" s="237" t="s">
        <v>82</v>
      </c>
      <c r="AY412" s="14" t="s">
        <v>168</v>
      </c>
      <c r="BE412" s="238">
        <f>IF(N412="základná",J412,0)</f>
        <v>0</v>
      </c>
      <c r="BF412" s="238">
        <f>IF(N412="znížená",J412,0)</f>
        <v>0</v>
      </c>
      <c r="BG412" s="238">
        <f>IF(N412="zákl. prenesená",J412,0)</f>
        <v>0</v>
      </c>
      <c r="BH412" s="238">
        <f>IF(N412="zníž. prenesená",J412,0)</f>
        <v>0</v>
      </c>
      <c r="BI412" s="238">
        <f>IF(N412="nulová",J412,0)</f>
        <v>0</v>
      </c>
      <c r="BJ412" s="14" t="s">
        <v>82</v>
      </c>
      <c r="BK412" s="239">
        <f>ROUND(I412*H412,3)</f>
        <v>0</v>
      </c>
      <c r="BL412" s="14" t="s">
        <v>232</v>
      </c>
      <c r="BM412" s="237" t="s">
        <v>1167</v>
      </c>
    </row>
    <row r="413" s="2" customFormat="1" ht="24.15" customHeight="1">
      <c r="A413" s="35"/>
      <c r="B413" s="36"/>
      <c r="C413" s="240" t="s">
        <v>1168</v>
      </c>
      <c r="D413" s="240" t="s">
        <v>439</v>
      </c>
      <c r="E413" s="241" t="s">
        <v>1169</v>
      </c>
      <c r="F413" s="242" t="s">
        <v>1170</v>
      </c>
      <c r="G413" s="243" t="s">
        <v>291</v>
      </c>
      <c r="H413" s="244">
        <v>16</v>
      </c>
      <c r="I413" s="245"/>
      <c r="J413" s="244">
        <f>ROUND(I413*H413,3)</f>
        <v>0</v>
      </c>
      <c r="K413" s="246"/>
      <c r="L413" s="247"/>
      <c r="M413" s="248" t="s">
        <v>1</v>
      </c>
      <c r="N413" s="249" t="s">
        <v>38</v>
      </c>
      <c r="O413" s="94"/>
      <c r="P413" s="235">
        <f>O413*H413</f>
        <v>0</v>
      </c>
      <c r="Q413" s="235">
        <v>0</v>
      </c>
      <c r="R413" s="235">
        <f>Q413*H413</f>
        <v>0</v>
      </c>
      <c r="S413" s="235">
        <v>0</v>
      </c>
      <c r="T413" s="236">
        <f>S413*H413</f>
        <v>0</v>
      </c>
      <c r="U413" s="35"/>
      <c r="V413" s="35"/>
      <c r="W413" s="35"/>
      <c r="X413" s="35"/>
      <c r="Y413" s="35"/>
      <c r="Z413" s="35"/>
      <c r="AA413" s="35"/>
      <c r="AB413" s="35"/>
      <c r="AC413" s="35"/>
      <c r="AD413" s="35"/>
      <c r="AE413" s="35"/>
      <c r="AR413" s="237" t="s">
        <v>297</v>
      </c>
      <c r="AT413" s="237" t="s">
        <v>439</v>
      </c>
      <c r="AU413" s="237" t="s">
        <v>82</v>
      </c>
      <c r="AY413" s="14" t="s">
        <v>168</v>
      </c>
      <c r="BE413" s="238">
        <f>IF(N413="základná",J413,0)</f>
        <v>0</v>
      </c>
      <c r="BF413" s="238">
        <f>IF(N413="znížená",J413,0)</f>
        <v>0</v>
      </c>
      <c r="BG413" s="238">
        <f>IF(N413="zákl. prenesená",J413,0)</f>
        <v>0</v>
      </c>
      <c r="BH413" s="238">
        <f>IF(N413="zníž. prenesená",J413,0)</f>
        <v>0</v>
      </c>
      <c r="BI413" s="238">
        <f>IF(N413="nulová",J413,0)</f>
        <v>0</v>
      </c>
      <c r="BJ413" s="14" t="s">
        <v>82</v>
      </c>
      <c r="BK413" s="239">
        <f>ROUND(I413*H413,3)</f>
        <v>0</v>
      </c>
      <c r="BL413" s="14" t="s">
        <v>232</v>
      </c>
      <c r="BM413" s="237" t="s">
        <v>1171</v>
      </c>
    </row>
    <row r="414" s="2" customFormat="1" ht="24.15" customHeight="1">
      <c r="A414" s="35"/>
      <c r="B414" s="36"/>
      <c r="C414" s="240" t="s">
        <v>1172</v>
      </c>
      <c r="D414" s="240" t="s">
        <v>439</v>
      </c>
      <c r="E414" s="241" t="s">
        <v>1173</v>
      </c>
      <c r="F414" s="242" t="s">
        <v>1174</v>
      </c>
      <c r="G414" s="243" t="s">
        <v>291</v>
      </c>
      <c r="H414" s="244">
        <v>1</v>
      </c>
      <c r="I414" s="245"/>
      <c r="J414" s="244">
        <f>ROUND(I414*H414,3)</f>
        <v>0</v>
      </c>
      <c r="K414" s="246"/>
      <c r="L414" s="247"/>
      <c r="M414" s="248" t="s">
        <v>1</v>
      </c>
      <c r="N414" s="249" t="s">
        <v>38</v>
      </c>
      <c r="O414" s="94"/>
      <c r="P414" s="235">
        <f>O414*H414</f>
        <v>0</v>
      </c>
      <c r="Q414" s="235">
        <v>0</v>
      </c>
      <c r="R414" s="235">
        <f>Q414*H414</f>
        <v>0</v>
      </c>
      <c r="S414" s="235">
        <v>0</v>
      </c>
      <c r="T414" s="236">
        <f>S414*H414</f>
        <v>0</v>
      </c>
      <c r="U414" s="35"/>
      <c r="V414" s="35"/>
      <c r="W414" s="35"/>
      <c r="X414" s="35"/>
      <c r="Y414" s="35"/>
      <c r="Z414" s="35"/>
      <c r="AA414" s="35"/>
      <c r="AB414" s="35"/>
      <c r="AC414" s="35"/>
      <c r="AD414" s="35"/>
      <c r="AE414" s="35"/>
      <c r="AR414" s="237" t="s">
        <v>297</v>
      </c>
      <c r="AT414" s="237" t="s">
        <v>439</v>
      </c>
      <c r="AU414" s="237" t="s">
        <v>82</v>
      </c>
      <c r="AY414" s="14" t="s">
        <v>168</v>
      </c>
      <c r="BE414" s="238">
        <f>IF(N414="základná",J414,0)</f>
        <v>0</v>
      </c>
      <c r="BF414" s="238">
        <f>IF(N414="znížená",J414,0)</f>
        <v>0</v>
      </c>
      <c r="BG414" s="238">
        <f>IF(N414="zákl. prenesená",J414,0)</f>
        <v>0</v>
      </c>
      <c r="BH414" s="238">
        <f>IF(N414="zníž. prenesená",J414,0)</f>
        <v>0</v>
      </c>
      <c r="BI414" s="238">
        <f>IF(N414="nulová",J414,0)</f>
        <v>0</v>
      </c>
      <c r="BJ414" s="14" t="s">
        <v>82</v>
      </c>
      <c r="BK414" s="239">
        <f>ROUND(I414*H414,3)</f>
        <v>0</v>
      </c>
      <c r="BL414" s="14" t="s">
        <v>232</v>
      </c>
      <c r="BM414" s="237" t="s">
        <v>1175</v>
      </c>
    </row>
    <row r="415" s="2" customFormat="1" ht="24.15" customHeight="1">
      <c r="A415" s="35"/>
      <c r="B415" s="36"/>
      <c r="C415" s="240" t="s">
        <v>1176</v>
      </c>
      <c r="D415" s="240" t="s">
        <v>439</v>
      </c>
      <c r="E415" s="241" t="s">
        <v>1177</v>
      </c>
      <c r="F415" s="242" t="s">
        <v>1178</v>
      </c>
      <c r="G415" s="243" t="s">
        <v>291</v>
      </c>
      <c r="H415" s="244">
        <v>3</v>
      </c>
      <c r="I415" s="245"/>
      <c r="J415" s="244">
        <f>ROUND(I415*H415,3)</f>
        <v>0</v>
      </c>
      <c r="K415" s="246"/>
      <c r="L415" s="247"/>
      <c r="M415" s="248" t="s">
        <v>1</v>
      </c>
      <c r="N415" s="249" t="s">
        <v>38</v>
      </c>
      <c r="O415" s="94"/>
      <c r="P415" s="235">
        <f>O415*H415</f>
        <v>0</v>
      </c>
      <c r="Q415" s="235">
        <v>0</v>
      </c>
      <c r="R415" s="235">
        <f>Q415*H415</f>
        <v>0</v>
      </c>
      <c r="S415" s="235">
        <v>0</v>
      </c>
      <c r="T415" s="236">
        <f>S415*H415</f>
        <v>0</v>
      </c>
      <c r="U415" s="35"/>
      <c r="V415" s="35"/>
      <c r="W415" s="35"/>
      <c r="X415" s="35"/>
      <c r="Y415" s="35"/>
      <c r="Z415" s="35"/>
      <c r="AA415" s="35"/>
      <c r="AB415" s="35"/>
      <c r="AC415" s="35"/>
      <c r="AD415" s="35"/>
      <c r="AE415" s="35"/>
      <c r="AR415" s="237" t="s">
        <v>297</v>
      </c>
      <c r="AT415" s="237" t="s">
        <v>439</v>
      </c>
      <c r="AU415" s="237" t="s">
        <v>82</v>
      </c>
      <c r="AY415" s="14" t="s">
        <v>168</v>
      </c>
      <c r="BE415" s="238">
        <f>IF(N415="základná",J415,0)</f>
        <v>0</v>
      </c>
      <c r="BF415" s="238">
        <f>IF(N415="znížená",J415,0)</f>
        <v>0</v>
      </c>
      <c r="BG415" s="238">
        <f>IF(N415="zákl. prenesená",J415,0)</f>
        <v>0</v>
      </c>
      <c r="BH415" s="238">
        <f>IF(N415="zníž. prenesená",J415,0)</f>
        <v>0</v>
      </c>
      <c r="BI415" s="238">
        <f>IF(N415="nulová",J415,0)</f>
        <v>0</v>
      </c>
      <c r="BJ415" s="14" t="s">
        <v>82</v>
      </c>
      <c r="BK415" s="239">
        <f>ROUND(I415*H415,3)</f>
        <v>0</v>
      </c>
      <c r="BL415" s="14" t="s">
        <v>232</v>
      </c>
      <c r="BM415" s="237" t="s">
        <v>1179</v>
      </c>
    </row>
    <row r="416" s="2" customFormat="1" ht="24.15" customHeight="1">
      <c r="A416" s="35"/>
      <c r="B416" s="36"/>
      <c r="C416" s="240" t="s">
        <v>1180</v>
      </c>
      <c r="D416" s="240" t="s">
        <v>439</v>
      </c>
      <c r="E416" s="241" t="s">
        <v>1181</v>
      </c>
      <c r="F416" s="242" t="s">
        <v>1182</v>
      </c>
      <c r="G416" s="243" t="s">
        <v>291</v>
      </c>
      <c r="H416" s="244">
        <v>1</v>
      </c>
      <c r="I416" s="245"/>
      <c r="J416" s="244">
        <f>ROUND(I416*H416,3)</f>
        <v>0</v>
      </c>
      <c r="K416" s="246"/>
      <c r="L416" s="247"/>
      <c r="M416" s="248" t="s">
        <v>1</v>
      </c>
      <c r="N416" s="249" t="s">
        <v>38</v>
      </c>
      <c r="O416" s="94"/>
      <c r="P416" s="235">
        <f>O416*H416</f>
        <v>0</v>
      </c>
      <c r="Q416" s="235">
        <v>0</v>
      </c>
      <c r="R416" s="235">
        <f>Q416*H416</f>
        <v>0</v>
      </c>
      <c r="S416" s="235">
        <v>0</v>
      </c>
      <c r="T416" s="236">
        <f>S416*H416</f>
        <v>0</v>
      </c>
      <c r="U416" s="35"/>
      <c r="V416" s="35"/>
      <c r="W416" s="35"/>
      <c r="X416" s="35"/>
      <c r="Y416" s="35"/>
      <c r="Z416" s="35"/>
      <c r="AA416" s="35"/>
      <c r="AB416" s="35"/>
      <c r="AC416" s="35"/>
      <c r="AD416" s="35"/>
      <c r="AE416" s="35"/>
      <c r="AR416" s="237" t="s">
        <v>297</v>
      </c>
      <c r="AT416" s="237" t="s">
        <v>439</v>
      </c>
      <c r="AU416" s="237" t="s">
        <v>82</v>
      </c>
      <c r="AY416" s="14" t="s">
        <v>168</v>
      </c>
      <c r="BE416" s="238">
        <f>IF(N416="základná",J416,0)</f>
        <v>0</v>
      </c>
      <c r="BF416" s="238">
        <f>IF(N416="znížená",J416,0)</f>
        <v>0</v>
      </c>
      <c r="BG416" s="238">
        <f>IF(N416="zákl. prenesená",J416,0)</f>
        <v>0</v>
      </c>
      <c r="BH416" s="238">
        <f>IF(N416="zníž. prenesená",J416,0)</f>
        <v>0</v>
      </c>
      <c r="BI416" s="238">
        <f>IF(N416="nulová",J416,0)</f>
        <v>0</v>
      </c>
      <c r="BJ416" s="14" t="s">
        <v>82</v>
      </c>
      <c r="BK416" s="239">
        <f>ROUND(I416*H416,3)</f>
        <v>0</v>
      </c>
      <c r="BL416" s="14" t="s">
        <v>232</v>
      </c>
      <c r="BM416" s="237" t="s">
        <v>1183</v>
      </c>
    </row>
    <row r="417" s="2" customFormat="1" ht="33" customHeight="1">
      <c r="A417" s="35"/>
      <c r="B417" s="36"/>
      <c r="C417" s="240" t="s">
        <v>1184</v>
      </c>
      <c r="D417" s="240" t="s">
        <v>439</v>
      </c>
      <c r="E417" s="241" t="s">
        <v>1185</v>
      </c>
      <c r="F417" s="242" t="s">
        <v>1186</v>
      </c>
      <c r="G417" s="243" t="s">
        <v>291</v>
      </c>
      <c r="H417" s="244">
        <v>1</v>
      </c>
      <c r="I417" s="245"/>
      <c r="J417" s="244">
        <f>ROUND(I417*H417,3)</f>
        <v>0</v>
      </c>
      <c r="K417" s="246"/>
      <c r="L417" s="247"/>
      <c r="M417" s="248" t="s">
        <v>1</v>
      </c>
      <c r="N417" s="249" t="s">
        <v>38</v>
      </c>
      <c r="O417" s="94"/>
      <c r="P417" s="235">
        <f>O417*H417</f>
        <v>0</v>
      </c>
      <c r="Q417" s="235">
        <v>0</v>
      </c>
      <c r="R417" s="235">
        <f>Q417*H417</f>
        <v>0</v>
      </c>
      <c r="S417" s="235">
        <v>0</v>
      </c>
      <c r="T417" s="236">
        <f>S417*H417</f>
        <v>0</v>
      </c>
      <c r="U417" s="35"/>
      <c r="V417" s="35"/>
      <c r="W417" s="35"/>
      <c r="X417" s="35"/>
      <c r="Y417" s="35"/>
      <c r="Z417" s="35"/>
      <c r="AA417" s="35"/>
      <c r="AB417" s="35"/>
      <c r="AC417" s="35"/>
      <c r="AD417" s="35"/>
      <c r="AE417" s="35"/>
      <c r="AR417" s="237" t="s">
        <v>297</v>
      </c>
      <c r="AT417" s="237" t="s">
        <v>439</v>
      </c>
      <c r="AU417" s="237" t="s">
        <v>82</v>
      </c>
      <c r="AY417" s="14" t="s">
        <v>168</v>
      </c>
      <c r="BE417" s="238">
        <f>IF(N417="základná",J417,0)</f>
        <v>0</v>
      </c>
      <c r="BF417" s="238">
        <f>IF(N417="znížená",J417,0)</f>
        <v>0</v>
      </c>
      <c r="BG417" s="238">
        <f>IF(N417="zákl. prenesená",J417,0)</f>
        <v>0</v>
      </c>
      <c r="BH417" s="238">
        <f>IF(N417="zníž. prenesená",J417,0)</f>
        <v>0</v>
      </c>
      <c r="BI417" s="238">
        <f>IF(N417="nulová",J417,0)</f>
        <v>0</v>
      </c>
      <c r="BJ417" s="14" t="s">
        <v>82</v>
      </c>
      <c r="BK417" s="239">
        <f>ROUND(I417*H417,3)</f>
        <v>0</v>
      </c>
      <c r="BL417" s="14" t="s">
        <v>232</v>
      </c>
      <c r="BM417" s="237" t="s">
        <v>1187</v>
      </c>
    </row>
    <row r="418" s="2" customFormat="1" ht="33" customHeight="1">
      <c r="A418" s="35"/>
      <c r="B418" s="36"/>
      <c r="C418" s="240" t="s">
        <v>1188</v>
      </c>
      <c r="D418" s="240" t="s">
        <v>439</v>
      </c>
      <c r="E418" s="241" t="s">
        <v>1189</v>
      </c>
      <c r="F418" s="242" t="s">
        <v>1190</v>
      </c>
      <c r="G418" s="243" t="s">
        <v>291</v>
      </c>
      <c r="H418" s="244">
        <v>1</v>
      </c>
      <c r="I418" s="245"/>
      <c r="J418" s="244">
        <f>ROUND(I418*H418,3)</f>
        <v>0</v>
      </c>
      <c r="K418" s="246"/>
      <c r="L418" s="247"/>
      <c r="M418" s="248" t="s">
        <v>1</v>
      </c>
      <c r="N418" s="249" t="s">
        <v>38</v>
      </c>
      <c r="O418" s="94"/>
      <c r="P418" s="235">
        <f>O418*H418</f>
        <v>0</v>
      </c>
      <c r="Q418" s="235">
        <v>0</v>
      </c>
      <c r="R418" s="235">
        <f>Q418*H418</f>
        <v>0</v>
      </c>
      <c r="S418" s="235">
        <v>0</v>
      </c>
      <c r="T418" s="236">
        <f>S418*H418</f>
        <v>0</v>
      </c>
      <c r="U418" s="35"/>
      <c r="V418" s="35"/>
      <c r="W418" s="35"/>
      <c r="X418" s="35"/>
      <c r="Y418" s="35"/>
      <c r="Z418" s="35"/>
      <c r="AA418" s="35"/>
      <c r="AB418" s="35"/>
      <c r="AC418" s="35"/>
      <c r="AD418" s="35"/>
      <c r="AE418" s="35"/>
      <c r="AR418" s="237" t="s">
        <v>297</v>
      </c>
      <c r="AT418" s="237" t="s">
        <v>439</v>
      </c>
      <c r="AU418" s="237" t="s">
        <v>82</v>
      </c>
      <c r="AY418" s="14" t="s">
        <v>168</v>
      </c>
      <c r="BE418" s="238">
        <f>IF(N418="základná",J418,0)</f>
        <v>0</v>
      </c>
      <c r="BF418" s="238">
        <f>IF(N418="znížená",J418,0)</f>
        <v>0</v>
      </c>
      <c r="BG418" s="238">
        <f>IF(N418="zákl. prenesená",J418,0)</f>
        <v>0</v>
      </c>
      <c r="BH418" s="238">
        <f>IF(N418="zníž. prenesená",J418,0)</f>
        <v>0</v>
      </c>
      <c r="BI418" s="238">
        <f>IF(N418="nulová",J418,0)</f>
        <v>0</v>
      </c>
      <c r="BJ418" s="14" t="s">
        <v>82</v>
      </c>
      <c r="BK418" s="239">
        <f>ROUND(I418*H418,3)</f>
        <v>0</v>
      </c>
      <c r="BL418" s="14" t="s">
        <v>232</v>
      </c>
      <c r="BM418" s="237" t="s">
        <v>1191</v>
      </c>
    </row>
    <row r="419" s="2" customFormat="1" ht="24.15" customHeight="1">
      <c r="A419" s="35"/>
      <c r="B419" s="36"/>
      <c r="C419" s="240" t="s">
        <v>1192</v>
      </c>
      <c r="D419" s="240" t="s">
        <v>439</v>
      </c>
      <c r="E419" s="241" t="s">
        <v>1193</v>
      </c>
      <c r="F419" s="242" t="s">
        <v>1194</v>
      </c>
      <c r="G419" s="243" t="s">
        <v>291</v>
      </c>
      <c r="H419" s="244">
        <v>16</v>
      </c>
      <c r="I419" s="245"/>
      <c r="J419" s="244">
        <f>ROUND(I419*H419,3)</f>
        <v>0</v>
      </c>
      <c r="K419" s="246"/>
      <c r="L419" s="247"/>
      <c r="M419" s="248" t="s">
        <v>1</v>
      </c>
      <c r="N419" s="249" t="s">
        <v>38</v>
      </c>
      <c r="O419" s="94"/>
      <c r="P419" s="235">
        <f>O419*H419</f>
        <v>0</v>
      </c>
      <c r="Q419" s="235">
        <v>0</v>
      </c>
      <c r="R419" s="235">
        <f>Q419*H419</f>
        <v>0</v>
      </c>
      <c r="S419" s="235">
        <v>0</v>
      </c>
      <c r="T419" s="236">
        <f>S419*H419</f>
        <v>0</v>
      </c>
      <c r="U419" s="35"/>
      <c r="V419" s="35"/>
      <c r="W419" s="35"/>
      <c r="X419" s="35"/>
      <c r="Y419" s="35"/>
      <c r="Z419" s="35"/>
      <c r="AA419" s="35"/>
      <c r="AB419" s="35"/>
      <c r="AC419" s="35"/>
      <c r="AD419" s="35"/>
      <c r="AE419" s="35"/>
      <c r="AR419" s="237" t="s">
        <v>297</v>
      </c>
      <c r="AT419" s="237" t="s">
        <v>439</v>
      </c>
      <c r="AU419" s="237" t="s">
        <v>82</v>
      </c>
      <c r="AY419" s="14" t="s">
        <v>168</v>
      </c>
      <c r="BE419" s="238">
        <f>IF(N419="základná",J419,0)</f>
        <v>0</v>
      </c>
      <c r="BF419" s="238">
        <f>IF(N419="znížená",J419,0)</f>
        <v>0</v>
      </c>
      <c r="BG419" s="238">
        <f>IF(N419="zákl. prenesená",J419,0)</f>
        <v>0</v>
      </c>
      <c r="BH419" s="238">
        <f>IF(N419="zníž. prenesená",J419,0)</f>
        <v>0</v>
      </c>
      <c r="BI419" s="238">
        <f>IF(N419="nulová",J419,0)</f>
        <v>0</v>
      </c>
      <c r="BJ419" s="14" t="s">
        <v>82</v>
      </c>
      <c r="BK419" s="239">
        <f>ROUND(I419*H419,3)</f>
        <v>0</v>
      </c>
      <c r="BL419" s="14" t="s">
        <v>232</v>
      </c>
      <c r="BM419" s="237" t="s">
        <v>1195</v>
      </c>
    </row>
    <row r="420" s="2" customFormat="1" ht="24.15" customHeight="1">
      <c r="A420" s="35"/>
      <c r="B420" s="36"/>
      <c r="C420" s="240" t="s">
        <v>1196</v>
      </c>
      <c r="D420" s="240" t="s">
        <v>439</v>
      </c>
      <c r="E420" s="241" t="s">
        <v>1197</v>
      </c>
      <c r="F420" s="242" t="s">
        <v>1198</v>
      </c>
      <c r="G420" s="243" t="s">
        <v>291</v>
      </c>
      <c r="H420" s="244">
        <v>1</v>
      </c>
      <c r="I420" s="245"/>
      <c r="J420" s="244">
        <f>ROUND(I420*H420,3)</f>
        <v>0</v>
      </c>
      <c r="K420" s="246"/>
      <c r="L420" s="247"/>
      <c r="M420" s="248" t="s">
        <v>1</v>
      </c>
      <c r="N420" s="249" t="s">
        <v>38</v>
      </c>
      <c r="O420" s="94"/>
      <c r="P420" s="235">
        <f>O420*H420</f>
        <v>0</v>
      </c>
      <c r="Q420" s="235">
        <v>0</v>
      </c>
      <c r="R420" s="235">
        <f>Q420*H420</f>
        <v>0</v>
      </c>
      <c r="S420" s="235">
        <v>0</v>
      </c>
      <c r="T420" s="236">
        <f>S420*H420</f>
        <v>0</v>
      </c>
      <c r="U420" s="35"/>
      <c r="V420" s="35"/>
      <c r="W420" s="35"/>
      <c r="X420" s="35"/>
      <c r="Y420" s="35"/>
      <c r="Z420" s="35"/>
      <c r="AA420" s="35"/>
      <c r="AB420" s="35"/>
      <c r="AC420" s="35"/>
      <c r="AD420" s="35"/>
      <c r="AE420" s="35"/>
      <c r="AR420" s="237" t="s">
        <v>297</v>
      </c>
      <c r="AT420" s="237" t="s">
        <v>439</v>
      </c>
      <c r="AU420" s="237" t="s">
        <v>82</v>
      </c>
      <c r="AY420" s="14" t="s">
        <v>168</v>
      </c>
      <c r="BE420" s="238">
        <f>IF(N420="základná",J420,0)</f>
        <v>0</v>
      </c>
      <c r="BF420" s="238">
        <f>IF(N420="znížená",J420,0)</f>
        <v>0</v>
      </c>
      <c r="BG420" s="238">
        <f>IF(N420="zákl. prenesená",J420,0)</f>
        <v>0</v>
      </c>
      <c r="BH420" s="238">
        <f>IF(N420="zníž. prenesená",J420,0)</f>
        <v>0</v>
      </c>
      <c r="BI420" s="238">
        <f>IF(N420="nulová",J420,0)</f>
        <v>0</v>
      </c>
      <c r="BJ420" s="14" t="s">
        <v>82</v>
      </c>
      <c r="BK420" s="239">
        <f>ROUND(I420*H420,3)</f>
        <v>0</v>
      </c>
      <c r="BL420" s="14" t="s">
        <v>232</v>
      </c>
      <c r="BM420" s="237" t="s">
        <v>1199</v>
      </c>
    </row>
    <row r="421" s="2" customFormat="1" ht="24.15" customHeight="1">
      <c r="A421" s="35"/>
      <c r="B421" s="36"/>
      <c r="C421" s="240" t="s">
        <v>1200</v>
      </c>
      <c r="D421" s="240" t="s">
        <v>439</v>
      </c>
      <c r="E421" s="241" t="s">
        <v>1201</v>
      </c>
      <c r="F421" s="242" t="s">
        <v>1202</v>
      </c>
      <c r="G421" s="243" t="s">
        <v>291</v>
      </c>
      <c r="H421" s="244">
        <v>1</v>
      </c>
      <c r="I421" s="245"/>
      <c r="J421" s="244">
        <f>ROUND(I421*H421,3)</f>
        <v>0</v>
      </c>
      <c r="K421" s="246"/>
      <c r="L421" s="247"/>
      <c r="M421" s="248" t="s">
        <v>1</v>
      </c>
      <c r="N421" s="249" t="s">
        <v>38</v>
      </c>
      <c r="O421" s="94"/>
      <c r="P421" s="235">
        <f>O421*H421</f>
        <v>0</v>
      </c>
      <c r="Q421" s="235">
        <v>0</v>
      </c>
      <c r="R421" s="235">
        <f>Q421*H421</f>
        <v>0</v>
      </c>
      <c r="S421" s="235">
        <v>0</v>
      </c>
      <c r="T421" s="236">
        <f>S421*H421</f>
        <v>0</v>
      </c>
      <c r="U421" s="35"/>
      <c r="V421" s="35"/>
      <c r="W421" s="35"/>
      <c r="X421" s="35"/>
      <c r="Y421" s="35"/>
      <c r="Z421" s="35"/>
      <c r="AA421" s="35"/>
      <c r="AB421" s="35"/>
      <c r="AC421" s="35"/>
      <c r="AD421" s="35"/>
      <c r="AE421" s="35"/>
      <c r="AR421" s="237" t="s">
        <v>297</v>
      </c>
      <c r="AT421" s="237" t="s">
        <v>439</v>
      </c>
      <c r="AU421" s="237" t="s">
        <v>82</v>
      </c>
      <c r="AY421" s="14" t="s">
        <v>168</v>
      </c>
      <c r="BE421" s="238">
        <f>IF(N421="základná",J421,0)</f>
        <v>0</v>
      </c>
      <c r="BF421" s="238">
        <f>IF(N421="znížená",J421,0)</f>
        <v>0</v>
      </c>
      <c r="BG421" s="238">
        <f>IF(N421="zákl. prenesená",J421,0)</f>
        <v>0</v>
      </c>
      <c r="BH421" s="238">
        <f>IF(N421="zníž. prenesená",J421,0)</f>
        <v>0</v>
      </c>
      <c r="BI421" s="238">
        <f>IF(N421="nulová",J421,0)</f>
        <v>0</v>
      </c>
      <c r="BJ421" s="14" t="s">
        <v>82</v>
      </c>
      <c r="BK421" s="239">
        <f>ROUND(I421*H421,3)</f>
        <v>0</v>
      </c>
      <c r="BL421" s="14" t="s">
        <v>232</v>
      </c>
      <c r="BM421" s="237" t="s">
        <v>1203</v>
      </c>
    </row>
    <row r="422" s="2" customFormat="1" ht="24.15" customHeight="1">
      <c r="A422" s="35"/>
      <c r="B422" s="36"/>
      <c r="C422" s="226" t="s">
        <v>1204</v>
      </c>
      <c r="D422" s="226" t="s">
        <v>170</v>
      </c>
      <c r="E422" s="227" t="s">
        <v>1205</v>
      </c>
      <c r="F422" s="228" t="s">
        <v>1206</v>
      </c>
      <c r="G422" s="229" t="s">
        <v>777</v>
      </c>
      <c r="H422" s="231"/>
      <c r="I422" s="231"/>
      <c r="J422" s="230">
        <f>ROUND(I422*H422,3)</f>
        <v>0</v>
      </c>
      <c r="K422" s="232"/>
      <c r="L422" s="41"/>
      <c r="M422" s="233" t="s">
        <v>1</v>
      </c>
      <c r="N422" s="234" t="s">
        <v>38</v>
      </c>
      <c r="O422" s="94"/>
      <c r="P422" s="235">
        <f>O422*H422</f>
        <v>0</v>
      </c>
      <c r="Q422" s="235">
        <v>0</v>
      </c>
      <c r="R422" s="235">
        <f>Q422*H422</f>
        <v>0</v>
      </c>
      <c r="S422" s="235">
        <v>0</v>
      </c>
      <c r="T422" s="236">
        <f>S422*H422</f>
        <v>0</v>
      </c>
      <c r="U422" s="35"/>
      <c r="V422" s="35"/>
      <c r="W422" s="35"/>
      <c r="X422" s="35"/>
      <c r="Y422" s="35"/>
      <c r="Z422" s="35"/>
      <c r="AA422" s="35"/>
      <c r="AB422" s="35"/>
      <c r="AC422" s="35"/>
      <c r="AD422" s="35"/>
      <c r="AE422" s="35"/>
      <c r="AR422" s="237" t="s">
        <v>232</v>
      </c>
      <c r="AT422" s="237" t="s">
        <v>170</v>
      </c>
      <c r="AU422" s="237" t="s">
        <v>82</v>
      </c>
      <c r="AY422" s="14" t="s">
        <v>168</v>
      </c>
      <c r="BE422" s="238">
        <f>IF(N422="základná",J422,0)</f>
        <v>0</v>
      </c>
      <c r="BF422" s="238">
        <f>IF(N422="znížená",J422,0)</f>
        <v>0</v>
      </c>
      <c r="BG422" s="238">
        <f>IF(N422="zákl. prenesená",J422,0)</f>
        <v>0</v>
      </c>
      <c r="BH422" s="238">
        <f>IF(N422="zníž. prenesená",J422,0)</f>
        <v>0</v>
      </c>
      <c r="BI422" s="238">
        <f>IF(N422="nulová",J422,0)</f>
        <v>0</v>
      </c>
      <c r="BJ422" s="14" t="s">
        <v>82</v>
      </c>
      <c r="BK422" s="239">
        <f>ROUND(I422*H422,3)</f>
        <v>0</v>
      </c>
      <c r="BL422" s="14" t="s">
        <v>232</v>
      </c>
      <c r="BM422" s="237" t="s">
        <v>1207</v>
      </c>
    </row>
    <row r="423" s="12" customFormat="1" ht="22.8" customHeight="1">
      <c r="A423" s="12"/>
      <c r="B423" s="210"/>
      <c r="C423" s="211"/>
      <c r="D423" s="212" t="s">
        <v>71</v>
      </c>
      <c r="E423" s="224" t="s">
        <v>1208</v>
      </c>
      <c r="F423" s="224" t="s">
        <v>1209</v>
      </c>
      <c r="G423" s="211"/>
      <c r="H423" s="211"/>
      <c r="I423" s="214"/>
      <c r="J423" s="225">
        <f>BK423</f>
        <v>0</v>
      </c>
      <c r="K423" s="211"/>
      <c r="L423" s="216"/>
      <c r="M423" s="217"/>
      <c r="N423" s="218"/>
      <c r="O423" s="218"/>
      <c r="P423" s="219">
        <f>SUM(P424:P441)</f>
        <v>0</v>
      </c>
      <c r="Q423" s="218"/>
      <c r="R423" s="219">
        <f>SUM(R424:R441)</f>
        <v>0.48922909999999997</v>
      </c>
      <c r="S423" s="218"/>
      <c r="T423" s="220">
        <f>SUM(T424:T441)</f>
        <v>0</v>
      </c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R423" s="221" t="s">
        <v>82</v>
      </c>
      <c r="AT423" s="222" t="s">
        <v>71</v>
      </c>
      <c r="AU423" s="222" t="s">
        <v>80</v>
      </c>
      <c r="AY423" s="221" t="s">
        <v>168</v>
      </c>
      <c r="BK423" s="223">
        <f>SUM(BK424:BK441)</f>
        <v>0</v>
      </c>
    </row>
    <row r="424" s="2" customFormat="1" ht="24.15" customHeight="1">
      <c r="A424" s="35"/>
      <c r="B424" s="36"/>
      <c r="C424" s="226" t="s">
        <v>1210</v>
      </c>
      <c r="D424" s="226" t="s">
        <v>170</v>
      </c>
      <c r="E424" s="227" t="s">
        <v>1211</v>
      </c>
      <c r="F424" s="228" t="s">
        <v>1212</v>
      </c>
      <c r="G424" s="229" t="s">
        <v>291</v>
      </c>
      <c r="H424" s="230">
        <v>2</v>
      </c>
      <c r="I424" s="231"/>
      <c r="J424" s="230">
        <f>ROUND(I424*H424,3)</f>
        <v>0</v>
      </c>
      <c r="K424" s="232"/>
      <c r="L424" s="41"/>
      <c r="M424" s="233" t="s">
        <v>1</v>
      </c>
      <c r="N424" s="234" t="s">
        <v>38</v>
      </c>
      <c r="O424" s="94"/>
      <c r="P424" s="235">
        <f>O424*H424</f>
        <v>0</v>
      </c>
      <c r="Q424" s="235">
        <v>0.00038000000000000002</v>
      </c>
      <c r="R424" s="235">
        <f>Q424*H424</f>
        <v>0.00076000000000000004</v>
      </c>
      <c r="S424" s="235">
        <v>0</v>
      </c>
      <c r="T424" s="236">
        <f>S424*H424</f>
        <v>0</v>
      </c>
      <c r="U424" s="35"/>
      <c r="V424" s="35"/>
      <c r="W424" s="35"/>
      <c r="X424" s="35"/>
      <c r="Y424" s="35"/>
      <c r="Z424" s="35"/>
      <c r="AA424" s="35"/>
      <c r="AB424" s="35"/>
      <c r="AC424" s="35"/>
      <c r="AD424" s="35"/>
      <c r="AE424" s="35"/>
      <c r="AR424" s="237" t="s">
        <v>232</v>
      </c>
      <c r="AT424" s="237" t="s">
        <v>170</v>
      </c>
      <c r="AU424" s="237" t="s">
        <v>82</v>
      </c>
      <c r="AY424" s="14" t="s">
        <v>168</v>
      </c>
      <c r="BE424" s="238">
        <f>IF(N424="základná",J424,0)</f>
        <v>0</v>
      </c>
      <c r="BF424" s="238">
        <f>IF(N424="znížená",J424,0)</f>
        <v>0</v>
      </c>
      <c r="BG424" s="238">
        <f>IF(N424="zákl. prenesená",J424,0)</f>
        <v>0</v>
      </c>
      <c r="BH424" s="238">
        <f>IF(N424="zníž. prenesená",J424,0)</f>
        <v>0</v>
      </c>
      <c r="BI424" s="238">
        <f>IF(N424="nulová",J424,0)</f>
        <v>0</v>
      </c>
      <c r="BJ424" s="14" t="s">
        <v>82</v>
      </c>
      <c r="BK424" s="239">
        <f>ROUND(I424*H424,3)</f>
        <v>0</v>
      </c>
      <c r="BL424" s="14" t="s">
        <v>232</v>
      </c>
      <c r="BM424" s="237" t="s">
        <v>1213</v>
      </c>
    </row>
    <row r="425" s="2" customFormat="1" ht="24.15" customHeight="1">
      <c r="A425" s="35"/>
      <c r="B425" s="36"/>
      <c r="C425" s="240" t="s">
        <v>1214</v>
      </c>
      <c r="D425" s="240" t="s">
        <v>439</v>
      </c>
      <c r="E425" s="241" t="s">
        <v>1215</v>
      </c>
      <c r="F425" s="242" t="s">
        <v>1216</v>
      </c>
      <c r="G425" s="243" t="s">
        <v>291</v>
      </c>
      <c r="H425" s="244">
        <v>2</v>
      </c>
      <c r="I425" s="245"/>
      <c r="J425" s="244">
        <f>ROUND(I425*H425,3)</f>
        <v>0</v>
      </c>
      <c r="K425" s="246"/>
      <c r="L425" s="247"/>
      <c r="M425" s="248" t="s">
        <v>1</v>
      </c>
      <c r="N425" s="249" t="s">
        <v>38</v>
      </c>
      <c r="O425" s="94"/>
      <c r="P425" s="235">
        <f>O425*H425</f>
        <v>0</v>
      </c>
      <c r="Q425" s="235">
        <v>0.035000000000000003</v>
      </c>
      <c r="R425" s="235">
        <f>Q425*H425</f>
        <v>0.070000000000000007</v>
      </c>
      <c r="S425" s="235">
        <v>0</v>
      </c>
      <c r="T425" s="236">
        <f>S425*H425</f>
        <v>0</v>
      </c>
      <c r="U425" s="35"/>
      <c r="V425" s="35"/>
      <c r="W425" s="35"/>
      <c r="X425" s="35"/>
      <c r="Y425" s="35"/>
      <c r="Z425" s="35"/>
      <c r="AA425" s="35"/>
      <c r="AB425" s="35"/>
      <c r="AC425" s="35"/>
      <c r="AD425" s="35"/>
      <c r="AE425" s="35"/>
      <c r="AR425" s="237" t="s">
        <v>297</v>
      </c>
      <c r="AT425" s="237" t="s">
        <v>439</v>
      </c>
      <c r="AU425" s="237" t="s">
        <v>82</v>
      </c>
      <c r="AY425" s="14" t="s">
        <v>168</v>
      </c>
      <c r="BE425" s="238">
        <f>IF(N425="základná",J425,0)</f>
        <v>0</v>
      </c>
      <c r="BF425" s="238">
        <f>IF(N425="znížená",J425,0)</f>
        <v>0</v>
      </c>
      <c r="BG425" s="238">
        <f>IF(N425="zákl. prenesená",J425,0)</f>
        <v>0</v>
      </c>
      <c r="BH425" s="238">
        <f>IF(N425="zníž. prenesená",J425,0)</f>
        <v>0</v>
      </c>
      <c r="BI425" s="238">
        <f>IF(N425="nulová",J425,0)</f>
        <v>0</v>
      </c>
      <c r="BJ425" s="14" t="s">
        <v>82</v>
      </c>
      <c r="BK425" s="239">
        <f>ROUND(I425*H425,3)</f>
        <v>0</v>
      </c>
      <c r="BL425" s="14" t="s">
        <v>232</v>
      </c>
      <c r="BM425" s="237" t="s">
        <v>1217</v>
      </c>
    </row>
    <row r="426" s="2" customFormat="1" ht="24.15" customHeight="1">
      <c r="A426" s="35"/>
      <c r="B426" s="36"/>
      <c r="C426" s="226" t="s">
        <v>1218</v>
      </c>
      <c r="D426" s="226" t="s">
        <v>170</v>
      </c>
      <c r="E426" s="227" t="s">
        <v>1219</v>
      </c>
      <c r="F426" s="228" t="s">
        <v>1220</v>
      </c>
      <c r="G426" s="229" t="s">
        <v>666</v>
      </c>
      <c r="H426" s="230">
        <v>15.1</v>
      </c>
      <c r="I426" s="231"/>
      <c r="J426" s="230">
        <f>ROUND(I426*H426,3)</f>
        <v>0</v>
      </c>
      <c r="K426" s="232"/>
      <c r="L426" s="41"/>
      <c r="M426" s="233" t="s">
        <v>1</v>
      </c>
      <c r="N426" s="234" t="s">
        <v>38</v>
      </c>
      <c r="O426" s="94"/>
      <c r="P426" s="235">
        <f>O426*H426</f>
        <v>0</v>
      </c>
      <c r="Q426" s="235">
        <v>0.00172</v>
      </c>
      <c r="R426" s="235">
        <f>Q426*H426</f>
        <v>0.025971999999999999</v>
      </c>
      <c r="S426" s="235">
        <v>0</v>
      </c>
      <c r="T426" s="236">
        <f>S426*H426</f>
        <v>0</v>
      </c>
      <c r="U426" s="35"/>
      <c r="V426" s="35"/>
      <c r="W426" s="35"/>
      <c r="X426" s="35"/>
      <c r="Y426" s="35"/>
      <c r="Z426" s="35"/>
      <c r="AA426" s="35"/>
      <c r="AB426" s="35"/>
      <c r="AC426" s="35"/>
      <c r="AD426" s="35"/>
      <c r="AE426" s="35"/>
      <c r="AR426" s="237" t="s">
        <v>232</v>
      </c>
      <c r="AT426" s="237" t="s">
        <v>170</v>
      </c>
      <c r="AU426" s="237" t="s">
        <v>82</v>
      </c>
      <c r="AY426" s="14" t="s">
        <v>168</v>
      </c>
      <c r="BE426" s="238">
        <f>IF(N426="základná",J426,0)</f>
        <v>0</v>
      </c>
      <c r="BF426" s="238">
        <f>IF(N426="znížená",J426,0)</f>
        <v>0</v>
      </c>
      <c r="BG426" s="238">
        <f>IF(N426="zákl. prenesená",J426,0)</f>
        <v>0</v>
      </c>
      <c r="BH426" s="238">
        <f>IF(N426="zníž. prenesená",J426,0)</f>
        <v>0</v>
      </c>
      <c r="BI426" s="238">
        <f>IF(N426="nulová",J426,0)</f>
        <v>0</v>
      </c>
      <c r="BJ426" s="14" t="s">
        <v>82</v>
      </c>
      <c r="BK426" s="239">
        <f>ROUND(I426*H426,3)</f>
        <v>0</v>
      </c>
      <c r="BL426" s="14" t="s">
        <v>232</v>
      </c>
      <c r="BM426" s="237" t="s">
        <v>1221</v>
      </c>
    </row>
    <row r="427" s="2" customFormat="1" ht="24.15" customHeight="1">
      <c r="A427" s="35"/>
      <c r="B427" s="36"/>
      <c r="C427" s="240" t="s">
        <v>1222</v>
      </c>
      <c r="D427" s="240" t="s">
        <v>439</v>
      </c>
      <c r="E427" s="241" t="s">
        <v>1223</v>
      </c>
      <c r="F427" s="242" t="s">
        <v>1224</v>
      </c>
      <c r="G427" s="243" t="s">
        <v>666</v>
      </c>
      <c r="H427" s="244">
        <v>15.1</v>
      </c>
      <c r="I427" s="245"/>
      <c r="J427" s="244">
        <f>ROUND(I427*H427,3)</f>
        <v>0</v>
      </c>
      <c r="K427" s="246"/>
      <c r="L427" s="247"/>
      <c r="M427" s="248" t="s">
        <v>1</v>
      </c>
      <c r="N427" s="249" t="s">
        <v>38</v>
      </c>
      <c r="O427" s="94"/>
      <c r="P427" s="235">
        <f>O427*H427</f>
        <v>0</v>
      </c>
      <c r="Q427" s="235">
        <v>0</v>
      </c>
      <c r="R427" s="235">
        <f>Q427*H427</f>
        <v>0</v>
      </c>
      <c r="S427" s="235">
        <v>0</v>
      </c>
      <c r="T427" s="236">
        <f>S427*H427</f>
        <v>0</v>
      </c>
      <c r="U427" s="35"/>
      <c r="V427" s="35"/>
      <c r="W427" s="35"/>
      <c r="X427" s="35"/>
      <c r="Y427" s="35"/>
      <c r="Z427" s="35"/>
      <c r="AA427" s="35"/>
      <c r="AB427" s="35"/>
      <c r="AC427" s="35"/>
      <c r="AD427" s="35"/>
      <c r="AE427" s="35"/>
      <c r="AR427" s="237" t="s">
        <v>297</v>
      </c>
      <c r="AT427" s="237" t="s">
        <v>439</v>
      </c>
      <c r="AU427" s="237" t="s">
        <v>82</v>
      </c>
      <c r="AY427" s="14" t="s">
        <v>168</v>
      </c>
      <c r="BE427" s="238">
        <f>IF(N427="základná",J427,0)</f>
        <v>0</v>
      </c>
      <c r="BF427" s="238">
        <f>IF(N427="znížená",J427,0)</f>
        <v>0</v>
      </c>
      <c r="BG427" s="238">
        <f>IF(N427="zákl. prenesená",J427,0)</f>
        <v>0</v>
      </c>
      <c r="BH427" s="238">
        <f>IF(N427="zníž. prenesená",J427,0)</f>
        <v>0</v>
      </c>
      <c r="BI427" s="238">
        <f>IF(N427="nulová",J427,0)</f>
        <v>0</v>
      </c>
      <c r="BJ427" s="14" t="s">
        <v>82</v>
      </c>
      <c r="BK427" s="239">
        <f>ROUND(I427*H427,3)</f>
        <v>0</v>
      </c>
      <c r="BL427" s="14" t="s">
        <v>232</v>
      </c>
      <c r="BM427" s="237" t="s">
        <v>1225</v>
      </c>
    </row>
    <row r="428" s="2" customFormat="1" ht="16.5" customHeight="1">
      <c r="A428" s="35"/>
      <c r="B428" s="36"/>
      <c r="C428" s="226" t="s">
        <v>1226</v>
      </c>
      <c r="D428" s="226" t="s">
        <v>170</v>
      </c>
      <c r="E428" s="227" t="s">
        <v>1227</v>
      </c>
      <c r="F428" s="228" t="s">
        <v>1228</v>
      </c>
      <c r="G428" s="229" t="s">
        <v>666</v>
      </c>
      <c r="H428" s="230">
        <v>3</v>
      </c>
      <c r="I428" s="231"/>
      <c r="J428" s="230">
        <f>ROUND(I428*H428,3)</f>
        <v>0</v>
      </c>
      <c r="K428" s="232"/>
      <c r="L428" s="41"/>
      <c r="M428" s="233" t="s">
        <v>1</v>
      </c>
      <c r="N428" s="234" t="s">
        <v>38</v>
      </c>
      <c r="O428" s="94"/>
      <c r="P428" s="235">
        <f>O428*H428</f>
        <v>0</v>
      </c>
      <c r="Q428" s="235">
        <v>0.00172</v>
      </c>
      <c r="R428" s="235">
        <f>Q428*H428</f>
        <v>0.0051599999999999997</v>
      </c>
      <c r="S428" s="235">
        <v>0</v>
      </c>
      <c r="T428" s="236">
        <f>S428*H428</f>
        <v>0</v>
      </c>
      <c r="U428" s="35"/>
      <c r="V428" s="35"/>
      <c r="W428" s="35"/>
      <c r="X428" s="35"/>
      <c r="Y428" s="35"/>
      <c r="Z428" s="35"/>
      <c r="AA428" s="35"/>
      <c r="AB428" s="35"/>
      <c r="AC428" s="35"/>
      <c r="AD428" s="35"/>
      <c r="AE428" s="35"/>
      <c r="AR428" s="237" t="s">
        <v>232</v>
      </c>
      <c r="AT428" s="237" t="s">
        <v>170</v>
      </c>
      <c r="AU428" s="237" t="s">
        <v>82</v>
      </c>
      <c r="AY428" s="14" t="s">
        <v>168</v>
      </c>
      <c r="BE428" s="238">
        <f>IF(N428="základná",J428,0)</f>
        <v>0</v>
      </c>
      <c r="BF428" s="238">
        <f>IF(N428="znížená",J428,0)</f>
        <v>0</v>
      </c>
      <c r="BG428" s="238">
        <f>IF(N428="zákl. prenesená",J428,0)</f>
        <v>0</v>
      </c>
      <c r="BH428" s="238">
        <f>IF(N428="zníž. prenesená",J428,0)</f>
        <v>0</v>
      </c>
      <c r="BI428" s="238">
        <f>IF(N428="nulová",J428,0)</f>
        <v>0</v>
      </c>
      <c r="BJ428" s="14" t="s">
        <v>82</v>
      </c>
      <c r="BK428" s="239">
        <f>ROUND(I428*H428,3)</f>
        <v>0</v>
      </c>
      <c r="BL428" s="14" t="s">
        <v>232</v>
      </c>
      <c r="BM428" s="237" t="s">
        <v>1229</v>
      </c>
    </row>
    <row r="429" s="2" customFormat="1" ht="21.75" customHeight="1">
      <c r="A429" s="35"/>
      <c r="B429" s="36"/>
      <c r="C429" s="240" t="s">
        <v>1230</v>
      </c>
      <c r="D429" s="240" t="s">
        <v>439</v>
      </c>
      <c r="E429" s="241" t="s">
        <v>1231</v>
      </c>
      <c r="F429" s="242" t="s">
        <v>1232</v>
      </c>
      <c r="G429" s="243" t="s">
        <v>666</v>
      </c>
      <c r="H429" s="244">
        <v>3</v>
      </c>
      <c r="I429" s="245"/>
      <c r="J429" s="244">
        <f>ROUND(I429*H429,3)</f>
        <v>0</v>
      </c>
      <c r="K429" s="246"/>
      <c r="L429" s="247"/>
      <c r="M429" s="248" t="s">
        <v>1</v>
      </c>
      <c r="N429" s="249" t="s">
        <v>38</v>
      </c>
      <c r="O429" s="94"/>
      <c r="P429" s="235">
        <f>O429*H429</f>
        <v>0</v>
      </c>
      <c r="Q429" s="235">
        <v>0.0011999999999999999</v>
      </c>
      <c r="R429" s="235">
        <f>Q429*H429</f>
        <v>0.0035999999999999999</v>
      </c>
      <c r="S429" s="235">
        <v>0</v>
      </c>
      <c r="T429" s="236">
        <f>S429*H429</f>
        <v>0</v>
      </c>
      <c r="U429" s="35"/>
      <c r="V429" s="35"/>
      <c r="W429" s="35"/>
      <c r="X429" s="35"/>
      <c r="Y429" s="35"/>
      <c r="Z429" s="35"/>
      <c r="AA429" s="35"/>
      <c r="AB429" s="35"/>
      <c r="AC429" s="35"/>
      <c r="AD429" s="35"/>
      <c r="AE429" s="35"/>
      <c r="AR429" s="237" t="s">
        <v>297</v>
      </c>
      <c r="AT429" s="237" t="s">
        <v>439</v>
      </c>
      <c r="AU429" s="237" t="s">
        <v>82</v>
      </c>
      <c r="AY429" s="14" t="s">
        <v>168</v>
      </c>
      <c r="BE429" s="238">
        <f>IF(N429="základná",J429,0)</f>
        <v>0</v>
      </c>
      <c r="BF429" s="238">
        <f>IF(N429="znížená",J429,0)</f>
        <v>0</v>
      </c>
      <c r="BG429" s="238">
        <f>IF(N429="zákl. prenesená",J429,0)</f>
        <v>0</v>
      </c>
      <c r="BH429" s="238">
        <f>IF(N429="zníž. prenesená",J429,0)</f>
        <v>0</v>
      </c>
      <c r="BI429" s="238">
        <f>IF(N429="nulová",J429,0)</f>
        <v>0</v>
      </c>
      <c r="BJ429" s="14" t="s">
        <v>82</v>
      </c>
      <c r="BK429" s="239">
        <f>ROUND(I429*H429,3)</f>
        <v>0</v>
      </c>
      <c r="BL429" s="14" t="s">
        <v>232</v>
      </c>
      <c r="BM429" s="237" t="s">
        <v>1233</v>
      </c>
    </row>
    <row r="430" s="2" customFormat="1" ht="24.15" customHeight="1">
      <c r="A430" s="35"/>
      <c r="B430" s="36"/>
      <c r="C430" s="226" t="s">
        <v>1234</v>
      </c>
      <c r="D430" s="226" t="s">
        <v>170</v>
      </c>
      <c r="E430" s="227" t="s">
        <v>1235</v>
      </c>
      <c r="F430" s="228" t="s">
        <v>1236</v>
      </c>
      <c r="G430" s="229" t="s">
        <v>291</v>
      </c>
      <c r="H430" s="230">
        <v>2</v>
      </c>
      <c r="I430" s="231"/>
      <c r="J430" s="230">
        <f>ROUND(I430*H430,3)</f>
        <v>0</v>
      </c>
      <c r="K430" s="232"/>
      <c r="L430" s="41"/>
      <c r="M430" s="233" t="s">
        <v>1</v>
      </c>
      <c r="N430" s="234" t="s">
        <v>38</v>
      </c>
      <c r="O430" s="94"/>
      <c r="P430" s="235">
        <f>O430*H430</f>
        <v>0</v>
      </c>
      <c r="Q430" s="235">
        <v>5.0000000000000002E-05</v>
      </c>
      <c r="R430" s="235">
        <f>Q430*H430</f>
        <v>0.00010000000000000001</v>
      </c>
      <c r="S430" s="235">
        <v>0</v>
      </c>
      <c r="T430" s="236">
        <f>S430*H430</f>
        <v>0</v>
      </c>
      <c r="U430" s="35"/>
      <c r="V430" s="35"/>
      <c r="W430" s="35"/>
      <c r="X430" s="35"/>
      <c r="Y430" s="35"/>
      <c r="Z430" s="35"/>
      <c r="AA430" s="35"/>
      <c r="AB430" s="35"/>
      <c r="AC430" s="35"/>
      <c r="AD430" s="35"/>
      <c r="AE430" s="35"/>
      <c r="AR430" s="237" t="s">
        <v>232</v>
      </c>
      <c r="AT430" s="237" t="s">
        <v>170</v>
      </c>
      <c r="AU430" s="237" t="s">
        <v>82</v>
      </c>
      <c r="AY430" s="14" t="s">
        <v>168</v>
      </c>
      <c r="BE430" s="238">
        <f>IF(N430="základná",J430,0)</f>
        <v>0</v>
      </c>
      <c r="BF430" s="238">
        <f>IF(N430="znížená",J430,0)</f>
        <v>0</v>
      </c>
      <c r="BG430" s="238">
        <f>IF(N430="zákl. prenesená",J430,0)</f>
        <v>0</v>
      </c>
      <c r="BH430" s="238">
        <f>IF(N430="zníž. prenesená",J430,0)</f>
        <v>0</v>
      </c>
      <c r="BI430" s="238">
        <f>IF(N430="nulová",J430,0)</f>
        <v>0</v>
      </c>
      <c r="BJ430" s="14" t="s">
        <v>82</v>
      </c>
      <c r="BK430" s="239">
        <f>ROUND(I430*H430,3)</f>
        <v>0</v>
      </c>
      <c r="BL430" s="14" t="s">
        <v>232</v>
      </c>
      <c r="BM430" s="237" t="s">
        <v>1237</v>
      </c>
    </row>
    <row r="431" s="2" customFormat="1" ht="24.15" customHeight="1">
      <c r="A431" s="35"/>
      <c r="B431" s="36"/>
      <c r="C431" s="240" t="s">
        <v>1238</v>
      </c>
      <c r="D431" s="240" t="s">
        <v>439</v>
      </c>
      <c r="E431" s="241" t="s">
        <v>1239</v>
      </c>
      <c r="F431" s="242" t="s">
        <v>1240</v>
      </c>
      <c r="G431" s="243" t="s">
        <v>291</v>
      </c>
      <c r="H431" s="244">
        <v>2</v>
      </c>
      <c r="I431" s="245"/>
      <c r="J431" s="244">
        <f>ROUND(I431*H431,3)</f>
        <v>0</v>
      </c>
      <c r="K431" s="246"/>
      <c r="L431" s="247"/>
      <c r="M431" s="248" t="s">
        <v>1</v>
      </c>
      <c r="N431" s="249" t="s">
        <v>38</v>
      </c>
      <c r="O431" s="94"/>
      <c r="P431" s="235">
        <f>O431*H431</f>
        <v>0</v>
      </c>
      <c r="Q431" s="235">
        <v>0.039690000000000003</v>
      </c>
      <c r="R431" s="235">
        <f>Q431*H431</f>
        <v>0.079380000000000006</v>
      </c>
      <c r="S431" s="235">
        <v>0</v>
      </c>
      <c r="T431" s="236">
        <f>S431*H431</f>
        <v>0</v>
      </c>
      <c r="U431" s="35"/>
      <c r="V431" s="35"/>
      <c r="W431" s="35"/>
      <c r="X431" s="35"/>
      <c r="Y431" s="35"/>
      <c r="Z431" s="35"/>
      <c r="AA431" s="35"/>
      <c r="AB431" s="35"/>
      <c r="AC431" s="35"/>
      <c r="AD431" s="35"/>
      <c r="AE431" s="35"/>
      <c r="AR431" s="237" t="s">
        <v>297</v>
      </c>
      <c r="AT431" s="237" t="s">
        <v>439</v>
      </c>
      <c r="AU431" s="237" t="s">
        <v>82</v>
      </c>
      <c r="AY431" s="14" t="s">
        <v>168</v>
      </c>
      <c r="BE431" s="238">
        <f>IF(N431="základná",J431,0)</f>
        <v>0</v>
      </c>
      <c r="BF431" s="238">
        <f>IF(N431="znížená",J431,0)</f>
        <v>0</v>
      </c>
      <c r="BG431" s="238">
        <f>IF(N431="zákl. prenesená",J431,0)</f>
        <v>0</v>
      </c>
      <c r="BH431" s="238">
        <f>IF(N431="zníž. prenesená",J431,0)</f>
        <v>0</v>
      </c>
      <c r="BI431" s="238">
        <f>IF(N431="nulová",J431,0)</f>
        <v>0</v>
      </c>
      <c r="BJ431" s="14" t="s">
        <v>82</v>
      </c>
      <c r="BK431" s="239">
        <f>ROUND(I431*H431,3)</f>
        <v>0</v>
      </c>
      <c r="BL431" s="14" t="s">
        <v>232</v>
      </c>
      <c r="BM431" s="237" t="s">
        <v>1241</v>
      </c>
    </row>
    <row r="432" s="2" customFormat="1" ht="37.8" customHeight="1">
      <c r="A432" s="35"/>
      <c r="B432" s="36"/>
      <c r="C432" s="240" t="s">
        <v>1242</v>
      </c>
      <c r="D432" s="240" t="s">
        <v>439</v>
      </c>
      <c r="E432" s="241" t="s">
        <v>1243</v>
      </c>
      <c r="F432" s="242" t="s">
        <v>1244</v>
      </c>
      <c r="G432" s="243" t="s">
        <v>291</v>
      </c>
      <c r="H432" s="244">
        <v>2</v>
      </c>
      <c r="I432" s="245"/>
      <c r="J432" s="244">
        <f>ROUND(I432*H432,3)</f>
        <v>0</v>
      </c>
      <c r="K432" s="246"/>
      <c r="L432" s="247"/>
      <c r="M432" s="248" t="s">
        <v>1</v>
      </c>
      <c r="N432" s="249" t="s">
        <v>38</v>
      </c>
      <c r="O432" s="94"/>
      <c r="P432" s="235">
        <f>O432*H432</f>
        <v>0</v>
      </c>
      <c r="Q432" s="235">
        <v>0.0026099999999999999</v>
      </c>
      <c r="R432" s="235">
        <f>Q432*H432</f>
        <v>0.0052199999999999998</v>
      </c>
      <c r="S432" s="235">
        <v>0</v>
      </c>
      <c r="T432" s="236">
        <f>S432*H432</f>
        <v>0</v>
      </c>
      <c r="U432" s="35"/>
      <c r="V432" s="35"/>
      <c r="W432" s="35"/>
      <c r="X432" s="35"/>
      <c r="Y432" s="35"/>
      <c r="Z432" s="35"/>
      <c r="AA432" s="35"/>
      <c r="AB432" s="35"/>
      <c r="AC432" s="35"/>
      <c r="AD432" s="35"/>
      <c r="AE432" s="35"/>
      <c r="AR432" s="237" t="s">
        <v>297</v>
      </c>
      <c r="AT432" s="237" t="s">
        <v>439</v>
      </c>
      <c r="AU432" s="237" t="s">
        <v>82</v>
      </c>
      <c r="AY432" s="14" t="s">
        <v>168</v>
      </c>
      <c r="BE432" s="238">
        <f>IF(N432="základná",J432,0)</f>
        <v>0</v>
      </c>
      <c r="BF432" s="238">
        <f>IF(N432="znížená",J432,0)</f>
        <v>0</v>
      </c>
      <c r="BG432" s="238">
        <f>IF(N432="zákl. prenesená",J432,0)</f>
        <v>0</v>
      </c>
      <c r="BH432" s="238">
        <f>IF(N432="zníž. prenesená",J432,0)</f>
        <v>0</v>
      </c>
      <c r="BI432" s="238">
        <f>IF(N432="nulová",J432,0)</f>
        <v>0</v>
      </c>
      <c r="BJ432" s="14" t="s">
        <v>82</v>
      </c>
      <c r="BK432" s="239">
        <f>ROUND(I432*H432,3)</f>
        <v>0</v>
      </c>
      <c r="BL432" s="14" t="s">
        <v>232</v>
      </c>
      <c r="BM432" s="237" t="s">
        <v>1245</v>
      </c>
    </row>
    <row r="433" s="2" customFormat="1" ht="16.5" customHeight="1">
      <c r="A433" s="35"/>
      <c r="B433" s="36"/>
      <c r="C433" s="226" t="s">
        <v>1246</v>
      </c>
      <c r="D433" s="226" t="s">
        <v>170</v>
      </c>
      <c r="E433" s="227" t="s">
        <v>1247</v>
      </c>
      <c r="F433" s="228" t="s">
        <v>1248</v>
      </c>
      <c r="G433" s="229" t="s">
        <v>291</v>
      </c>
      <c r="H433" s="230">
        <v>2</v>
      </c>
      <c r="I433" s="231"/>
      <c r="J433" s="230">
        <f>ROUND(I433*H433,3)</f>
        <v>0</v>
      </c>
      <c r="K433" s="232"/>
      <c r="L433" s="41"/>
      <c r="M433" s="233" t="s">
        <v>1</v>
      </c>
      <c r="N433" s="234" t="s">
        <v>38</v>
      </c>
      <c r="O433" s="94"/>
      <c r="P433" s="235">
        <f>O433*H433</f>
        <v>0</v>
      </c>
      <c r="Q433" s="235">
        <v>0</v>
      </c>
      <c r="R433" s="235">
        <f>Q433*H433</f>
        <v>0</v>
      </c>
      <c r="S433" s="235">
        <v>0</v>
      </c>
      <c r="T433" s="236">
        <f>S433*H433</f>
        <v>0</v>
      </c>
      <c r="U433" s="35"/>
      <c r="V433" s="35"/>
      <c r="W433" s="35"/>
      <c r="X433" s="35"/>
      <c r="Y433" s="35"/>
      <c r="Z433" s="35"/>
      <c r="AA433" s="35"/>
      <c r="AB433" s="35"/>
      <c r="AC433" s="35"/>
      <c r="AD433" s="35"/>
      <c r="AE433" s="35"/>
      <c r="AR433" s="237" t="s">
        <v>232</v>
      </c>
      <c r="AT433" s="237" t="s">
        <v>170</v>
      </c>
      <c r="AU433" s="237" t="s">
        <v>82</v>
      </c>
      <c r="AY433" s="14" t="s">
        <v>168</v>
      </c>
      <c r="BE433" s="238">
        <f>IF(N433="základná",J433,0)</f>
        <v>0</v>
      </c>
      <c r="BF433" s="238">
        <f>IF(N433="znížená",J433,0)</f>
        <v>0</v>
      </c>
      <c r="BG433" s="238">
        <f>IF(N433="zákl. prenesená",J433,0)</f>
        <v>0</v>
      </c>
      <c r="BH433" s="238">
        <f>IF(N433="zníž. prenesená",J433,0)</f>
        <v>0</v>
      </c>
      <c r="BI433" s="238">
        <f>IF(N433="nulová",J433,0)</f>
        <v>0</v>
      </c>
      <c r="BJ433" s="14" t="s">
        <v>82</v>
      </c>
      <c r="BK433" s="239">
        <f>ROUND(I433*H433,3)</f>
        <v>0</v>
      </c>
      <c r="BL433" s="14" t="s">
        <v>232</v>
      </c>
      <c r="BM433" s="237" t="s">
        <v>1249</v>
      </c>
    </row>
    <row r="434" s="2" customFormat="1" ht="33" customHeight="1">
      <c r="A434" s="35"/>
      <c r="B434" s="36"/>
      <c r="C434" s="240" t="s">
        <v>1250</v>
      </c>
      <c r="D434" s="240" t="s">
        <v>439</v>
      </c>
      <c r="E434" s="241" t="s">
        <v>1251</v>
      </c>
      <c r="F434" s="242" t="s">
        <v>1252</v>
      </c>
      <c r="G434" s="243" t="s">
        <v>291</v>
      </c>
      <c r="H434" s="244">
        <v>2</v>
      </c>
      <c r="I434" s="245"/>
      <c r="J434" s="244">
        <f>ROUND(I434*H434,3)</f>
        <v>0</v>
      </c>
      <c r="K434" s="246"/>
      <c r="L434" s="247"/>
      <c r="M434" s="248" t="s">
        <v>1</v>
      </c>
      <c r="N434" s="249" t="s">
        <v>38</v>
      </c>
      <c r="O434" s="94"/>
      <c r="P434" s="235">
        <f>O434*H434</f>
        <v>0</v>
      </c>
      <c r="Q434" s="235">
        <v>0</v>
      </c>
      <c r="R434" s="235">
        <f>Q434*H434</f>
        <v>0</v>
      </c>
      <c r="S434" s="235">
        <v>0</v>
      </c>
      <c r="T434" s="236">
        <f>S434*H434</f>
        <v>0</v>
      </c>
      <c r="U434" s="35"/>
      <c r="V434" s="35"/>
      <c r="W434" s="35"/>
      <c r="X434" s="35"/>
      <c r="Y434" s="35"/>
      <c r="Z434" s="35"/>
      <c r="AA434" s="35"/>
      <c r="AB434" s="35"/>
      <c r="AC434" s="35"/>
      <c r="AD434" s="35"/>
      <c r="AE434" s="35"/>
      <c r="AR434" s="237" t="s">
        <v>297</v>
      </c>
      <c r="AT434" s="237" t="s">
        <v>439</v>
      </c>
      <c r="AU434" s="237" t="s">
        <v>82</v>
      </c>
      <c r="AY434" s="14" t="s">
        <v>168</v>
      </c>
      <c r="BE434" s="238">
        <f>IF(N434="základná",J434,0)</f>
        <v>0</v>
      </c>
      <c r="BF434" s="238">
        <f>IF(N434="znížená",J434,0)</f>
        <v>0</v>
      </c>
      <c r="BG434" s="238">
        <f>IF(N434="zákl. prenesená",J434,0)</f>
        <v>0</v>
      </c>
      <c r="BH434" s="238">
        <f>IF(N434="zníž. prenesená",J434,0)</f>
        <v>0</v>
      </c>
      <c r="BI434" s="238">
        <f>IF(N434="nulová",J434,0)</f>
        <v>0</v>
      </c>
      <c r="BJ434" s="14" t="s">
        <v>82</v>
      </c>
      <c r="BK434" s="239">
        <f>ROUND(I434*H434,3)</f>
        <v>0</v>
      </c>
      <c r="BL434" s="14" t="s">
        <v>232</v>
      </c>
      <c r="BM434" s="237" t="s">
        <v>1253</v>
      </c>
    </row>
    <row r="435" s="2" customFormat="1" ht="24.15" customHeight="1">
      <c r="A435" s="35"/>
      <c r="B435" s="36"/>
      <c r="C435" s="226" t="s">
        <v>1254</v>
      </c>
      <c r="D435" s="226" t="s">
        <v>170</v>
      </c>
      <c r="E435" s="227" t="s">
        <v>1255</v>
      </c>
      <c r="F435" s="228" t="s">
        <v>1256</v>
      </c>
      <c r="G435" s="229" t="s">
        <v>221</v>
      </c>
      <c r="H435" s="230">
        <v>137.351</v>
      </c>
      <c r="I435" s="231"/>
      <c r="J435" s="230">
        <f>ROUND(I435*H435,3)</f>
        <v>0</v>
      </c>
      <c r="K435" s="232"/>
      <c r="L435" s="41"/>
      <c r="M435" s="233" t="s">
        <v>1</v>
      </c>
      <c r="N435" s="234" t="s">
        <v>38</v>
      </c>
      <c r="O435" s="94"/>
      <c r="P435" s="235">
        <f>O435*H435</f>
        <v>0</v>
      </c>
      <c r="Q435" s="235">
        <v>0.00010000000000000001</v>
      </c>
      <c r="R435" s="235">
        <f>Q435*H435</f>
        <v>0.0137351</v>
      </c>
      <c r="S435" s="235">
        <v>0</v>
      </c>
      <c r="T435" s="236">
        <f>S435*H435</f>
        <v>0</v>
      </c>
      <c r="U435" s="35"/>
      <c r="V435" s="35"/>
      <c r="W435" s="35"/>
      <c r="X435" s="35"/>
      <c r="Y435" s="35"/>
      <c r="Z435" s="35"/>
      <c r="AA435" s="35"/>
      <c r="AB435" s="35"/>
      <c r="AC435" s="35"/>
      <c r="AD435" s="35"/>
      <c r="AE435" s="35"/>
      <c r="AR435" s="237" t="s">
        <v>232</v>
      </c>
      <c r="AT435" s="237" t="s">
        <v>170</v>
      </c>
      <c r="AU435" s="237" t="s">
        <v>82</v>
      </c>
      <c r="AY435" s="14" t="s">
        <v>168</v>
      </c>
      <c r="BE435" s="238">
        <f>IF(N435="základná",J435,0)</f>
        <v>0</v>
      </c>
      <c r="BF435" s="238">
        <f>IF(N435="znížená",J435,0)</f>
        <v>0</v>
      </c>
      <c r="BG435" s="238">
        <f>IF(N435="zákl. prenesená",J435,0)</f>
        <v>0</v>
      </c>
      <c r="BH435" s="238">
        <f>IF(N435="zníž. prenesená",J435,0)</f>
        <v>0</v>
      </c>
      <c r="BI435" s="238">
        <f>IF(N435="nulová",J435,0)</f>
        <v>0</v>
      </c>
      <c r="BJ435" s="14" t="s">
        <v>82</v>
      </c>
      <c r="BK435" s="239">
        <f>ROUND(I435*H435,3)</f>
        <v>0</v>
      </c>
      <c r="BL435" s="14" t="s">
        <v>232</v>
      </c>
      <c r="BM435" s="237" t="s">
        <v>1257</v>
      </c>
    </row>
    <row r="436" s="2" customFormat="1" ht="24.15" customHeight="1">
      <c r="A436" s="35"/>
      <c r="B436" s="36"/>
      <c r="C436" s="240" t="s">
        <v>1258</v>
      </c>
      <c r="D436" s="240" t="s">
        <v>439</v>
      </c>
      <c r="E436" s="241" t="s">
        <v>1259</v>
      </c>
      <c r="F436" s="242" t="s">
        <v>1260</v>
      </c>
      <c r="G436" s="243" t="s">
        <v>221</v>
      </c>
      <c r="H436" s="244">
        <v>137.351</v>
      </c>
      <c r="I436" s="245"/>
      <c r="J436" s="244">
        <f>ROUND(I436*H436,3)</f>
        <v>0</v>
      </c>
      <c r="K436" s="246"/>
      <c r="L436" s="247"/>
      <c r="M436" s="248" t="s">
        <v>1</v>
      </c>
      <c r="N436" s="249" t="s">
        <v>38</v>
      </c>
      <c r="O436" s="94"/>
      <c r="P436" s="235">
        <f>O436*H436</f>
        <v>0</v>
      </c>
      <c r="Q436" s="235">
        <v>0.002</v>
      </c>
      <c r="R436" s="235">
        <f>Q436*H436</f>
        <v>0.274702</v>
      </c>
      <c r="S436" s="235">
        <v>0</v>
      </c>
      <c r="T436" s="236">
        <f>S436*H436</f>
        <v>0</v>
      </c>
      <c r="U436" s="35"/>
      <c r="V436" s="35"/>
      <c r="W436" s="35"/>
      <c r="X436" s="35"/>
      <c r="Y436" s="35"/>
      <c r="Z436" s="35"/>
      <c r="AA436" s="35"/>
      <c r="AB436" s="35"/>
      <c r="AC436" s="35"/>
      <c r="AD436" s="35"/>
      <c r="AE436" s="35"/>
      <c r="AR436" s="237" t="s">
        <v>297</v>
      </c>
      <c r="AT436" s="237" t="s">
        <v>439</v>
      </c>
      <c r="AU436" s="237" t="s">
        <v>82</v>
      </c>
      <c r="AY436" s="14" t="s">
        <v>168</v>
      </c>
      <c r="BE436" s="238">
        <f>IF(N436="základná",J436,0)</f>
        <v>0</v>
      </c>
      <c r="BF436" s="238">
        <f>IF(N436="znížená",J436,0)</f>
        <v>0</v>
      </c>
      <c r="BG436" s="238">
        <f>IF(N436="zákl. prenesená",J436,0)</f>
        <v>0</v>
      </c>
      <c r="BH436" s="238">
        <f>IF(N436="zníž. prenesená",J436,0)</f>
        <v>0</v>
      </c>
      <c r="BI436" s="238">
        <f>IF(N436="nulová",J436,0)</f>
        <v>0</v>
      </c>
      <c r="BJ436" s="14" t="s">
        <v>82</v>
      </c>
      <c r="BK436" s="239">
        <f>ROUND(I436*H436,3)</f>
        <v>0</v>
      </c>
      <c r="BL436" s="14" t="s">
        <v>232</v>
      </c>
      <c r="BM436" s="237" t="s">
        <v>1261</v>
      </c>
    </row>
    <row r="437" s="2" customFormat="1" ht="16.5" customHeight="1">
      <c r="A437" s="35"/>
      <c r="B437" s="36"/>
      <c r="C437" s="240" t="s">
        <v>1262</v>
      </c>
      <c r="D437" s="240" t="s">
        <v>439</v>
      </c>
      <c r="E437" s="241" t="s">
        <v>1263</v>
      </c>
      <c r="F437" s="242" t="s">
        <v>1264</v>
      </c>
      <c r="G437" s="243" t="s">
        <v>291</v>
      </c>
      <c r="H437" s="244">
        <v>106</v>
      </c>
      <c r="I437" s="245"/>
      <c r="J437" s="244">
        <f>ROUND(I437*H437,3)</f>
        <v>0</v>
      </c>
      <c r="K437" s="246"/>
      <c r="L437" s="247"/>
      <c r="M437" s="248" t="s">
        <v>1</v>
      </c>
      <c r="N437" s="249" t="s">
        <v>38</v>
      </c>
      <c r="O437" s="94"/>
      <c r="P437" s="235">
        <f>O437*H437</f>
        <v>0</v>
      </c>
      <c r="Q437" s="235">
        <v>0.00010000000000000001</v>
      </c>
      <c r="R437" s="235">
        <f>Q437*H437</f>
        <v>0.0106</v>
      </c>
      <c r="S437" s="235">
        <v>0</v>
      </c>
      <c r="T437" s="236">
        <f>S437*H437</f>
        <v>0</v>
      </c>
      <c r="U437" s="35"/>
      <c r="V437" s="35"/>
      <c r="W437" s="35"/>
      <c r="X437" s="35"/>
      <c r="Y437" s="35"/>
      <c r="Z437" s="35"/>
      <c r="AA437" s="35"/>
      <c r="AB437" s="35"/>
      <c r="AC437" s="35"/>
      <c r="AD437" s="35"/>
      <c r="AE437" s="35"/>
      <c r="AR437" s="237" t="s">
        <v>297</v>
      </c>
      <c r="AT437" s="237" t="s">
        <v>439</v>
      </c>
      <c r="AU437" s="237" t="s">
        <v>82</v>
      </c>
      <c r="AY437" s="14" t="s">
        <v>168</v>
      </c>
      <c r="BE437" s="238">
        <f>IF(N437="základná",J437,0)</f>
        <v>0</v>
      </c>
      <c r="BF437" s="238">
        <f>IF(N437="znížená",J437,0)</f>
        <v>0</v>
      </c>
      <c r="BG437" s="238">
        <f>IF(N437="zákl. prenesená",J437,0)</f>
        <v>0</v>
      </c>
      <c r="BH437" s="238">
        <f>IF(N437="zníž. prenesená",J437,0)</f>
        <v>0</v>
      </c>
      <c r="BI437" s="238">
        <f>IF(N437="nulová",J437,0)</f>
        <v>0</v>
      </c>
      <c r="BJ437" s="14" t="s">
        <v>82</v>
      </c>
      <c r="BK437" s="239">
        <f>ROUND(I437*H437,3)</f>
        <v>0</v>
      </c>
      <c r="BL437" s="14" t="s">
        <v>232</v>
      </c>
      <c r="BM437" s="237" t="s">
        <v>1265</v>
      </c>
    </row>
    <row r="438" s="2" customFormat="1" ht="21.75" customHeight="1">
      <c r="A438" s="35"/>
      <c r="B438" s="36"/>
      <c r="C438" s="226" t="s">
        <v>1266</v>
      </c>
      <c r="D438" s="226" t="s">
        <v>170</v>
      </c>
      <c r="E438" s="227" t="s">
        <v>1267</v>
      </c>
      <c r="F438" s="228" t="s">
        <v>1268</v>
      </c>
      <c r="G438" s="229" t="s">
        <v>666</v>
      </c>
      <c r="H438" s="230">
        <v>18</v>
      </c>
      <c r="I438" s="231"/>
      <c r="J438" s="230">
        <f>ROUND(I438*H438,3)</f>
        <v>0</v>
      </c>
      <c r="K438" s="232"/>
      <c r="L438" s="41"/>
      <c r="M438" s="233" t="s">
        <v>1</v>
      </c>
      <c r="N438" s="234" t="s">
        <v>38</v>
      </c>
      <c r="O438" s="94"/>
      <c r="P438" s="235">
        <f>O438*H438</f>
        <v>0</v>
      </c>
      <c r="Q438" s="235">
        <v>0</v>
      </c>
      <c r="R438" s="235">
        <f>Q438*H438</f>
        <v>0</v>
      </c>
      <c r="S438" s="235">
        <v>0</v>
      </c>
      <c r="T438" s="236">
        <f>S438*H438</f>
        <v>0</v>
      </c>
      <c r="U438" s="35"/>
      <c r="V438" s="35"/>
      <c r="W438" s="35"/>
      <c r="X438" s="35"/>
      <c r="Y438" s="35"/>
      <c r="Z438" s="35"/>
      <c r="AA438" s="35"/>
      <c r="AB438" s="35"/>
      <c r="AC438" s="35"/>
      <c r="AD438" s="35"/>
      <c r="AE438" s="35"/>
      <c r="AR438" s="237" t="s">
        <v>232</v>
      </c>
      <c r="AT438" s="237" t="s">
        <v>170</v>
      </c>
      <c r="AU438" s="237" t="s">
        <v>82</v>
      </c>
      <c r="AY438" s="14" t="s">
        <v>168</v>
      </c>
      <c r="BE438" s="238">
        <f>IF(N438="základná",J438,0)</f>
        <v>0</v>
      </c>
      <c r="BF438" s="238">
        <f>IF(N438="znížená",J438,0)</f>
        <v>0</v>
      </c>
      <c r="BG438" s="238">
        <f>IF(N438="zákl. prenesená",J438,0)</f>
        <v>0</v>
      </c>
      <c r="BH438" s="238">
        <f>IF(N438="zníž. prenesená",J438,0)</f>
        <v>0</v>
      </c>
      <c r="BI438" s="238">
        <f>IF(N438="nulová",J438,0)</f>
        <v>0</v>
      </c>
      <c r="BJ438" s="14" t="s">
        <v>82</v>
      </c>
      <c r="BK438" s="239">
        <f>ROUND(I438*H438,3)</f>
        <v>0</v>
      </c>
      <c r="BL438" s="14" t="s">
        <v>232</v>
      </c>
      <c r="BM438" s="237" t="s">
        <v>1269</v>
      </c>
    </row>
    <row r="439" s="2" customFormat="1" ht="24.15" customHeight="1">
      <c r="A439" s="35"/>
      <c r="B439" s="36"/>
      <c r="C439" s="240" t="s">
        <v>1270</v>
      </c>
      <c r="D439" s="240" t="s">
        <v>439</v>
      </c>
      <c r="E439" s="241" t="s">
        <v>1271</v>
      </c>
      <c r="F439" s="242" t="s">
        <v>1272</v>
      </c>
      <c r="G439" s="243" t="s">
        <v>1034</v>
      </c>
      <c r="H439" s="244">
        <v>1</v>
      </c>
      <c r="I439" s="245"/>
      <c r="J439" s="244">
        <f>ROUND(I439*H439,3)</f>
        <v>0</v>
      </c>
      <c r="K439" s="246"/>
      <c r="L439" s="247"/>
      <c r="M439" s="248" t="s">
        <v>1</v>
      </c>
      <c r="N439" s="249" t="s">
        <v>38</v>
      </c>
      <c r="O439" s="94"/>
      <c r="P439" s="235">
        <f>O439*H439</f>
        <v>0</v>
      </c>
      <c r="Q439" s="235">
        <v>0</v>
      </c>
      <c r="R439" s="235">
        <f>Q439*H439</f>
        <v>0</v>
      </c>
      <c r="S439" s="235">
        <v>0</v>
      </c>
      <c r="T439" s="236">
        <f>S439*H439</f>
        <v>0</v>
      </c>
      <c r="U439" s="35"/>
      <c r="V439" s="35"/>
      <c r="W439" s="35"/>
      <c r="X439" s="35"/>
      <c r="Y439" s="35"/>
      <c r="Z439" s="35"/>
      <c r="AA439" s="35"/>
      <c r="AB439" s="35"/>
      <c r="AC439" s="35"/>
      <c r="AD439" s="35"/>
      <c r="AE439" s="35"/>
      <c r="AR439" s="237" t="s">
        <v>297</v>
      </c>
      <c r="AT439" s="237" t="s">
        <v>439</v>
      </c>
      <c r="AU439" s="237" t="s">
        <v>82</v>
      </c>
      <c r="AY439" s="14" t="s">
        <v>168</v>
      </c>
      <c r="BE439" s="238">
        <f>IF(N439="základná",J439,0)</f>
        <v>0</v>
      </c>
      <c r="BF439" s="238">
        <f>IF(N439="znížená",J439,0)</f>
        <v>0</v>
      </c>
      <c r="BG439" s="238">
        <f>IF(N439="zákl. prenesená",J439,0)</f>
        <v>0</v>
      </c>
      <c r="BH439" s="238">
        <f>IF(N439="zníž. prenesená",J439,0)</f>
        <v>0</v>
      </c>
      <c r="BI439" s="238">
        <f>IF(N439="nulová",J439,0)</f>
        <v>0</v>
      </c>
      <c r="BJ439" s="14" t="s">
        <v>82</v>
      </c>
      <c r="BK439" s="239">
        <f>ROUND(I439*H439,3)</f>
        <v>0</v>
      </c>
      <c r="BL439" s="14" t="s">
        <v>232</v>
      </c>
      <c r="BM439" s="237" t="s">
        <v>1273</v>
      </c>
    </row>
    <row r="440" s="2" customFormat="1" ht="24.15" customHeight="1">
      <c r="A440" s="35"/>
      <c r="B440" s="36"/>
      <c r="C440" s="240" t="s">
        <v>1274</v>
      </c>
      <c r="D440" s="240" t="s">
        <v>439</v>
      </c>
      <c r="E440" s="241" t="s">
        <v>1275</v>
      </c>
      <c r="F440" s="242" t="s">
        <v>1276</v>
      </c>
      <c r="G440" s="243" t="s">
        <v>1034</v>
      </c>
      <c r="H440" s="244">
        <v>1</v>
      </c>
      <c r="I440" s="245"/>
      <c r="J440" s="244">
        <f>ROUND(I440*H440,3)</f>
        <v>0</v>
      </c>
      <c r="K440" s="246"/>
      <c r="L440" s="247"/>
      <c r="M440" s="248" t="s">
        <v>1</v>
      </c>
      <c r="N440" s="249" t="s">
        <v>38</v>
      </c>
      <c r="O440" s="94"/>
      <c r="P440" s="235">
        <f>O440*H440</f>
        <v>0</v>
      </c>
      <c r="Q440" s="235">
        <v>0</v>
      </c>
      <c r="R440" s="235">
        <f>Q440*H440</f>
        <v>0</v>
      </c>
      <c r="S440" s="235">
        <v>0</v>
      </c>
      <c r="T440" s="236">
        <f>S440*H440</f>
        <v>0</v>
      </c>
      <c r="U440" s="35"/>
      <c r="V440" s="35"/>
      <c r="W440" s="35"/>
      <c r="X440" s="35"/>
      <c r="Y440" s="35"/>
      <c r="Z440" s="35"/>
      <c r="AA440" s="35"/>
      <c r="AB440" s="35"/>
      <c r="AC440" s="35"/>
      <c r="AD440" s="35"/>
      <c r="AE440" s="35"/>
      <c r="AR440" s="237" t="s">
        <v>297</v>
      </c>
      <c r="AT440" s="237" t="s">
        <v>439</v>
      </c>
      <c r="AU440" s="237" t="s">
        <v>82</v>
      </c>
      <c r="AY440" s="14" t="s">
        <v>168</v>
      </c>
      <c r="BE440" s="238">
        <f>IF(N440="základná",J440,0)</f>
        <v>0</v>
      </c>
      <c r="BF440" s="238">
        <f>IF(N440="znížená",J440,0)</f>
        <v>0</v>
      </c>
      <c r="BG440" s="238">
        <f>IF(N440="zákl. prenesená",J440,0)</f>
        <v>0</v>
      </c>
      <c r="BH440" s="238">
        <f>IF(N440="zníž. prenesená",J440,0)</f>
        <v>0</v>
      </c>
      <c r="BI440" s="238">
        <f>IF(N440="nulová",J440,0)</f>
        <v>0</v>
      </c>
      <c r="BJ440" s="14" t="s">
        <v>82</v>
      </c>
      <c r="BK440" s="239">
        <f>ROUND(I440*H440,3)</f>
        <v>0</v>
      </c>
      <c r="BL440" s="14" t="s">
        <v>232</v>
      </c>
      <c r="BM440" s="237" t="s">
        <v>1277</v>
      </c>
    </row>
    <row r="441" s="2" customFormat="1" ht="24.15" customHeight="1">
      <c r="A441" s="35"/>
      <c r="B441" s="36"/>
      <c r="C441" s="226" t="s">
        <v>1278</v>
      </c>
      <c r="D441" s="226" t="s">
        <v>170</v>
      </c>
      <c r="E441" s="227" t="s">
        <v>1279</v>
      </c>
      <c r="F441" s="228" t="s">
        <v>1280</v>
      </c>
      <c r="G441" s="229" t="s">
        <v>777</v>
      </c>
      <c r="H441" s="231"/>
      <c r="I441" s="231"/>
      <c r="J441" s="230">
        <f>ROUND(I441*H441,3)</f>
        <v>0</v>
      </c>
      <c r="K441" s="232"/>
      <c r="L441" s="41"/>
      <c r="M441" s="233" t="s">
        <v>1</v>
      </c>
      <c r="N441" s="234" t="s">
        <v>38</v>
      </c>
      <c r="O441" s="94"/>
      <c r="P441" s="235">
        <f>O441*H441</f>
        <v>0</v>
      </c>
      <c r="Q441" s="235">
        <v>0</v>
      </c>
      <c r="R441" s="235">
        <f>Q441*H441</f>
        <v>0</v>
      </c>
      <c r="S441" s="235">
        <v>0</v>
      </c>
      <c r="T441" s="236">
        <f>S441*H441</f>
        <v>0</v>
      </c>
      <c r="U441" s="35"/>
      <c r="V441" s="35"/>
      <c r="W441" s="35"/>
      <c r="X441" s="35"/>
      <c r="Y441" s="35"/>
      <c r="Z441" s="35"/>
      <c r="AA441" s="35"/>
      <c r="AB441" s="35"/>
      <c r="AC441" s="35"/>
      <c r="AD441" s="35"/>
      <c r="AE441" s="35"/>
      <c r="AR441" s="237" t="s">
        <v>232</v>
      </c>
      <c r="AT441" s="237" t="s">
        <v>170</v>
      </c>
      <c r="AU441" s="237" t="s">
        <v>82</v>
      </c>
      <c r="AY441" s="14" t="s">
        <v>168</v>
      </c>
      <c r="BE441" s="238">
        <f>IF(N441="základná",J441,0)</f>
        <v>0</v>
      </c>
      <c r="BF441" s="238">
        <f>IF(N441="znížená",J441,0)</f>
        <v>0</v>
      </c>
      <c r="BG441" s="238">
        <f>IF(N441="zákl. prenesená",J441,0)</f>
        <v>0</v>
      </c>
      <c r="BH441" s="238">
        <f>IF(N441="zníž. prenesená",J441,0)</f>
        <v>0</v>
      </c>
      <c r="BI441" s="238">
        <f>IF(N441="nulová",J441,0)</f>
        <v>0</v>
      </c>
      <c r="BJ441" s="14" t="s">
        <v>82</v>
      </c>
      <c r="BK441" s="239">
        <f>ROUND(I441*H441,3)</f>
        <v>0</v>
      </c>
      <c r="BL441" s="14" t="s">
        <v>232</v>
      </c>
      <c r="BM441" s="237" t="s">
        <v>1281</v>
      </c>
    </row>
    <row r="442" s="12" customFormat="1" ht="22.8" customHeight="1">
      <c r="A442" s="12"/>
      <c r="B442" s="210"/>
      <c r="C442" s="211"/>
      <c r="D442" s="212" t="s">
        <v>71</v>
      </c>
      <c r="E442" s="224" t="s">
        <v>1282</v>
      </c>
      <c r="F442" s="224" t="s">
        <v>1283</v>
      </c>
      <c r="G442" s="211"/>
      <c r="H442" s="211"/>
      <c r="I442" s="214"/>
      <c r="J442" s="225">
        <f>BK442</f>
        <v>0</v>
      </c>
      <c r="K442" s="211"/>
      <c r="L442" s="216"/>
      <c r="M442" s="217"/>
      <c r="N442" s="218"/>
      <c r="O442" s="218"/>
      <c r="P442" s="219">
        <f>SUM(P443:P453)</f>
        <v>0</v>
      </c>
      <c r="Q442" s="218"/>
      <c r="R442" s="219">
        <f>SUM(R443:R453)</f>
        <v>2.0659479999999997</v>
      </c>
      <c r="S442" s="218"/>
      <c r="T442" s="220">
        <f>SUM(T443:T453)</f>
        <v>0</v>
      </c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R442" s="221" t="s">
        <v>82</v>
      </c>
      <c r="AT442" s="222" t="s">
        <v>71</v>
      </c>
      <c r="AU442" s="222" t="s">
        <v>80</v>
      </c>
      <c r="AY442" s="221" t="s">
        <v>168</v>
      </c>
      <c r="BK442" s="223">
        <f>SUM(BK443:BK453)</f>
        <v>0</v>
      </c>
    </row>
    <row r="443" s="2" customFormat="1" ht="33" customHeight="1">
      <c r="A443" s="35"/>
      <c r="B443" s="36"/>
      <c r="C443" s="226" t="s">
        <v>1284</v>
      </c>
      <c r="D443" s="226" t="s">
        <v>170</v>
      </c>
      <c r="E443" s="227" t="s">
        <v>1285</v>
      </c>
      <c r="F443" s="228" t="s">
        <v>1286</v>
      </c>
      <c r="G443" s="229" t="s">
        <v>221</v>
      </c>
      <c r="H443" s="230">
        <v>27.600000000000001</v>
      </c>
      <c r="I443" s="231"/>
      <c r="J443" s="230">
        <f>ROUND(I443*H443,3)</f>
        <v>0</v>
      </c>
      <c r="K443" s="232"/>
      <c r="L443" s="41"/>
      <c r="M443" s="233" t="s">
        <v>1</v>
      </c>
      <c r="N443" s="234" t="s">
        <v>38</v>
      </c>
      <c r="O443" s="94"/>
      <c r="P443" s="235">
        <f>O443*H443</f>
        <v>0</v>
      </c>
      <c r="Q443" s="235">
        <v>0.0037499999999999999</v>
      </c>
      <c r="R443" s="235">
        <f>Q443*H443</f>
        <v>0.1035</v>
      </c>
      <c r="S443" s="235">
        <v>0</v>
      </c>
      <c r="T443" s="236">
        <f>S443*H443</f>
        <v>0</v>
      </c>
      <c r="U443" s="35"/>
      <c r="V443" s="35"/>
      <c r="W443" s="35"/>
      <c r="X443" s="35"/>
      <c r="Y443" s="35"/>
      <c r="Z443" s="35"/>
      <c r="AA443" s="35"/>
      <c r="AB443" s="35"/>
      <c r="AC443" s="35"/>
      <c r="AD443" s="35"/>
      <c r="AE443" s="35"/>
      <c r="AR443" s="237" t="s">
        <v>232</v>
      </c>
      <c r="AT443" s="237" t="s">
        <v>170</v>
      </c>
      <c r="AU443" s="237" t="s">
        <v>82</v>
      </c>
      <c r="AY443" s="14" t="s">
        <v>168</v>
      </c>
      <c r="BE443" s="238">
        <f>IF(N443="základná",J443,0)</f>
        <v>0</v>
      </c>
      <c r="BF443" s="238">
        <f>IF(N443="znížená",J443,0)</f>
        <v>0</v>
      </c>
      <c r="BG443" s="238">
        <f>IF(N443="zákl. prenesená",J443,0)</f>
        <v>0</v>
      </c>
      <c r="BH443" s="238">
        <f>IF(N443="zníž. prenesená",J443,0)</f>
        <v>0</v>
      </c>
      <c r="BI443" s="238">
        <f>IF(N443="nulová",J443,0)</f>
        <v>0</v>
      </c>
      <c r="BJ443" s="14" t="s">
        <v>82</v>
      </c>
      <c r="BK443" s="239">
        <f>ROUND(I443*H443,3)</f>
        <v>0</v>
      </c>
      <c r="BL443" s="14" t="s">
        <v>232</v>
      </c>
      <c r="BM443" s="237" t="s">
        <v>1287</v>
      </c>
    </row>
    <row r="444" s="2" customFormat="1" ht="24.15" customHeight="1">
      <c r="A444" s="35"/>
      <c r="B444" s="36"/>
      <c r="C444" s="240" t="s">
        <v>1288</v>
      </c>
      <c r="D444" s="240" t="s">
        <v>439</v>
      </c>
      <c r="E444" s="241" t="s">
        <v>1289</v>
      </c>
      <c r="F444" s="242" t="s">
        <v>1290</v>
      </c>
      <c r="G444" s="243" t="s">
        <v>1034</v>
      </c>
      <c r="H444" s="244">
        <v>96.599999999999994</v>
      </c>
      <c r="I444" s="245"/>
      <c r="J444" s="244">
        <f>ROUND(I444*H444,3)</f>
        <v>0</v>
      </c>
      <c r="K444" s="246"/>
      <c r="L444" s="247"/>
      <c r="M444" s="248" t="s">
        <v>1</v>
      </c>
      <c r="N444" s="249" t="s">
        <v>38</v>
      </c>
      <c r="O444" s="94"/>
      <c r="P444" s="235">
        <f>O444*H444</f>
        <v>0</v>
      </c>
      <c r="Q444" s="235">
        <v>0</v>
      </c>
      <c r="R444" s="235">
        <f>Q444*H444</f>
        <v>0</v>
      </c>
      <c r="S444" s="235">
        <v>0</v>
      </c>
      <c r="T444" s="236">
        <f>S444*H444</f>
        <v>0</v>
      </c>
      <c r="U444" s="35"/>
      <c r="V444" s="35"/>
      <c r="W444" s="35"/>
      <c r="X444" s="35"/>
      <c r="Y444" s="35"/>
      <c r="Z444" s="35"/>
      <c r="AA444" s="35"/>
      <c r="AB444" s="35"/>
      <c r="AC444" s="35"/>
      <c r="AD444" s="35"/>
      <c r="AE444" s="35"/>
      <c r="AR444" s="237" t="s">
        <v>297</v>
      </c>
      <c r="AT444" s="237" t="s">
        <v>439</v>
      </c>
      <c r="AU444" s="237" t="s">
        <v>82</v>
      </c>
      <c r="AY444" s="14" t="s">
        <v>168</v>
      </c>
      <c r="BE444" s="238">
        <f>IF(N444="základná",J444,0)</f>
        <v>0</v>
      </c>
      <c r="BF444" s="238">
        <f>IF(N444="znížená",J444,0)</f>
        <v>0</v>
      </c>
      <c r="BG444" s="238">
        <f>IF(N444="zákl. prenesená",J444,0)</f>
        <v>0</v>
      </c>
      <c r="BH444" s="238">
        <f>IF(N444="zníž. prenesená",J444,0)</f>
        <v>0</v>
      </c>
      <c r="BI444" s="238">
        <f>IF(N444="nulová",J444,0)</f>
        <v>0</v>
      </c>
      <c r="BJ444" s="14" t="s">
        <v>82</v>
      </c>
      <c r="BK444" s="239">
        <f>ROUND(I444*H444,3)</f>
        <v>0</v>
      </c>
      <c r="BL444" s="14" t="s">
        <v>232</v>
      </c>
      <c r="BM444" s="237" t="s">
        <v>1291</v>
      </c>
    </row>
    <row r="445" s="2" customFormat="1" ht="24.15" customHeight="1">
      <c r="A445" s="35"/>
      <c r="B445" s="36"/>
      <c r="C445" s="240" t="s">
        <v>1292</v>
      </c>
      <c r="D445" s="240" t="s">
        <v>439</v>
      </c>
      <c r="E445" s="241" t="s">
        <v>1293</v>
      </c>
      <c r="F445" s="242" t="s">
        <v>1294</v>
      </c>
      <c r="G445" s="243" t="s">
        <v>1034</v>
      </c>
      <c r="H445" s="244">
        <v>96.599999999999994</v>
      </c>
      <c r="I445" s="245"/>
      <c r="J445" s="244">
        <f>ROUND(I445*H445,3)</f>
        <v>0</v>
      </c>
      <c r="K445" s="246"/>
      <c r="L445" s="247"/>
      <c r="M445" s="248" t="s">
        <v>1</v>
      </c>
      <c r="N445" s="249" t="s">
        <v>38</v>
      </c>
      <c r="O445" s="94"/>
      <c r="P445" s="235">
        <f>O445*H445</f>
        <v>0</v>
      </c>
      <c r="Q445" s="235">
        <v>0</v>
      </c>
      <c r="R445" s="235">
        <f>Q445*H445</f>
        <v>0</v>
      </c>
      <c r="S445" s="235">
        <v>0</v>
      </c>
      <c r="T445" s="236">
        <f>S445*H445</f>
        <v>0</v>
      </c>
      <c r="U445" s="35"/>
      <c r="V445" s="35"/>
      <c r="W445" s="35"/>
      <c r="X445" s="35"/>
      <c r="Y445" s="35"/>
      <c r="Z445" s="35"/>
      <c r="AA445" s="35"/>
      <c r="AB445" s="35"/>
      <c r="AC445" s="35"/>
      <c r="AD445" s="35"/>
      <c r="AE445" s="35"/>
      <c r="AR445" s="237" t="s">
        <v>297</v>
      </c>
      <c r="AT445" s="237" t="s">
        <v>439</v>
      </c>
      <c r="AU445" s="237" t="s">
        <v>82</v>
      </c>
      <c r="AY445" s="14" t="s">
        <v>168</v>
      </c>
      <c r="BE445" s="238">
        <f>IF(N445="základná",J445,0)</f>
        <v>0</v>
      </c>
      <c r="BF445" s="238">
        <f>IF(N445="znížená",J445,0)</f>
        <v>0</v>
      </c>
      <c r="BG445" s="238">
        <f>IF(N445="zákl. prenesená",J445,0)</f>
        <v>0</v>
      </c>
      <c r="BH445" s="238">
        <f>IF(N445="zníž. prenesená",J445,0)</f>
        <v>0</v>
      </c>
      <c r="BI445" s="238">
        <f>IF(N445="nulová",J445,0)</f>
        <v>0</v>
      </c>
      <c r="BJ445" s="14" t="s">
        <v>82</v>
      </c>
      <c r="BK445" s="239">
        <f>ROUND(I445*H445,3)</f>
        <v>0</v>
      </c>
      <c r="BL445" s="14" t="s">
        <v>232</v>
      </c>
      <c r="BM445" s="237" t="s">
        <v>1295</v>
      </c>
    </row>
    <row r="446" s="2" customFormat="1" ht="24.15" customHeight="1">
      <c r="A446" s="35"/>
      <c r="B446" s="36"/>
      <c r="C446" s="226" t="s">
        <v>1296</v>
      </c>
      <c r="D446" s="226" t="s">
        <v>170</v>
      </c>
      <c r="E446" s="227" t="s">
        <v>1297</v>
      </c>
      <c r="F446" s="228" t="s">
        <v>1298</v>
      </c>
      <c r="G446" s="229" t="s">
        <v>666</v>
      </c>
      <c r="H446" s="230">
        <v>200</v>
      </c>
      <c r="I446" s="231"/>
      <c r="J446" s="230">
        <f>ROUND(I446*H446,3)</f>
        <v>0</v>
      </c>
      <c r="K446" s="232"/>
      <c r="L446" s="41"/>
      <c r="M446" s="233" t="s">
        <v>1</v>
      </c>
      <c r="N446" s="234" t="s">
        <v>38</v>
      </c>
      <c r="O446" s="94"/>
      <c r="P446" s="235">
        <f>O446*H446</f>
        <v>0</v>
      </c>
      <c r="Q446" s="235">
        <v>0.00296</v>
      </c>
      <c r="R446" s="235">
        <f>Q446*H446</f>
        <v>0.59199999999999997</v>
      </c>
      <c r="S446" s="235">
        <v>0</v>
      </c>
      <c r="T446" s="236">
        <f>S446*H446</f>
        <v>0</v>
      </c>
      <c r="U446" s="35"/>
      <c r="V446" s="35"/>
      <c r="W446" s="35"/>
      <c r="X446" s="35"/>
      <c r="Y446" s="35"/>
      <c r="Z446" s="35"/>
      <c r="AA446" s="35"/>
      <c r="AB446" s="35"/>
      <c r="AC446" s="35"/>
      <c r="AD446" s="35"/>
      <c r="AE446" s="35"/>
      <c r="AR446" s="237" t="s">
        <v>232</v>
      </c>
      <c r="AT446" s="237" t="s">
        <v>170</v>
      </c>
      <c r="AU446" s="237" t="s">
        <v>82</v>
      </c>
      <c r="AY446" s="14" t="s">
        <v>168</v>
      </c>
      <c r="BE446" s="238">
        <f>IF(N446="základná",J446,0)</f>
        <v>0</v>
      </c>
      <c r="BF446" s="238">
        <f>IF(N446="znížená",J446,0)</f>
        <v>0</v>
      </c>
      <c r="BG446" s="238">
        <f>IF(N446="zákl. prenesená",J446,0)</f>
        <v>0</v>
      </c>
      <c r="BH446" s="238">
        <f>IF(N446="zníž. prenesená",J446,0)</f>
        <v>0</v>
      </c>
      <c r="BI446" s="238">
        <f>IF(N446="nulová",J446,0)</f>
        <v>0</v>
      </c>
      <c r="BJ446" s="14" t="s">
        <v>82</v>
      </c>
      <c r="BK446" s="239">
        <f>ROUND(I446*H446,3)</f>
        <v>0</v>
      </c>
      <c r="BL446" s="14" t="s">
        <v>232</v>
      </c>
      <c r="BM446" s="237" t="s">
        <v>1299</v>
      </c>
    </row>
    <row r="447" s="2" customFormat="1" ht="16.5" customHeight="1">
      <c r="A447" s="35"/>
      <c r="B447" s="36"/>
      <c r="C447" s="240" t="s">
        <v>1300</v>
      </c>
      <c r="D447" s="240" t="s">
        <v>439</v>
      </c>
      <c r="E447" s="241" t="s">
        <v>1301</v>
      </c>
      <c r="F447" s="242" t="s">
        <v>1302</v>
      </c>
      <c r="G447" s="243" t="s">
        <v>666</v>
      </c>
      <c r="H447" s="244">
        <v>210</v>
      </c>
      <c r="I447" s="245"/>
      <c r="J447" s="244">
        <f>ROUND(I447*H447,3)</f>
        <v>0</v>
      </c>
      <c r="K447" s="246"/>
      <c r="L447" s="247"/>
      <c r="M447" s="248" t="s">
        <v>1</v>
      </c>
      <c r="N447" s="249" t="s">
        <v>38</v>
      </c>
      <c r="O447" s="94"/>
      <c r="P447" s="235">
        <f>O447*H447</f>
        <v>0</v>
      </c>
      <c r="Q447" s="235">
        <v>0</v>
      </c>
      <c r="R447" s="235">
        <f>Q447*H447</f>
        <v>0</v>
      </c>
      <c r="S447" s="235">
        <v>0</v>
      </c>
      <c r="T447" s="236">
        <f>S447*H447</f>
        <v>0</v>
      </c>
      <c r="U447" s="35"/>
      <c r="V447" s="35"/>
      <c r="W447" s="35"/>
      <c r="X447" s="35"/>
      <c r="Y447" s="35"/>
      <c r="Z447" s="35"/>
      <c r="AA447" s="35"/>
      <c r="AB447" s="35"/>
      <c r="AC447" s="35"/>
      <c r="AD447" s="35"/>
      <c r="AE447" s="35"/>
      <c r="AR447" s="237" t="s">
        <v>297</v>
      </c>
      <c r="AT447" s="237" t="s">
        <v>439</v>
      </c>
      <c r="AU447" s="237" t="s">
        <v>82</v>
      </c>
      <c r="AY447" s="14" t="s">
        <v>168</v>
      </c>
      <c r="BE447" s="238">
        <f>IF(N447="základná",J447,0)</f>
        <v>0</v>
      </c>
      <c r="BF447" s="238">
        <f>IF(N447="znížená",J447,0)</f>
        <v>0</v>
      </c>
      <c r="BG447" s="238">
        <f>IF(N447="zákl. prenesená",J447,0)</f>
        <v>0</v>
      </c>
      <c r="BH447" s="238">
        <f>IF(N447="zníž. prenesená",J447,0)</f>
        <v>0</v>
      </c>
      <c r="BI447" s="238">
        <f>IF(N447="nulová",J447,0)</f>
        <v>0</v>
      </c>
      <c r="BJ447" s="14" t="s">
        <v>82</v>
      </c>
      <c r="BK447" s="239">
        <f>ROUND(I447*H447,3)</f>
        <v>0</v>
      </c>
      <c r="BL447" s="14" t="s">
        <v>232</v>
      </c>
      <c r="BM447" s="237" t="s">
        <v>1303</v>
      </c>
    </row>
    <row r="448" s="2" customFormat="1" ht="24.15" customHeight="1">
      <c r="A448" s="35"/>
      <c r="B448" s="36"/>
      <c r="C448" s="226" t="s">
        <v>1304</v>
      </c>
      <c r="D448" s="226" t="s">
        <v>170</v>
      </c>
      <c r="E448" s="227" t="s">
        <v>1305</v>
      </c>
      <c r="F448" s="228" t="s">
        <v>1306</v>
      </c>
      <c r="G448" s="229" t="s">
        <v>666</v>
      </c>
      <c r="H448" s="230">
        <v>23.600000000000001</v>
      </c>
      <c r="I448" s="231"/>
      <c r="J448" s="230">
        <f>ROUND(I448*H448,3)</f>
        <v>0</v>
      </c>
      <c r="K448" s="232"/>
      <c r="L448" s="41"/>
      <c r="M448" s="233" t="s">
        <v>1</v>
      </c>
      <c r="N448" s="234" t="s">
        <v>38</v>
      </c>
      <c r="O448" s="94"/>
      <c r="P448" s="235">
        <f>O448*H448</f>
        <v>0</v>
      </c>
      <c r="Q448" s="235">
        <v>0.0030000000000000001</v>
      </c>
      <c r="R448" s="235">
        <f>Q448*H448</f>
        <v>0.070800000000000002</v>
      </c>
      <c r="S448" s="235">
        <v>0</v>
      </c>
      <c r="T448" s="236">
        <f>S448*H448</f>
        <v>0</v>
      </c>
      <c r="U448" s="35"/>
      <c r="V448" s="35"/>
      <c r="W448" s="35"/>
      <c r="X448" s="35"/>
      <c r="Y448" s="35"/>
      <c r="Z448" s="35"/>
      <c r="AA448" s="35"/>
      <c r="AB448" s="35"/>
      <c r="AC448" s="35"/>
      <c r="AD448" s="35"/>
      <c r="AE448" s="35"/>
      <c r="AR448" s="237" t="s">
        <v>232</v>
      </c>
      <c r="AT448" s="237" t="s">
        <v>170</v>
      </c>
      <c r="AU448" s="237" t="s">
        <v>82</v>
      </c>
      <c r="AY448" s="14" t="s">
        <v>168</v>
      </c>
      <c r="BE448" s="238">
        <f>IF(N448="základná",J448,0)</f>
        <v>0</v>
      </c>
      <c r="BF448" s="238">
        <f>IF(N448="znížená",J448,0)</f>
        <v>0</v>
      </c>
      <c r="BG448" s="238">
        <f>IF(N448="zákl. prenesená",J448,0)</f>
        <v>0</v>
      </c>
      <c r="BH448" s="238">
        <f>IF(N448="zníž. prenesená",J448,0)</f>
        <v>0</v>
      </c>
      <c r="BI448" s="238">
        <f>IF(N448="nulová",J448,0)</f>
        <v>0</v>
      </c>
      <c r="BJ448" s="14" t="s">
        <v>82</v>
      </c>
      <c r="BK448" s="239">
        <f>ROUND(I448*H448,3)</f>
        <v>0</v>
      </c>
      <c r="BL448" s="14" t="s">
        <v>232</v>
      </c>
      <c r="BM448" s="237" t="s">
        <v>1307</v>
      </c>
    </row>
    <row r="449" s="2" customFormat="1" ht="16.5" customHeight="1">
      <c r="A449" s="35"/>
      <c r="B449" s="36"/>
      <c r="C449" s="240" t="s">
        <v>1308</v>
      </c>
      <c r="D449" s="240" t="s">
        <v>439</v>
      </c>
      <c r="E449" s="241" t="s">
        <v>1301</v>
      </c>
      <c r="F449" s="242" t="s">
        <v>1302</v>
      </c>
      <c r="G449" s="243" t="s">
        <v>666</v>
      </c>
      <c r="H449" s="244">
        <v>24.780000000000001</v>
      </c>
      <c r="I449" s="245"/>
      <c r="J449" s="244">
        <f>ROUND(I449*H449,3)</f>
        <v>0</v>
      </c>
      <c r="K449" s="246"/>
      <c r="L449" s="247"/>
      <c r="M449" s="248" t="s">
        <v>1</v>
      </c>
      <c r="N449" s="249" t="s">
        <v>38</v>
      </c>
      <c r="O449" s="94"/>
      <c r="P449" s="235">
        <f>O449*H449</f>
        <v>0</v>
      </c>
      <c r="Q449" s="235">
        <v>0</v>
      </c>
      <c r="R449" s="235">
        <f>Q449*H449</f>
        <v>0</v>
      </c>
      <c r="S449" s="235">
        <v>0</v>
      </c>
      <c r="T449" s="236">
        <f>S449*H449</f>
        <v>0</v>
      </c>
      <c r="U449" s="35"/>
      <c r="V449" s="35"/>
      <c r="W449" s="35"/>
      <c r="X449" s="35"/>
      <c r="Y449" s="35"/>
      <c r="Z449" s="35"/>
      <c r="AA449" s="35"/>
      <c r="AB449" s="35"/>
      <c r="AC449" s="35"/>
      <c r="AD449" s="35"/>
      <c r="AE449" s="35"/>
      <c r="AR449" s="237" t="s">
        <v>297</v>
      </c>
      <c r="AT449" s="237" t="s">
        <v>439</v>
      </c>
      <c r="AU449" s="237" t="s">
        <v>82</v>
      </c>
      <c r="AY449" s="14" t="s">
        <v>168</v>
      </c>
      <c r="BE449" s="238">
        <f>IF(N449="základná",J449,0)</f>
        <v>0</v>
      </c>
      <c r="BF449" s="238">
        <f>IF(N449="znížená",J449,0)</f>
        <v>0</v>
      </c>
      <c r="BG449" s="238">
        <f>IF(N449="zákl. prenesená",J449,0)</f>
        <v>0</v>
      </c>
      <c r="BH449" s="238">
        <f>IF(N449="zníž. prenesená",J449,0)</f>
        <v>0</v>
      </c>
      <c r="BI449" s="238">
        <f>IF(N449="nulová",J449,0)</f>
        <v>0</v>
      </c>
      <c r="BJ449" s="14" t="s">
        <v>82</v>
      </c>
      <c r="BK449" s="239">
        <f>ROUND(I449*H449,3)</f>
        <v>0</v>
      </c>
      <c r="BL449" s="14" t="s">
        <v>232</v>
      </c>
      <c r="BM449" s="237" t="s">
        <v>1309</v>
      </c>
    </row>
    <row r="450" s="2" customFormat="1" ht="24.15" customHeight="1">
      <c r="A450" s="35"/>
      <c r="B450" s="36"/>
      <c r="C450" s="226" t="s">
        <v>1310</v>
      </c>
      <c r="D450" s="226" t="s">
        <v>170</v>
      </c>
      <c r="E450" s="227" t="s">
        <v>1311</v>
      </c>
      <c r="F450" s="228" t="s">
        <v>1312</v>
      </c>
      <c r="G450" s="229" t="s">
        <v>221</v>
      </c>
      <c r="H450" s="230">
        <v>406.13999999999999</v>
      </c>
      <c r="I450" s="231"/>
      <c r="J450" s="230">
        <f>ROUND(I450*H450,3)</f>
        <v>0</v>
      </c>
      <c r="K450" s="232"/>
      <c r="L450" s="41"/>
      <c r="M450" s="233" t="s">
        <v>1</v>
      </c>
      <c r="N450" s="234" t="s">
        <v>38</v>
      </c>
      <c r="O450" s="94"/>
      <c r="P450" s="235">
        <f>O450*H450</f>
        <v>0</v>
      </c>
      <c r="Q450" s="235">
        <v>0.0032000000000000002</v>
      </c>
      <c r="R450" s="235">
        <f>Q450*H450</f>
        <v>1.2996479999999999</v>
      </c>
      <c r="S450" s="235">
        <v>0</v>
      </c>
      <c r="T450" s="236">
        <f>S450*H450</f>
        <v>0</v>
      </c>
      <c r="U450" s="35"/>
      <c r="V450" s="35"/>
      <c r="W450" s="35"/>
      <c r="X450" s="35"/>
      <c r="Y450" s="35"/>
      <c r="Z450" s="35"/>
      <c r="AA450" s="35"/>
      <c r="AB450" s="35"/>
      <c r="AC450" s="35"/>
      <c r="AD450" s="35"/>
      <c r="AE450" s="35"/>
      <c r="AR450" s="237" t="s">
        <v>232</v>
      </c>
      <c r="AT450" s="237" t="s">
        <v>170</v>
      </c>
      <c r="AU450" s="237" t="s">
        <v>82</v>
      </c>
      <c r="AY450" s="14" t="s">
        <v>168</v>
      </c>
      <c r="BE450" s="238">
        <f>IF(N450="základná",J450,0)</f>
        <v>0</v>
      </c>
      <c r="BF450" s="238">
        <f>IF(N450="znížená",J450,0)</f>
        <v>0</v>
      </c>
      <c r="BG450" s="238">
        <f>IF(N450="zákl. prenesená",J450,0)</f>
        <v>0</v>
      </c>
      <c r="BH450" s="238">
        <f>IF(N450="zníž. prenesená",J450,0)</f>
        <v>0</v>
      </c>
      <c r="BI450" s="238">
        <f>IF(N450="nulová",J450,0)</f>
        <v>0</v>
      </c>
      <c r="BJ450" s="14" t="s">
        <v>82</v>
      </c>
      <c r="BK450" s="239">
        <f>ROUND(I450*H450,3)</f>
        <v>0</v>
      </c>
      <c r="BL450" s="14" t="s">
        <v>232</v>
      </c>
      <c r="BM450" s="237" t="s">
        <v>1313</v>
      </c>
    </row>
    <row r="451" s="2" customFormat="1" ht="16.5" customHeight="1">
      <c r="A451" s="35"/>
      <c r="B451" s="36"/>
      <c r="C451" s="240" t="s">
        <v>1314</v>
      </c>
      <c r="D451" s="240" t="s">
        <v>439</v>
      </c>
      <c r="E451" s="241" t="s">
        <v>1315</v>
      </c>
      <c r="F451" s="242" t="s">
        <v>1316</v>
      </c>
      <c r="G451" s="243" t="s">
        <v>221</v>
      </c>
      <c r="H451" s="244">
        <v>351.38400000000001</v>
      </c>
      <c r="I451" s="245"/>
      <c r="J451" s="244">
        <f>ROUND(I451*H451,3)</f>
        <v>0</v>
      </c>
      <c r="K451" s="246"/>
      <c r="L451" s="247"/>
      <c r="M451" s="248" t="s">
        <v>1</v>
      </c>
      <c r="N451" s="249" t="s">
        <v>38</v>
      </c>
      <c r="O451" s="94"/>
      <c r="P451" s="235">
        <f>O451*H451</f>
        <v>0</v>
      </c>
      <c r="Q451" s="235">
        <v>0</v>
      </c>
      <c r="R451" s="235">
        <f>Q451*H451</f>
        <v>0</v>
      </c>
      <c r="S451" s="235">
        <v>0</v>
      </c>
      <c r="T451" s="236">
        <f>S451*H451</f>
        <v>0</v>
      </c>
      <c r="U451" s="35"/>
      <c r="V451" s="35"/>
      <c r="W451" s="35"/>
      <c r="X451" s="35"/>
      <c r="Y451" s="35"/>
      <c r="Z451" s="35"/>
      <c r="AA451" s="35"/>
      <c r="AB451" s="35"/>
      <c r="AC451" s="35"/>
      <c r="AD451" s="35"/>
      <c r="AE451" s="35"/>
      <c r="AR451" s="237" t="s">
        <v>297</v>
      </c>
      <c r="AT451" s="237" t="s">
        <v>439</v>
      </c>
      <c r="AU451" s="237" t="s">
        <v>82</v>
      </c>
      <c r="AY451" s="14" t="s">
        <v>168</v>
      </c>
      <c r="BE451" s="238">
        <f>IF(N451="základná",J451,0)</f>
        <v>0</v>
      </c>
      <c r="BF451" s="238">
        <f>IF(N451="znížená",J451,0)</f>
        <v>0</v>
      </c>
      <c r="BG451" s="238">
        <f>IF(N451="zákl. prenesená",J451,0)</f>
        <v>0</v>
      </c>
      <c r="BH451" s="238">
        <f>IF(N451="zníž. prenesená",J451,0)</f>
        <v>0</v>
      </c>
      <c r="BI451" s="238">
        <f>IF(N451="nulová",J451,0)</f>
        <v>0</v>
      </c>
      <c r="BJ451" s="14" t="s">
        <v>82</v>
      </c>
      <c r="BK451" s="239">
        <f>ROUND(I451*H451,3)</f>
        <v>0</v>
      </c>
      <c r="BL451" s="14" t="s">
        <v>232</v>
      </c>
      <c r="BM451" s="237" t="s">
        <v>1317</v>
      </c>
    </row>
    <row r="452" s="2" customFormat="1" ht="24.15" customHeight="1">
      <c r="A452" s="35"/>
      <c r="B452" s="36"/>
      <c r="C452" s="240" t="s">
        <v>1318</v>
      </c>
      <c r="D452" s="240" t="s">
        <v>439</v>
      </c>
      <c r="E452" s="241" t="s">
        <v>1319</v>
      </c>
      <c r="F452" s="242" t="s">
        <v>1320</v>
      </c>
      <c r="G452" s="243" t="s">
        <v>221</v>
      </c>
      <c r="H452" s="244">
        <v>70.451999999999998</v>
      </c>
      <c r="I452" s="245"/>
      <c r="J452" s="244">
        <f>ROUND(I452*H452,3)</f>
        <v>0</v>
      </c>
      <c r="K452" s="246"/>
      <c r="L452" s="247"/>
      <c r="M452" s="248" t="s">
        <v>1</v>
      </c>
      <c r="N452" s="249" t="s">
        <v>38</v>
      </c>
      <c r="O452" s="94"/>
      <c r="P452" s="235">
        <f>O452*H452</f>
        <v>0</v>
      </c>
      <c r="Q452" s="235">
        <v>0</v>
      </c>
      <c r="R452" s="235">
        <f>Q452*H452</f>
        <v>0</v>
      </c>
      <c r="S452" s="235">
        <v>0</v>
      </c>
      <c r="T452" s="236">
        <f>S452*H452</f>
        <v>0</v>
      </c>
      <c r="U452" s="35"/>
      <c r="V452" s="35"/>
      <c r="W452" s="35"/>
      <c r="X452" s="35"/>
      <c r="Y452" s="35"/>
      <c r="Z452" s="35"/>
      <c r="AA452" s="35"/>
      <c r="AB452" s="35"/>
      <c r="AC452" s="35"/>
      <c r="AD452" s="35"/>
      <c r="AE452" s="35"/>
      <c r="AR452" s="237" t="s">
        <v>297</v>
      </c>
      <c r="AT452" s="237" t="s">
        <v>439</v>
      </c>
      <c r="AU452" s="237" t="s">
        <v>82</v>
      </c>
      <c r="AY452" s="14" t="s">
        <v>168</v>
      </c>
      <c r="BE452" s="238">
        <f>IF(N452="základná",J452,0)</f>
        <v>0</v>
      </c>
      <c r="BF452" s="238">
        <f>IF(N452="znížená",J452,0)</f>
        <v>0</v>
      </c>
      <c r="BG452" s="238">
        <f>IF(N452="zákl. prenesená",J452,0)</f>
        <v>0</v>
      </c>
      <c r="BH452" s="238">
        <f>IF(N452="zníž. prenesená",J452,0)</f>
        <v>0</v>
      </c>
      <c r="BI452" s="238">
        <f>IF(N452="nulová",J452,0)</f>
        <v>0</v>
      </c>
      <c r="BJ452" s="14" t="s">
        <v>82</v>
      </c>
      <c r="BK452" s="239">
        <f>ROUND(I452*H452,3)</f>
        <v>0</v>
      </c>
      <c r="BL452" s="14" t="s">
        <v>232</v>
      </c>
      <c r="BM452" s="237" t="s">
        <v>1321</v>
      </c>
    </row>
    <row r="453" s="2" customFormat="1" ht="24.15" customHeight="1">
      <c r="A453" s="35"/>
      <c r="B453" s="36"/>
      <c r="C453" s="226" t="s">
        <v>1322</v>
      </c>
      <c r="D453" s="226" t="s">
        <v>170</v>
      </c>
      <c r="E453" s="227" t="s">
        <v>1323</v>
      </c>
      <c r="F453" s="228" t="s">
        <v>1324</v>
      </c>
      <c r="G453" s="229" t="s">
        <v>777</v>
      </c>
      <c r="H453" s="231"/>
      <c r="I453" s="231"/>
      <c r="J453" s="230">
        <f>ROUND(I453*H453,3)</f>
        <v>0</v>
      </c>
      <c r="K453" s="232"/>
      <c r="L453" s="41"/>
      <c r="M453" s="233" t="s">
        <v>1</v>
      </c>
      <c r="N453" s="234" t="s">
        <v>38</v>
      </c>
      <c r="O453" s="94"/>
      <c r="P453" s="235">
        <f>O453*H453</f>
        <v>0</v>
      </c>
      <c r="Q453" s="235">
        <v>0</v>
      </c>
      <c r="R453" s="235">
        <f>Q453*H453</f>
        <v>0</v>
      </c>
      <c r="S453" s="235">
        <v>0</v>
      </c>
      <c r="T453" s="236">
        <f>S453*H453</f>
        <v>0</v>
      </c>
      <c r="U453" s="35"/>
      <c r="V453" s="35"/>
      <c r="W453" s="35"/>
      <c r="X453" s="35"/>
      <c r="Y453" s="35"/>
      <c r="Z453" s="35"/>
      <c r="AA453" s="35"/>
      <c r="AB453" s="35"/>
      <c r="AC453" s="35"/>
      <c r="AD453" s="35"/>
      <c r="AE453" s="35"/>
      <c r="AR453" s="237" t="s">
        <v>232</v>
      </c>
      <c r="AT453" s="237" t="s">
        <v>170</v>
      </c>
      <c r="AU453" s="237" t="s">
        <v>82</v>
      </c>
      <c r="AY453" s="14" t="s">
        <v>168</v>
      </c>
      <c r="BE453" s="238">
        <f>IF(N453="základná",J453,0)</f>
        <v>0</v>
      </c>
      <c r="BF453" s="238">
        <f>IF(N453="znížená",J453,0)</f>
        <v>0</v>
      </c>
      <c r="BG453" s="238">
        <f>IF(N453="zákl. prenesená",J453,0)</f>
        <v>0</v>
      </c>
      <c r="BH453" s="238">
        <f>IF(N453="zníž. prenesená",J453,0)</f>
        <v>0</v>
      </c>
      <c r="BI453" s="238">
        <f>IF(N453="nulová",J453,0)</f>
        <v>0</v>
      </c>
      <c r="BJ453" s="14" t="s">
        <v>82</v>
      </c>
      <c r="BK453" s="239">
        <f>ROUND(I453*H453,3)</f>
        <v>0</v>
      </c>
      <c r="BL453" s="14" t="s">
        <v>232</v>
      </c>
      <c r="BM453" s="237" t="s">
        <v>1325</v>
      </c>
    </row>
    <row r="454" s="12" customFormat="1" ht="22.8" customHeight="1">
      <c r="A454" s="12"/>
      <c r="B454" s="210"/>
      <c r="C454" s="211"/>
      <c r="D454" s="212" t="s">
        <v>71</v>
      </c>
      <c r="E454" s="224" t="s">
        <v>1326</v>
      </c>
      <c r="F454" s="224" t="s">
        <v>1327</v>
      </c>
      <c r="G454" s="211"/>
      <c r="H454" s="211"/>
      <c r="I454" s="214"/>
      <c r="J454" s="225">
        <f>BK454</f>
        <v>0</v>
      </c>
      <c r="K454" s="211"/>
      <c r="L454" s="216"/>
      <c r="M454" s="217"/>
      <c r="N454" s="218"/>
      <c r="O454" s="218"/>
      <c r="P454" s="219">
        <f>SUM(P455:P461)</f>
        <v>0</v>
      </c>
      <c r="Q454" s="218"/>
      <c r="R454" s="219">
        <f>SUM(R455:R461)</f>
        <v>0.22928242999999998</v>
      </c>
      <c r="S454" s="218"/>
      <c r="T454" s="220">
        <f>SUM(T455:T461)</f>
        <v>0</v>
      </c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R454" s="221" t="s">
        <v>82</v>
      </c>
      <c r="AT454" s="222" t="s">
        <v>71</v>
      </c>
      <c r="AU454" s="222" t="s">
        <v>80</v>
      </c>
      <c r="AY454" s="221" t="s">
        <v>168</v>
      </c>
      <c r="BK454" s="223">
        <f>SUM(BK455:BK461)</f>
        <v>0</v>
      </c>
    </row>
    <row r="455" s="2" customFormat="1" ht="24.15" customHeight="1">
      <c r="A455" s="35"/>
      <c r="B455" s="36"/>
      <c r="C455" s="226" t="s">
        <v>1328</v>
      </c>
      <c r="D455" s="226" t="s">
        <v>170</v>
      </c>
      <c r="E455" s="227" t="s">
        <v>1329</v>
      </c>
      <c r="F455" s="228" t="s">
        <v>1330</v>
      </c>
      <c r="G455" s="229" t="s">
        <v>666</v>
      </c>
      <c r="H455" s="230">
        <v>117.98</v>
      </c>
      <c r="I455" s="231"/>
      <c r="J455" s="230">
        <f>ROUND(I455*H455,3)</f>
        <v>0</v>
      </c>
      <c r="K455" s="232"/>
      <c r="L455" s="41"/>
      <c r="M455" s="233" t="s">
        <v>1</v>
      </c>
      <c r="N455" s="234" t="s">
        <v>38</v>
      </c>
      <c r="O455" s="94"/>
      <c r="P455" s="235">
        <f>O455*H455</f>
        <v>0</v>
      </c>
      <c r="Q455" s="235">
        <v>2.0000000000000002E-05</v>
      </c>
      <c r="R455" s="235">
        <f>Q455*H455</f>
        <v>0.0023596000000000003</v>
      </c>
      <c r="S455" s="235">
        <v>0</v>
      </c>
      <c r="T455" s="236">
        <f>S455*H455</f>
        <v>0</v>
      </c>
      <c r="U455" s="35"/>
      <c r="V455" s="35"/>
      <c r="W455" s="35"/>
      <c r="X455" s="35"/>
      <c r="Y455" s="35"/>
      <c r="Z455" s="35"/>
      <c r="AA455" s="35"/>
      <c r="AB455" s="35"/>
      <c r="AC455" s="35"/>
      <c r="AD455" s="35"/>
      <c r="AE455" s="35"/>
      <c r="AR455" s="237" t="s">
        <v>232</v>
      </c>
      <c r="AT455" s="237" t="s">
        <v>170</v>
      </c>
      <c r="AU455" s="237" t="s">
        <v>82</v>
      </c>
      <c r="AY455" s="14" t="s">
        <v>168</v>
      </c>
      <c r="BE455" s="238">
        <f>IF(N455="základná",J455,0)</f>
        <v>0</v>
      </c>
      <c r="BF455" s="238">
        <f>IF(N455="znížená",J455,0)</f>
        <v>0</v>
      </c>
      <c r="BG455" s="238">
        <f>IF(N455="zákl. prenesená",J455,0)</f>
        <v>0</v>
      </c>
      <c r="BH455" s="238">
        <f>IF(N455="zníž. prenesená",J455,0)</f>
        <v>0</v>
      </c>
      <c r="BI455" s="238">
        <f>IF(N455="nulová",J455,0)</f>
        <v>0</v>
      </c>
      <c r="BJ455" s="14" t="s">
        <v>82</v>
      </c>
      <c r="BK455" s="239">
        <f>ROUND(I455*H455,3)</f>
        <v>0</v>
      </c>
      <c r="BL455" s="14" t="s">
        <v>232</v>
      </c>
      <c r="BM455" s="237" t="s">
        <v>1331</v>
      </c>
    </row>
    <row r="456" s="2" customFormat="1" ht="16.5" customHeight="1">
      <c r="A456" s="35"/>
      <c r="B456" s="36"/>
      <c r="C456" s="240" t="s">
        <v>1332</v>
      </c>
      <c r="D456" s="240" t="s">
        <v>439</v>
      </c>
      <c r="E456" s="241" t="s">
        <v>1333</v>
      </c>
      <c r="F456" s="242" t="s">
        <v>1334</v>
      </c>
      <c r="G456" s="243" t="s">
        <v>666</v>
      </c>
      <c r="H456" s="244">
        <v>119.16</v>
      </c>
      <c r="I456" s="245"/>
      <c r="J456" s="244">
        <f>ROUND(I456*H456,3)</f>
        <v>0</v>
      </c>
      <c r="K456" s="246"/>
      <c r="L456" s="247"/>
      <c r="M456" s="248" t="s">
        <v>1</v>
      </c>
      <c r="N456" s="249" t="s">
        <v>38</v>
      </c>
      <c r="O456" s="94"/>
      <c r="P456" s="235">
        <f>O456*H456</f>
        <v>0</v>
      </c>
      <c r="Q456" s="235">
        <v>0.00080000000000000004</v>
      </c>
      <c r="R456" s="235">
        <f>Q456*H456</f>
        <v>0.095327999999999996</v>
      </c>
      <c r="S456" s="235">
        <v>0</v>
      </c>
      <c r="T456" s="236">
        <f>S456*H456</f>
        <v>0</v>
      </c>
      <c r="U456" s="35"/>
      <c r="V456" s="35"/>
      <c r="W456" s="35"/>
      <c r="X456" s="35"/>
      <c r="Y456" s="35"/>
      <c r="Z456" s="35"/>
      <c r="AA456" s="35"/>
      <c r="AB456" s="35"/>
      <c r="AC456" s="35"/>
      <c r="AD456" s="35"/>
      <c r="AE456" s="35"/>
      <c r="AR456" s="237" t="s">
        <v>297</v>
      </c>
      <c r="AT456" s="237" t="s">
        <v>439</v>
      </c>
      <c r="AU456" s="237" t="s">
        <v>82</v>
      </c>
      <c r="AY456" s="14" t="s">
        <v>168</v>
      </c>
      <c r="BE456" s="238">
        <f>IF(N456="základná",J456,0)</f>
        <v>0</v>
      </c>
      <c r="BF456" s="238">
        <f>IF(N456="znížená",J456,0)</f>
        <v>0</v>
      </c>
      <c r="BG456" s="238">
        <f>IF(N456="zákl. prenesená",J456,0)</f>
        <v>0</v>
      </c>
      <c r="BH456" s="238">
        <f>IF(N456="zníž. prenesená",J456,0)</f>
        <v>0</v>
      </c>
      <c r="BI456" s="238">
        <f>IF(N456="nulová",J456,0)</f>
        <v>0</v>
      </c>
      <c r="BJ456" s="14" t="s">
        <v>82</v>
      </c>
      <c r="BK456" s="239">
        <f>ROUND(I456*H456,3)</f>
        <v>0</v>
      </c>
      <c r="BL456" s="14" t="s">
        <v>232</v>
      </c>
      <c r="BM456" s="237" t="s">
        <v>1335</v>
      </c>
    </row>
    <row r="457" s="2" customFormat="1" ht="16.5" customHeight="1">
      <c r="A457" s="35"/>
      <c r="B457" s="36"/>
      <c r="C457" s="226" t="s">
        <v>1336</v>
      </c>
      <c r="D457" s="226" t="s">
        <v>170</v>
      </c>
      <c r="E457" s="227" t="s">
        <v>1337</v>
      </c>
      <c r="F457" s="228" t="s">
        <v>1338</v>
      </c>
      <c r="G457" s="229" t="s">
        <v>666</v>
      </c>
      <c r="H457" s="230">
        <v>59.649999999999999</v>
      </c>
      <c r="I457" s="231"/>
      <c r="J457" s="230">
        <f>ROUND(I457*H457,3)</f>
        <v>0</v>
      </c>
      <c r="K457" s="232"/>
      <c r="L457" s="41"/>
      <c r="M457" s="233" t="s">
        <v>1</v>
      </c>
      <c r="N457" s="234" t="s">
        <v>38</v>
      </c>
      <c r="O457" s="94"/>
      <c r="P457" s="235">
        <f>O457*H457</f>
        <v>0</v>
      </c>
      <c r="Q457" s="235">
        <v>1.0000000000000001E-05</v>
      </c>
      <c r="R457" s="235">
        <f>Q457*H457</f>
        <v>0.00059650000000000002</v>
      </c>
      <c r="S457" s="235">
        <v>0</v>
      </c>
      <c r="T457" s="236">
        <f>S457*H457</f>
        <v>0</v>
      </c>
      <c r="U457" s="35"/>
      <c r="V457" s="35"/>
      <c r="W457" s="35"/>
      <c r="X457" s="35"/>
      <c r="Y457" s="35"/>
      <c r="Z457" s="35"/>
      <c r="AA457" s="35"/>
      <c r="AB457" s="35"/>
      <c r="AC457" s="35"/>
      <c r="AD457" s="35"/>
      <c r="AE457" s="35"/>
      <c r="AR457" s="237" t="s">
        <v>232</v>
      </c>
      <c r="AT457" s="237" t="s">
        <v>170</v>
      </c>
      <c r="AU457" s="237" t="s">
        <v>82</v>
      </c>
      <c r="AY457" s="14" t="s">
        <v>168</v>
      </c>
      <c r="BE457" s="238">
        <f>IF(N457="základná",J457,0)</f>
        <v>0</v>
      </c>
      <c r="BF457" s="238">
        <f>IF(N457="znížená",J457,0)</f>
        <v>0</v>
      </c>
      <c r="BG457" s="238">
        <f>IF(N457="zákl. prenesená",J457,0)</f>
        <v>0</v>
      </c>
      <c r="BH457" s="238">
        <f>IF(N457="zníž. prenesená",J457,0)</f>
        <v>0</v>
      </c>
      <c r="BI457" s="238">
        <f>IF(N457="nulová",J457,0)</f>
        <v>0</v>
      </c>
      <c r="BJ457" s="14" t="s">
        <v>82</v>
      </c>
      <c r="BK457" s="239">
        <f>ROUND(I457*H457,3)</f>
        <v>0</v>
      </c>
      <c r="BL457" s="14" t="s">
        <v>232</v>
      </c>
      <c r="BM457" s="237" t="s">
        <v>1339</v>
      </c>
    </row>
    <row r="458" s="2" customFormat="1" ht="16.5" customHeight="1">
      <c r="A458" s="35"/>
      <c r="B458" s="36"/>
      <c r="C458" s="240" t="s">
        <v>1340</v>
      </c>
      <c r="D458" s="240" t="s">
        <v>439</v>
      </c>
      <c r="E458" s="241" t="s">
        <v>1341</v>
      </c>
      <c r="F458" s="242" t="s">
        <v>1342</v>
      </c>
      <c r="G458" s="243" t="s">
        <v>666</v>
      </c>
      <c r="H458" s="244">
        <v>60.247</v>
      </c>
      <c r="I458" s="245"/>
      <c r="J458" s="244">
        <f>ROUND(I458*H458,3)</f>
        <v>0</v>
      </c>
      <c r="K458" s="246"/>
      <c r="L458" s="247"/>
      <c r="M458" s="248" t="s">
        <v>1</v>
      </c>
      <c r="N458" s="249" t="s">
        <v>38</v>
      </c>
      <c r="O458" s="94"/>
      <c r="P458" s="235">
        <f>O458*H458</f>
        <v>0</v>
      </c>
      <c r="Q458" s="235">
        <v>0.00038999999999999999</v>
      </c>
      <c r="R458" s="235">
        <f>Q458*H458</f>
        <v>0.023496329999999999</v>
      </c>
      <c r="S458" s="235">
        <v>0</v>
      </c>
      <c r="T458" s="236">
        <f>S458*H458</f>
        <v>0</v>
      </c>
      <c r="U458" s="35"/>
      <c r="V458" s="35"/>
      <c r="W458" s="35"/>
      <c r="X458" s="35"/>
      <c r="Y458" s="35"/>
      <c r="Z458" s="35"/>
      <c r="AA458" s="35"/>
      <c r="AB458" s="35"/>
      <c r="AC458" s="35"/>
      <c r="AD458" s="35"/>
      <c r="AE458" s="35"/>
      <c r="AR458" s="237" t="s">
        <v>297</v>
      </c>
      <c r="AT458" s="237" t="s">
        <v>439</v>
      </c>
      <c r="AU458" s="237" t="s">
        <v>82</v>
      </c>
      <c r="AY458" s="14" t="s">
        <v>168</v>
      </c>
      <c r="BE458" s="238">
        <f>IF(N458="základná",J458,0)</f>
        <v>0</v>
      </c>
      <c r="BF458" s="238">
        <f>IF(N458="znížená",J458,0)</f>
        <v>0</v>
      </c>
      <c r="BG458" s="238">
        <f>IF(N458="zákl. prenesená",J458,0)</f>
        <v>0</v>
      </c>
      <c r="BH458" s="238">
        <f>IF(N458="zníž. prenesená",J458,0)</f>
        <v>0</v>
      </c>
      <c r="BI458" s="238">
        <f>IF(N458="nulová",J458,0)</f>
        <v>0</v>
      </c>
      <c r="BJ458" s="14" t="s">
        <v>82</v>
      </c>
      <c r="BK458" s="239">
        <f>ROUND(I458*H458,3)</f>
        <v>0</v>
      </c>
      <c r="BL458" s="14" t="s">
        <v>232</v>
      </c>
      <c r="BM458" s="237" t="s">
        <v>1343</v>
      </c>
    </row>
    <row r="459" s="2" customFormat="1" ht="24.15" customHeight="1">
      <c r="A459" s="35"/>
      <c r="B459" s="36"/>
      <c r="C459" s="226" t="s">
        <v>1344</v>
      </c>
      <c r="D459" s="226" t="s">
        <v>170</v>
      </c>
      <c r="E459" s="227" t="s">
        <v>1345</v>
      </c>
      <c r="F459" s="228" t="s">
        <v>1346</v>
      </c>
      <c r="G459" s="229" t="s">
        <v>221</v>
      </c>
      <c r="H459" s="230">
        <v>131.09999999999999</v>
      </c>
      <c r="I459" s="231"/>
      <c r="J459" s="230">
        <f>ROUND(I459*H459,3)</f>
        <v>0</v>
      </c>
      <c r="K459" s="232"/>
      <c r="L459" s="41"/>
      <c r="M459" s="233" t="s">
        <v>1</v>
      </c>
      <c r="N459" s="234" t="s">
        <v>38</v>
      </c>
      <c r="O459" s="94"/>
      <c r="P459" s="235">
        <f>O459*H459</f>
        <v>0</v>
      </c>
      <c r="Q459" s="235">
        <v>0.00081999999999999998</v>
      </c>
      <c r="R459" s="235">
        <f>Q459*H459</f>
        <v>0.10750199999999999</v>
      </c>
      <c r="S459" s="235">
        <v>0</v>
      </c>
      <c r="T459" s="236">
        <f>S459*H459</f>
        <v>0</v>
      </c>
      <c r="U459" s="35"/>
      <c r="V459" s="35"/>
      <c r="W459" s="35"/>
      <c r="X459" s="35"/>
      <c r="Y459" s="35"/>
      <c r="Z459" s="35"/>
      <c r="AA459" s="35"/>
      <c r="AB459" s="35"/>
      <c r="AC459" s="35"/>
      <c r="AD459" s="35"/>
      <c r="AE459" s="35"/>
      <c r="AR459" s="237" t="s">
        <v>232</v>
      </c>
      <c r="AT459" s="237" t="s">
        <v>170</v>
      </c>
      <c r="AU459" s="237" t="s">
        <v>82</v>
      </c>
      <c r="AY459" s="14" t="s">
        <v>168</v>
      </c>
      <c r="BE459" s="238">
        <f>IF(N459="základná",J459,0)</f>
        <v>0</v>
      </c>
      <c r="BF459" s="238">
        <f>IF(N459="znížená",J459,0)</f>
        <v>0</v>
      </c>
      <c r="BG459" s="238">
        <f>IF(N459="zákl. prenesená",J459,0)</f>
        <v>0</v>
      </c>
      <c r="BH459" s="238">
        <f>IF(N459="zníž. prenesená",J459,0)</f>
        <v>0</v>
      </c>
      <c r="BI459" s="238">
        <f>IF(N459="nulová",J459,0)</f>
        <v>0</v>
      </c>
      <c r="BJ459" s="14" t="s">
        <v>82</v>
      </c>
      <c r="BK459" s="239">
        <f>ROUND(I459*H459,3)</f>
        <v>0</v>
      </c>
      <c r="BL459" s="14" t="s">
        <v>232</v>
      </c>
      <c r="BM459" s="237" t="s">
        <v>1347</v>
      </c>
    </row>
    <row r="460" s="2" customFormat="1" ht="16.5" customHeight="1">
      <c r="A460" s="35"/>
      <c r="B460" s="36"/>
      <c r="C460" s="240" t="s">
        <v>1348</v>
      </c>
      <c r="D460" s="240" t="s">
        <v>439</v>
      </c>
      <c r="E460" s="241" t="s">
        <v>1349</v>
      </c>
      <c r="F460" s="242" t="s">
        <v>1350</v>
      </c>
      <c r="G460" s="243" t="s">
        <v>221</v>
      </c>
      <c r="H460" s="244">
        <v>133.72200000000001</v>
      </c>
      <c r="I460" s="245"/>
      <c r="J460" s="244">
        <f>ROUND(I460*H460,3)</f>
        <v>0</v>
      </c>
      <c r="K460" s="246"/>
      <c r="L460" s="247"/>
      <c r="M460" s="248" t="s">
        <v>1</v>
      </c>
      <c r="N460" s="249" t="s">
        <v>38</v>
      </c>
      <c r="O460" s="94"/>
      <c r="P460" s="235">
        <f>O460*H460</f>
        <v>0</v>
      </c>
      <c r="Q460" s="235">
        <v>0</v>
      </c>
      <c r="R460" s="235">
        <f>Q460*H460</f>
        <v>0</v>
      </c>
      <c r="S460" s="235">
        <v>0</v>
      </c>
      <c r="T460" s="236">
        <f>S460*H460</f>
        <v>0</v>
      </c>
      <c r="U460" s="35"/>
      <c r="V460" s="35"/>
      <c r="W460" s="35"/>
      <c r="X460" s="35"/>
      <c r="Y460" s="35"/>
      <c r="Z460" s="35"/>
      <c r="AA460" s="35"/>
      <c r="AB460" s="35"/>
      <c r="AC460" s="35"/>
      <c r="AD460" s="35"/>
      <c r="AE460" s="35"/>
      <c r="AR460" s="237" t="s">
        <v>297</v>
      </c>
      <c r="AT460" s="237" t="s">
        <v>439</v>
      </c>
      <c r="AU460" s="237" t="s">
        <v>82</v>
      </c>
      <c r="AY460" s="14" t="s">
        <v>168</v>
      </c>
      <c r="BE460" s="238">
        <f>IF(N460="základná",J460,0)</f>
        <v>0</v>
      </c>
      <c r="BF460" s="238">
        <f>IF(N460="znížená",J460,0)</f>
        <v>0</v>
      </c>
      <c r="BG460" s="238">
        <f>IF(N460="zákl. prenesená",J460,0)</f>
        <v>0</v>
      </c>
      <c r="BH460" s="238">
        <f>IF(N460="zníž. prenesená",J460,0)</f>
        <v>0</v>
      </c>
      <c r="BI460" s="238">
        <f>IF(N460="nulová",J460,0)</f>
        <v>0</v>
      </c>
      <c r="BJ460" s="14" t="s">
        <v>82</v>
      </c>
      <c r="BK460" s="239">
        <f>ROUND(I460*H460,3)</f>
        <v>0</v>
      </c>
      <c r="BL460" s="14" t="s">
        <v>232</v>
      </c>
      <c r="BM460" s="237" t="s">
        <v>1351</v>
      </c>
    </row>
    <row r="461" s="2" customFormat="1" ht="24.15" customHeight="1">
      <c r="A461" s="35"/>
      <c r="B461" s="36"/>
      <c r="C461" s="226" t="s">
        <v>1352</v>
      </c>
      <c r="D461" s="226" t="s">
        <v>170</v>
      </c>
      <c r="E461" s="227" t="s">
        <v>1353</v>
      </c>
      <c r="F461" s="228" t="s">
        <v>1354</v>
      </c>
      <c r="G461" s="229" t="s">
        <v>777</v>
      </c>
      <c r="H461" s="231"/>
      <c r="I461" s="231"/>
      <c r="J461" s="230">
        <f>ROUND(I461*H461,3)</f>
        <v>0</v>
      </c>
      <c r="K461" s="232"/>
      <c r="L461" s="41"/>
      <c r="M461" s="233" t="s">
        <v>1</v>
      </c>
      <c r="N461" s="234" t="s">
        <v>38</v>
      </c>
      <c r="O461" s="94"/>
      <c r="P461" s="235">
        <f>O461*H461</f>
        <v>0</v>
      </c>
      <c r="Q461" s="235">
        <v>0</v>
      </c>
      <c r="R461" s="235">
        <f>Q461*H461</f>
        <v>0</v>
      </c>
      <c r="S461" s="235">
        <v>0</v>
      </c>
      <c r="T461" s="236">
        <f>S461*H461</f>
        <v>0</v>
      </c>
      <c r="U461" s="35"/>
      <c r="V461" s="35"/>
      <c r="W461" s="35"/>
      <c r="X461" s="35"/>
      <c r="Y461" s="35"/>
      <c r="Z461" s="35"/>
      <c r="AA461" s="35"/>
      <c r="AB461" s="35"/>
      <c r="AC461" s="35"/>
      <c r="AD461" s="35"/>
      <c r="AE461" s="35"/>
      <c r="AR461" s="237" t="s">
        <v>232</v>
      </c>
      <c r="AT461" s="237" t="s">
        <v>170</v>
      </c>
      <c r="AU461" s="237" t="s">
        <v>82</v>
      </c>
      <c r="AY461" s="14" t="s">
        <v>168</v>
      </c>
      <c r="BE461" s="238">
        <f>IF(N461="základná",J461,0)</f>
        <v>0</v>
      </c>
      <c r="BF461" s="238">
        <f>IF(N461="znížená",J461,0)</f>
        <v>0</v>
      </c>
      <c r="BG461" s="238">
        <f>IF(N461="zákl. prenesená",J461,0)</f>
        <v>0</v>
      </c>
      <c r="BH461" s="238">
        <f>IF(N461="zníž. prenesená",J461,0)</f>
        <v>0</v>
      </c>
      <c r="BI461" s="238">
        <f>IF(N461="nulová",J461,0)</f>
        <v>0</v>
      </c>
      <c r="BJ461" s="14" t="s">
        <v>82</v>
      </c>
      <c r="BK461" s="239">
        <f>ROUND(I461*H461,3)</f>
        <v>0</v>
      </c>
      <c r="BL461" s="14" t="s">
        <v>232</v>
      </c>
      <c r="BM461" s="237" t="s">
        <v>1355</v>
      </c>
    </row>
    <row r="462" s="12" customFormat="1" ht="22.8" customHeight="1">
      <c r="A462" s="12"/>
      <c r="B462" s="210"/>
      <c r="C462" s="211"/>
      <c r="D462" s="212" t="s">
        <v>71</v>
      </c>
      <c r="E462" s="224" t="s">
        <v>1356</v>
      </c>
      <c r="F462" s="224" t="s">
        <v>1357</v>
      </c>
      <c r="G462" s="211"/>
      <c r="H462" s="211"/>
      <c r="I462" s="214"/>
      <c r="J462" s="225">
        <f>BK462</f>
        <v>0</v>
      </c>
      <c r="K462" s="211"/>
      <c r="L462" s="216"/>
      <c r="M462" s="217"/>
      <c r="N462" s="218"/>
      <c r="O462" s="218"/>
      <c r="P462" s="219">
        <f>SUM(P463:P468)</f>
        <v>0</v>
      </c>
      <c r="Q462" s="218"/>
      <c r="R462" s="219">
        <f>SUM(R463:R468)</f>
        <v>0.10963264</v>
      </c>
      <c r="S462" s="218"/>
      <c r="T462" s="220">
        <f>SUM(T463:T468)</f>
        <v>0</v>
      </c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R462" s="221" t="s">
        <v>82</v>
      </c>
      <c r="AT462" s="222" t="s">
        <v>71</v>
      </c>
      <c r="AU462" s="222" t="s">
        <v>80</v>
      </c>
      <c r="AY462" s="221" t="s">
        <v>168</v>
      </c>
      <c r="BK462" s="223">
        <f>SUM(BK463:BK468)</f>
        <v>0</v>
      </c>
    </row>
    <row r="463" s="2" customFormat="1" ht="24.15" customHeight="1">
      <c r="A463" s="35"/>
      <c r="B463" s="36"/>
      <c r="C463" s="240" t="s">
        <v>1358</v>
      </c>
      <c r="D463" s="240" t="s">
        <v>439</v>
      </c>
      <c r="E463" s="241" t="s">
        <v>1359</v>
      </c>
      <c r="F463" s="242" t="s">
        <v>1360</v>
      </c>
      <c r="G463" s="243" t="s">
        <v>221</v>
      </c>
      <c r="H463" s="244">
        <v>24.43</v>
      </c>
      <c r="I463" s="245"/>
      <c r="J463" s="244">
        <f>ROUND(I463*H463,3)</f>
        <v>0</v>
      </c>
      <c r="K463" s="246"/>
      <c r="L463" s="247"/>
      <c r="M463" s="248" t="s">
        <v>1</v>
      </c>
      <c r="N463" s="249" t="s">
        <v>38</v>
      </c>
      <c r="O463" s="94"/>
      <c r="P463" s="235">
        <f>O463*H463</f>
        <v>0</v>
      </c>
      <c r="Q463" s="235">
        <v>0</v>
      </c>
      <c r="R463" s="235">
        <f>Q463*H463</f>
        <v>0</v>
      </c>
      <c r="S463" s="235">
        <v>0</v>
      </c>
      <c r="T463" s="236">
        <f>S463*H463</f>
        <v>0</v>
      </c>
      <c r="U463" s="35"/>
      <c r="V463" s="35"/>
      <c r="W463" s="35"/>
      <c r="X463" s="35"/>
      <c r="Y463" s="35"/>
      <c r="Z463" s="35"/>
      <c r="AA463" s="35"/>
      <c r="AB463" s="35"/>
      <c r="AC463" s="35"/>
      <c r="AD463" s="35"/>
      <c r="AE463" s="35"/>
      <c r="AR463" s="237" t="s">
        <v>297</v>
      </c>
      <c r="AT463" s="237" t="s">
        <v>439</v>
      </c>
      <c r="AU463" s="237" t="s">
        <v>82</v>
      </c>
      <c r="AY463" s="14" t="s">
        <v>168</v>
      </c>
      <c r="BE463" s="238">
        <f>IF(N463="základná",J463,0)</f>
        <v>0</v>
      </c>
      <c r="BF463" s="238">
        <f>IF(N463="znížená",J463,0)</f>
        <v>0</v>
      </c>
      <c r="BG463" s="238">
        <f>IF(N463="zákl. prenesená",J463,0)</f>
        <v>0</v>
      </c>
      <c r="BH463" s="238">
        <f>IF(N463="zníž. prenesená",J463,0)</f>
        <v>0</v>
      </c>
      <c r="BI463" s="238">
        <f>IF(N463="nulová",J463,0)</f>
        <v>0</v>
      </c>
      <c r="BJ463" s="14" t="s">
        <v>82</v>
      </c>
      <c r="BK463" s="239">
        <f>ROUND(I463*H463,3)</f>
        <v>0</v>
      </c>
      <c r="BL463" s="14" t="s">
        <v>232</v>
      </c>
      <c r="BM463" s="237" t="s">
        <v>1361</v>
      </c>
    </row>
    <row r="464" s="2" customFormat="1" ht="21.75" customHeight="1">
      <c r="A464" s="35"/>
      <c r="B464" s="36"/>
      <c r="C464" s="226" t="s">
        <v>1362</v>
      </c>
      <c r="D464" s="226" t="s">
        <v>170</v>
      </c>
      <c r="E464" s="227" t="s">
        <v>1363</v>
      </c>
      <c r="F464" s="228" t="s">
        <v>1364</v>
      </c>
      <c r="G464" s="229" t="s">
        <v>666</v>
      </c>
      <c r="H464" s="230">
        <v>237.18600000000001</v>
      </c>
      <c r="I464" s="231"/>
      <c r="J464" s="230">
        <f>ROUND(I464*H464,3)</f>
        <v>0</v>
      </c>
      <c r="K464" s="232"/>
      <c r="L464" s="41"/>
      <c r="M464" s="233" t="s">
        <v>1</v>
      </c>
      <c r="N464" s="234" t="s">
        <v>38</v>
      </c>
      <c r="O464" s="94"/>
      <c r="P464" s="235">
        <f>O464*H464</f>
        <v>0</v>
      </c>
      <c r="Q464" s="235">
        <v>4.0000000000000003E-05</v>
      </c>
      <c r="R464" s="235">
        <f>Q464*H464</f>
        <v>0.0094874400000000015</v>
      </c>
      <c r="S464" s="235">
        <v>0</v>
      </c>
      <c r="T464" s="236">
        <f>S464*H464</f>
        <v>0</v>
      </c>
      <c r="U464" s="35"/>
      <c r="V464" s="35"/>
      <c r="W464" s="35"/>
      <c r="X464" s="35"/>
      <c r="Y464" s="35"/>
      <c r="Z464" s="35"/>
      <c r="AA464" s="35"/>
      <c r="AB464" s="35"/>
      <c r="AC464" s="35"/>
      <c r="AD464" s="35"/>
      <c r="AE464" s="35"/>
      <c r="AR464" s="237" t="s">
        <v>232</v>
      </c>
      <c r="AT464" s="237" t="s">
        <v>170</v>
      </c>
      <c r="AU464" s="237" t="s">
        <v>82</v>
      </c>
      <c r="AY464" s="14" t="s">
        <v>168</v>
      </c>
      <c r="BE464" s="238">
        <f>IF(N464="základná",J464,0)</f>
        <v>0</v>
      </c>
      <c r="BF464" s="238">
        <f>IF(N464="znížená",J464,0)</f>
        <v>0</v>
      </c>
      <c r="BG464" s="238">
        <f>IF(N464="zákl. prenesená",J464,0)</f>
        <v>0</v>
      </c>
      <c r="BH464" s="238">
        <f>IF(N464="zníž. prenesená",J464,0)</f>
        <v>0</v>
      </c>
      <c r="BI464" s="238">
        <f>IF(N464="nulová",J464,0)</f>
        <v>0</v>
      </c>
      <c r="BJ464" s="14" t="s">
        <v>82</v>
      </c>
      <c r="BK464" s="239">
        <f>ROUND(I464*H464,3)</f>
        <v>0</v>
      </c>
      <c r="BL464" s="14" t="s">
        <v>232</v>
      </c>
      <c r="BM464" s="237" t="s">
        <v>1365</v>
      </c>
    </row>
    <row r="465" s="2" customFormat="1" ht="24.15" customHeight="1">
      <c r="A465" s="35"/>
      <c r="B465" s="36"/>
      <c r="C465" s="240" t="s">
        <v>1366</v>
      </c>
      <c r="D465" s="240" t="s">
        <v>439</v>
      </c>
      <c r="E465" s="241" t="s">
        <v>1359</v>
      </c>
      <c r="F465" s="242" t="s">
        <v>1360</v>
      </c>
      <c r="G465" s="243" t="s">
        <v>221</v>
      </c>
      <c r="H465" s="244">
        <v>271.44600000000003</v>
      </c>
      <c r="I465" s="245"/>
      <c r="J465" s="244">
        <f>ROUND(I465*H465,3)</f>
        <v>0</v>
      </c>
      <c r="K465" s="246"/>
      <c r="L465" s="247"/>
      <c r="M465" s="248" t="s">
        <v>1</v>
      </c>
      <c r="N465" s="249" t="s">
        <v>38</v>
      </c>
      <c r="O465" s="94"/>
      <c r="P465" s="235">
        <f>O465*H465</f>
        <v>0</v>
      </c>
      <c r="Q465" s="235">
        <v>0</v>
      </c>
      <c r="R465" s="235">
        <f>Q465*H465</f>
        <v>0</v>
      </c>
      <c r="S465" s="235">
        <v>0</v>
      </c>
      <c r="T465" s="236">
        <f>S465*H465</f>
        <v>0</v>
      </c>
      <c r="U465" s="35"/>
      <c r="V465" s="35"/>
      <c r="W465" s="35"/>
      <c r="X465" s="35"/>
      <c r="Y465" s="35"/>
      <c r="Z465" s="35"/>
      <c r="AA465" s="35"/>
      <c r="AB465" s="35"/>
      <c r="AC465" s="35"/>
      <c r="AD465" s="35"/>
      <c r="AE465" s="35"/>
      <c r="AR465" s="237" t="s">
        <v>297</v>
      </c>
      <c r="AT465" s="237" t="s">
        <v>439</v>
      </c>
      <c r="AU465" s="237" t="s">
        <v>82</v>
      </c>
      <c r="AY465" s="14" t="s">
        <v>168</v>
      </c>
      <c r="BE465" s="238">
        <f>IF(N465="základná",J465,0)</f>
        <v>0</v>
      </c>
      <c r="BF465" s="238">
        <f>IF(N465="znížená",J465,0)</f>
        <v>0</v>
      </c>
      <c r="BG465" s="238">
        <f>IF(N465="zákl. prenesená",J465,0)</f>
        <v>0</v>
      </c>
      <c r="BH465" s="238">
        <f>IF(N465="zníž. prenesená",J465,0)</f>
        <v>0</v>
      </c>
      <c r="BI465" s="238">
        <f>IF(N465="nulová",J465,0)</f>
        <v>0</v>
      </c>
      <c r="BJ465" s="14" t="s">
        <v>82</v>
      </c>
      <c r="BK465" s="239">
        <f>ROUND(I465*H465,3)</f>
        <v>0</v>
      </c>
      <c r="BL465" s="14" t="s">
        <v>232</v>
      </c>
      <c r="BM465" s="237" t="s">
        <v>1367</v>
      </c>
    </row>
    <row r="466" s="2" customFormat="1" ht="24.15" customHeight="1">
      <c r="A466" s="35"/>
      <c r="B466" s="36"/>
      <c r="C466" s="226" t="s">
        <v>1368</v>
      </c>
      <c r="D466" s="226" t="s">
        <v>170</v>
      </c>
      <c r="E466" s="227" t="s">
        <v>1369</v>
      </c>
      <c r="F466" s="228" t="s">
        <v>1370</v>
      </c>
      <c r="G466" s="229" t="s">
        <v>221</v>
      </c>
      <c r="H466" s="230">
        <v>263.54000000000002</v>
      </c>
      <c r="I466" s="231"/>
      <c r="J466" s="230">
        <f>ROUND(I466*H466,3)</f>
        <v>0</v>
      </c>
      <c r="K466" s="232"/>
      <c r="L466" s="41"/>
      <c r="M466" s="233" t="s">
        <v>1</v>
      </c>
      <c r="N466" s="234" t="s">
        <v>38</v>
      </c>
      <c r="O466" s="94"/>
      <c r="P466" s="235">
        <f>O466*H466</f>
        <v>0</v>
      </c>
      <c r="Q466" s="235">
        <v>0.00029999999999999997</v>
      </c>
      <c r="R466" s="235">
        <f>Q466*H466</f>
        <v>0.079061999999999993</v>
      </c>
      <c r="S466" s="235">
        <v>0</v>
      </c>
      <c r="T466" s="236">
        <f>S466*H466</f>
        <v>0</v>
      </c>
      <c r="U466" s="35"/>
      <c r="V466" s="35"/>
      <c r="W466" s="35"/>
      <c r="X466" s="35"/>
      <c r="Y466" s="35"/>
      <c r="Z466" s="35"/>
      <c r="AA466" s="35"/>
      <c r="AB466" s="35"/>
      <c r="AC466" s="35"/>
      <c r="AD466" s="35"/>
      <c r="AE466" s="35"/>
      <c r="AR466" s="237" t="s">
        <v>232</v>
      </c>
      <c r="AT466" s="237" t="s">
        <v>170</v>
      </c>
      <c r="AU466" s="237" t="s">
        <v>82</v>
      </c>
      <c r="AY466" s="14" t="s">
        <v>168</v>
      </c>
      <c r="BE466" s="238">
        <f>IF(N466="základná",J466,0)</f>
        <v>0</v>
      </c>
      <c r="BF466" s="238">
        <f>IF(N466="znížená",J466,0)</f>
        <v>0</v>
      </c>
      <c r="BG466" s="238">
        <f>IF(N466="zákl. prenesená",J466,0)</f>
        <v>0</v>
      </c>
      <c r="BH466" s="238">
        <f>IF(N466="zníž. prenesená",J466,0)</f>
        <v>0</v>
      </c>
      <c r="BI466" s="238">
        <f>IF(N466="nulová",J466,0)</f>
        <v>0</v>
      </c>
      <c r="BJ466" s="14" t="s">
        <v>82</v>
      </c>
      <c r="BK466" s="239">
        <f>ROUND(I466*H466,3)</f>
        <v>0</v>
      </c>
      <c r="BL466" s="14" t="s">
        <v>232</v>
      </c>
      <c r="BM466" s="237" t="s">
        <v>1371</v>
      </c>
    </row>
    <row r="467" s="2" customFormat="1" ht="24.15" customHeight="1">
      <c r="A467" s="35"/>
      <c r="B467" s="36"/>
      <c r="C467" s="226" t="s">
        <v>1372</v>
      </c>
      <c r="D467" s="226" t="s">
        <v>170</v>
      </c>
      <c r="E467" s="227" t="s">
        <v>1373</v>
      </c>
      <c r="F467" s="228" t="s">
        <v>1374</v>
      </c>
      <c r="G467" s="229" t="s">
        <v>221</v>
      </c>
      <c r="H467" s="230">
        <v>263.54000000000002</v>
      </c>
      <c r="I467" s="231"/>
      <c r="J467" s="230">
        <f>ROUND(I467*H467,3)</f>
        <v>0</v>
      </c>
      <c r="K467" s="232"/>
      <c r="L467" s="41"/>
      <c r="M467" s="233" t="s">
        <v>1</v>
      </c>
      <c r="N467" s="234" t="s">
        <v>38</v>
      </c>
      <c r="O467" s="94"/>
      <c r="P467" s="235">
        <f>O467*H467</f>
        <v>0</v>
      </c>
      <c r="Q467" s="235">
        <v>8.0000000000000007E-05</v>
      </c>
      <c r="R467" s="235">
        <f>Q467*H467</f>
        <v>0.021083200000000003</v>
      </c>
      <c r="S467" s="235">
        <v>0</v>
      </c>
      <c r="T467" s="236">
        <f>S467*H467</f>
        <v>0</v>
      </c>
      <c r="U467" s="35"/>
      <c r="V467" s="35"/>
      <c r="W467" s="35"/>
      <c r="X467" s="35"/>
      <c r="Y467" s="35"/>
      <c r="Z467" s="35"/>
      <c r="AA467" s="35"/>
      <c r="AB467" s="35"/>
      <c r="AC467" s="35"/>
      <c r="AD467" s="35"/>
      <c r="AE467" s="35"/>
      <c r="AR467" s="237" t="s">
        <v>232</v>
      </c>
      <c r="AT467" s="237" t="s">
        <v>170</v>
      </c>
      <c r="AU467" s="237" t="s">
        <v>82</v>
      </c>
      <c r="AY467" s="14" t="s">
        <v>168</v>
      </c>
      <c r="BE467" s="238">
        <f>IF(N467="základná",J467,0)</f>
        <v>0</v>
      </c>
      <c r="BF467" s="238">
        <f>IF(N467="znížená",J467,0)</f>
        <v>0</v>
      </c>
      <c r="BG467" s="238">
        <f>IF(N467="zákl. prenesená",J467,0)</f>
        <v>0</v>
      </c>
      <c r="BH467" s="238">
        <f>IF(N467="zníž. prenesená",J467,0)</f>
        <v>0</v>
      </c>
      <c r="BI467" s="238">
        <f>IF(N467="nulová",J467,0)</f>
        <v>0</v>
      </c>
      <c r="BJ467" s="14" t="s">
        <v>82</v>
      </c>
      <c r="BK467" s="239">
        <f>ROUND(I467*H467,3)</f>
        <v>0</v>
      </c>
      <c r="BL467" s="14" t="s">
        <v>232</v>
      </c>
      <c r="BM467" s="237" t="s">
        <v>1375</v>
      </c>
    </row>
    <row r="468" s="2" customFormat="1" ht="24.15" customHeight="1">
      <c r="A468" s="35"/>
      <c r="B468" s="36"/>
      <c r="C468" s="226" t="s">
        <v>1376</v>
      </c>
      <c r="D468" s="226" t="s">
        <v>170</v>
      </c>
      <c r="E468" s="227" t="s">
        <v>1377</v>
      </c>
      <c r="F468" s="228" t="s">
        <v>1378</v>
      </c>
      <c r="G468" s="229" t="s">
        <v>777</v>
      </c>
      <c r="H468" s="231"/>
      <c r="I468" s="231"/>
      <c r="J468" s="230">
        <f>ROUND(I468*H468,3)</f>
        <v>0</v>
      </c>
      <c r="K468" s="232"/>
      <c r="L468" s="41"/>
      <c r="M468" s="233" t="s">
        <v>1</v>
      </c>
      <c r="N468" s="234" t="s">
        <v>38</v>
      </c>
      <c r="O468" s="94"/>
      <c r="P468" s="235">
        <f>O468*H468</f>
        <v>0</v>
      </c>
      <c r="Q468" s="235">
        <v>0</v>
      </c>
      <c r="R468" s="235">
        <f>Q468*H468</f>
        <v>0</v>
      </c>
      <c r="S468" s="235">
        <v>0</v>
      </c>
      <c r="T468" s="236">
        <f>S468*H468</f>
        <v>0</v>
      </c>
      <c r="U468" s="35"/>
      <c r="V468" s="35"/>
      <c r="W468" s="35"/>
      <c r="X468" s="35"/>
      <c r="Y468" s="35"/>
      <c r="Z468" s="35"/>
      <c r="AA468" s="35"/>
      <c r="AB468" s="35"/>
      <c r="AC468" s="35"/>
      <c r="AD468" s="35"/>
      <c r="AE468" s="35"/>
      <c r="AR468" s="237" t="s">
        <v>232</v>
      </c>
      <c r="AT468" s="237" t="s">
        <v>170</v>
      </c>
      <c r="AU468" s="237" t="s">
        <v>82</v>
      </c>
      <c r="AY468" s="14" t="s">
        <v>168</v>
      </c>
      <c r="BE468" s="238">
        <f>IF(N468="základná",J468,0)</f>
        <v>0</v>
      </c>
      <c r="BF468" s="238">
        <f>IF(N468="znížená",J468,0)</f>
        <v>0</v>
      </c>
      <c r="BG468" s="238">
        <f>IF(N468="zákl. prenesená",J468,0)</f>
        <v>0</v>
      </c>
      <c r="BH468" s="238">
        <f>IF(N468="zníž. prenesená",J468,0)</f>
        <v>0</v>
      </c>
      <c r="BI468" s="238">
        <f>IF(N468="nulová",J468,0)</f>
        <v>0</v>
      </c>
      <c r="BJ468" s="14" t="s">
        <v>82</v>
      </c>
      <c r="BK468" s="239">
        <f>ROUND(I468*H468,3)</f>
        <v>0</v>
      </c>
      <c r="BL468" s="14" t="s">
        <v>232</v>
      </c>
      <c r="BM468" s="237" t="s">
        <v>1379</v>
      </c>
    </row>
    <row r="469" s="12" customFormat="1" ht="22.8" customHeight="1">
      <c r="A469" s="12"/>
      <c r="B469" s="210"/>
      <c r="C469" s="211"/>
      <c r="D469" s="212" t="s">
        <v>71</v>
      </c>
      <c r="E469" s="224" t="s">
        <v>1380</v>
      </c>
      <c r="F469" s="224" t="s">
        <v>1381</v>
      </c>
      <c r="G469" s="211"/>
      <c r="H469" s="211"/>
      <c r="I469" s="214"/>
      <c r="J469" s="225">
        <f>BK469</f>
        <v>0</v>
      </c>
      <c r="K469" s="211"/>
      <c r="L469" s="216"/>
      <c r="M469" s="217"/>
      <c r="N469" s="218"/>
      <c r="O469" s="218"/>
      <c r="P469" s="219">
        <f>SUM(P470:P471)</f>
        <v>0</v>
      </c>
      <c r="Q469" s="218"/>
      <c r="R469" s="219">
        <f>SUM(R470:R471)</f>
        <v>0</v>
      </c>
      <c r="S469" s="218"/>
      <c r="T469" s="220">
        <f>SUM(T470:T471)</f>
        <v>0</v>
      </c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R469" s="221" t="s">
        <v>82</v>
      </c>
      <c r="AT469" s="222" t="s">
        <v>71</v>
      </c>
      <c r="AU469" s="222" t="s">
        <v>80</v>
      </c>
      <c r="AY469" s="221" t="s">
        <v>168</v>
      </c>
      <c r="BK469" s="223">
        <f>SUM(BK470:BK471)</f>
        <v>0</v>
      </c>
    </row>
    <row r="470" s="2" customFormat="1" ht="24.15" customHeight="1">
      <c r="A470" s="35"/>
      <c r="B470" s="36"/>
      <c r="C470" s="226" t="s">
        <v>1382</v>
      </c>
      <c r="D470" s="226" t="s">
        <v>170</v>
      </c>
      <c r="E470" s="227" t="s">
        <v>1383</v>
      </c>
      <c r="F470" s="228" t="s">
        <v>1384</v>
      </c>
      <c r="G470" s="229" t="s">
        <v>221</v>
      </c>
      <c r="H470" s="230">
        <v>111.62000000000001</v>
      </c>
      <c r="I470" s="231"/>
      <c r="J470" s="230">
        <f>ROUND(I470*H470,3)</f>
        <v>0</v>
      </c>
      <c r="K470" s="232"/>
      <c r="L470" s="41"/>
      <c r="M470" s="233" t="s">
        <v>1</v>
      </c>
      <c r="N470" s="234" t="s">
        <v>38</v>
      </c>
      <c r="O470" s="94"/>
      <c r="P470" s="235">
        <f>O470*H470</f>
        <v>0</v>
      </c>
      <c r="Q470" s="235">
        <v>0</v>
      </c>
      <c r="R470" s="235">
        <f>Q470*H470</f>
        <v>0</v>
      </c>
      <c r="S470" s="235">
        <v>0</v>
      </c>
      <c r="T470" s="236">
        <f>S470*H470</f>
        <v>0</v>
      </c>
      <c r="U470" s="35"/>
      <c r="V470" s="35"/>
      <c r="W470" s="35"/>
      <c r="X470" s="35"/>
      <c r="Y470" s="35"/>
      <c r="Z470" s="35"/>
      <c r="AA470" s="35"/>
      <c r="AB470" s="35"/>
      <c r="AC470" s="35"/>
      <c r="AD470" s="35"/>
      <c r="AE470" s="35"/>
      <c r="AR470" s="237" t="s">
        <v>232</v>
      </c>
      <c r="AT470" s="237" t="s">
        <v>170</v>
      </c>
      <c r="AU470" s="237" t="s">
        <v>82</v>
      </c>
      <c r="AY470" s="14" t="s">
        <v>168</v>
      </c>
      <c r="BE470" s="238">
        <f>IF(N470="základná",J470,0)</f>
        <v>0</v>
      </c>
      <c r="BF470" s="238">
        <f>IF(N470="znížená",J470,0)</f>
        <v>0</v>
      </c>
      <c r="BG470" s="238">
        <f>IF(N470="zákl. prenesená",J470,0)</f>
        <v>0</v>
      </c>
      <c r="BH470" s="238">
        <f>IF(N470="zníž. prenesená",J470,0)</f>
        <v>0</v>
      </c>
      <c r="BI470" s="238">
        <f>IF(N470="nulová",J470,0)</f>
        <v>0</v>
      </c>
      <c r="BJ470" s="14" t="s">
        <v>82</v>
      </c>
      <c r="BK470" s="239">
        <f>ROUND(I470*H470,3)</f>
        <v>0</v>
      </c>
      <c r="BL470" s="14" t="s">
        <v>232</v>
      </c>
      <c r="BM470" s="237" t="s">
        <v>1385</v>
      </c>
    </row>
    <row r="471" s="2" customFormat="1" ht="24.15" customHeight="1">
      <c r="A471" s="35"/>
      <c r="B471" s="36"/>
      <c r="C471" s="226" t="s">
        <v>1386</v>
      </c>
      <c r="D471" s="226" t="s">
        <v>170</v>
      </c>
      <c r="E471" s="227" t="s">
        <v>1387</v>
      </c>
      <c r="F471" s="228" t="s">
        <v>1388</v>
      </c>
      <c r="G471" s="229" t="s">
        <v>777</v>
      </c>
      <c r="H471" s="231"/>
      <c r="I471" s="231"/>
      <c r="J471" s="230">
        <f>ROUND(I471*H471,3)</f>
        <v>0</v>
      </c>
      <c r="K471" s="232"/>
      <c r="L471" s="41"/>
      <c r="M471" s="233" t="s">
        <v>1</v>
      </c>
      <c r="N471" s="234" t="s">
        <v>38</v>
      </c>
      <c r="O471" s="94"/>
      <c r="P471" s="235">
        <f>O471*H471</f>
        <v>0</v>
      </c>
      <c r="Q471" s="235">
        <v>0</v>
      </c>
      <c r="R471" s="235">
        <f>Q471*H471</f>
        <v>0</v>
      </c>
      <c r="S471" s="235">
        <v>0</v>
      </c>
      <c r="T471" s="236">
        <f>S471*H471</f>
        <v>0</v>
      </c>
      <c r="U471" s="35"/>
      <c r="V471" s="35"/>
      <c r="W471" s="35"/>
      <c r="X471" s="35"/>
      <c r="Y471" s="35"/>
      <c r="Z471" s="35"/>
      <c r="AA471" s="35"/>
      <c r="AB471" s="35"/>
      <c r="AC471" s="35"/>
      <c r="AD471" s="35"/>
      <c r="AE471" s="35"/>
      <c r="AR471" s="237" t="s">
        <v>232</v>
      </c>
      <c r="AT471" s="237" t="s">
        <v>170</v>
      </c>
      <c r="AU471" s="237" t="s">
        <v>82</v>
      </c>
      <c r="AY471" s="14" t="s">
        <v>168</v>
      </c>
      <c r="BE471" s="238">
        <f>IF(N471="základná",J471,0)</f>
        <v>0</v>
      </c>
      <c r="BF471" s="238">
        <f>IF(N471="znížená",J471,0)</f>
        <v>0</v>
      </c>
      <c r="BG471" s="238">
        <f>IF(N471="zákl. prenesená",J471,0)</f>
        <v>0</v>
      </c>
      <c r="BH471" s="238">
        <f>IF(N471="zníž. prenesená",J471,0)</f>
        <v>0</v>
      </c>
      <c r="BI471" s="238">
        <f>IF(N471="nulová",J471,0)</f>
        <v>0</v>
      </c>
      <c r="BJ471" s="14" t="s">
        <v>82</v>
      </c>
      <c r="BK471" s="239">
        <f>ROUND(I471*H471,3)</f>
        <v>0</v>
      </c>
      <c r="BL471" s="14" t="s">
        <v>232</v>
      </c>
      <c r="BM471" s="237" t="s">
        <v>1389</v>
      </c>
    </row>
    <row r="472" s="12" customFormat="1" ht="22.8" customHeight="1">
      <c r="A472" s="12"/>
      <c r="B472" s="210"/>
      <c r="C472" s="211"/>
      <c r="D472" s="212" t="s">
        <v>71</v>
      </c>
      <c r="E472" s="224" t="s">
        <v>1390</v>
      </c>
      <c r="F472" s="224" t="s">
        <v>1391</v>
      </c>
      <c r="G472" s="211"/>
      <c r="H472" s="211"/>
      <c r="I472" s="214"/>
      <c r="J472" s="225">
        <f>BK472</f>
        <v>0</v>
      </c>
      <c r="K472" s="211"/>
      <c r="L472" s="216"/>
      <c r="M472" s="217"/>
      <c r="N472" s="218"/>
      <c r="O472" s="218"/>
      <c r="P472" s="219">
        <f>SUM(P473:P476)</f>
        <v>0</v>
      </c>
      <c r="Q472" s="218"/>
      <c r="R472" s="219">
        <f>SUM(R473:R476)</f>
        <v>1.051674</v>
      </c>
      <c r="S472" s="218"/>
      <c r="T472" s="220">
        <f>SUM(T473:T476)</f>
        <v>0</v>
      </c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R472" s="221" t="s">
        <v>82</v>
      </c>
      <c r="AT472" s="222" t="s">
        <v>71</v>
      </c>
      <c r="AU472" s="222" t="s">
        <v>80</v>
      </c>
      <c r="AY472" s="221" t="s">
        <v>168</v>
      </c>
      <c r="BK472" s="223">
        <f>SUM(BK473:BK476)</f>
        <v>0</v>
      </c>
    </row>
    <row r="473" s="2" customFormat="1" ht="33" customHeight="1">
      <c r="A473" s="35"/>
      <c r="B473" s="36"/>
      <c r="C473" s="226" t="s">
        <v>1392</v>
      </c>
      <c r="D473" s="226" t="s">
        <v>170</v>
      </c>
      <c r="E473" s="227" t="s">
        <v>1393</v>
      </c>
      <c r="F473" s="228" t="s">
        <v>1394</v>
      </c>
      <c r="G473" s="229" t="s">
        <v>221</v>
      </c>
      <c r="H473" s="230">
        <v>378.30000000000001</v>
      </c>
      <c r="I473" s="231"/>
      <c r="J473" s="230">
        <f>ROUND(I473*H473,3)</f>
        <v>0</v>
      </c>
      <c r="K473" s="232"/>
      <c r="L473" s="41"/>
      <c r="M473" s="233" t="s">
        <v>1</v>
      </c>
      <c r="N473" s="234" t="s">
        <v>38</v>
      </c>
      <c r="O473" s="94"/>
      <c r="P473" s="235">
        <f>O473*H473</f>
        <v>0</v>
      </c>
      <c r="Q473" s="235">
        <v>0.0027799999999999999</v>
      </c>
      <c r="R473" s="235">
        <f>Q473*H473</f>
        <v>1.051674</v>
      </c>
      <c r="S473" s="235">
        <v>0</v>
      </c>
      <c r="T473" s="236">
        <f>S473*H473</f>
        <v>0</v>
      </c>
      <c r="U473" s="35"/>
      <c r="V473" s="35"/>
      <c r="W473" s="35"/>
      <c r="X473" s="35"/>
      <c r="Y473" s="35"/>
      <c r="Z473" s="35"/>
      <c r="AA473" s="35"/>
      <c r="AB473" s="35"/>
      <c r="AC473" s="35"/>
      <c r="AD473" s="35"/>
      <c r="AE473" s="35"/>
      <c r="AR473" s="237" t="s">
        <v>232</v>
      </c>
      <c r="AT473" s="237" t="s">
        <v>170</v>
      </c>
      <c r="AU473" s="237" t="s">
        <v>82</v>
      </c>
      <c r="AY473" s="14" t="s">
        <v>168</v>
      </c>
      <c r="BE473" s="238">
        <f>IF(N473="základná",J473,0)</f>
        <v>0</v>
      </c>
      <c r="BF473" s="238">
        <f>IF(N473="znížená",J473,0)</f>
        <v>0</v>
      </c>
      <c r="BG473" s="238">
        <f>IF(N473="zákl. prenesená",J473,0)</f>
        <v>0</v>
      </c>
      <c r="BH473" s="238">
        <f>IF(N473="zníž. prenesená",J473,0)</f>
        <v>0</v>
      </c>
      <c r="BI473" s="238">
        <f>IF(N473="nulová",J473,0)</f>
        <v>0</v>
      </c>
      <c r="BJ473" s="14" t="s">
        <v>82</v>
      </c>
      <c r="BK473" s="239">
        <f>ROUND(I473*H473,3)</f>
        <v>0</v>
      </c>
      <c r="BL473" s="14" t="s">
        <v>232</v>
      </c>
      <c r="BM473" s="237" t="s">
        <v>1395</v>
      </c>
    </row>
    <row r="474" s="2" customFormat="1" ht="16.5" customHeight="1">
      <c r="A474" s="35"/>
      <c r="B474" s="36"/>
      <c r="C474" s="240" t="s">
        <v>1396</v>
      </c>
      <c r="D474" s="240" t="s">
        <v>439</v>
      </c>
      <c r="E474" s="241" t="s">
        <v>1397</v>
      </c>
      <c r="F474" s="242" t="s">
        <v>1398</v>
      </c>
      <c r="G474" s="243" t="s">
        <v>221</v>
      </c>
      <c r="H474" s="244">
        <v>385.86599999999999</v>
      </c>
      <c r="I474" s="245"/>
      <c r="J474" s="244">
        <f>ROUND(I474*H474,3)</f>
        <v>0</v>
      </c>
      <c r="K474" s="246"/>
      <c r="L474" s="247"/>
      <c r="M474" s="248" t="s">
        <v>1</v>
      </c>
      <c r="N474" s="249" t="s">
        <v>38</v>
      </c>
      <c r="O474" s="94"/>
      <c r="P474" s="235">
        <f>O474*H474</f>
        <v>0</v>
      </c>
      <c r="Q474" s="235">
        <v>0</v>
      </c>
      <c r="R474" s="235">
        <f>Q474*H474</f>
        <v>0</v>
      </c>
      <c r="S474" s="235">
        <v>0</v>
      </c>
      <c r="T474" s="236">
        <f>S474*H474</f>
        <v>0</v>
      </c>
      <c r="U474" s="35"/>
      <c r="V474" s="35"/>
      <c r="W474" s="35"/>
      <c r="X474" s="35"/>
      <c r="Y474" s="35"/>
      <c r="Z474" s="35"/>
      <c r="AA474" s="35"/>
      <c r="AB474" s="35"/>
      <c r="AC474" s="35"/>
      <c r="AD474" s="35"/>
      <c r="AE474" s="35"/>
      <c r="AR474" s="237" t="s">
        <v>297</v>
      </c>
      <c r="AT474" s="237" t="s">
        <v>439</v>
      </c>
      <c r="AU474" s="237" t="s">
        <v>82</v>
      </c>
      <c r="AY474" s="14" t="s">
        <v>168</v>
      </c>
      <c r="BE474" s="238">
        <f>IF(N474="základná",J474,0)</f>
        <v>0</v>
      </c>
      <c r="BF474" s="238">
        <f>IF(N474="znížená",J474,0)</f>
        <v>0</v>
      </c>
      <c r="BG474" s="238">
        <f>IF(N474="zákl. prenesená",J474,0)</f>
        <v>0</v>
      </c>
      <c r="BH474" s="238">
        <f>IF(N474="zníž. prenesená",J474,0)</f>
        <v>0</v>
      </c>
      <c r="BI474" s="238">
        <f>IF(N474="nulová",J474,0)</f>
        <v>0</v>
      </c>
      <c r="BJ474" s="14" t="s">
        <v>82</v>
      </c>
      <c r="BK474" s="239">
        <f>ROUND(I474*H474,3)</f>
        <v>0</v>
      </c>
      <c r="BL474" s="14" t="s">
        <v>232</v>
      </c>
      <c r="BM474" s="237" t="s">
        <v>1399</v>
      </c>
    </row>
    <row r="475" s="2" customFormat="1" ht="24.15" customHeight="1">
      <c r="A475" s="35"/>
      <c r="B475" s="36"/>
      <c r="C475" s="226" t="s">
        <v>1400</v>
      </c>
      <c r="D475" s="226" t="s">
        <v>170</v>
      </c>
      <c r="E475" s="227" t="s">
        <v>1401</v>
      </c>
      <c r="F475" s="228" t="s">
        <v>1402</v>
      </c>
      <c r="G475" s="229" t="s">
        <v>221</v>
      </c>
      <c r="H475" s="230">
        <v>378.30000000000001</v>
      </c>
      <c r="I475" s="231"/>
      <c r="J475" s="230">
        <f>ROUND(I475*H475,3)</f>
        <v>0</v>
      </c>
      <c r="K475" s="232"/>
      <c r="L475" s="41"/>
      <c r="M475" s="233" t="s">
        <v>1</v>
      </c>
      <c r="N475" s="234" t="s">
        <v>38</v>
      </c>
      <c r="O475" s="94"/>
      <c r="P475" s="235">
        <f>O475*H475</f>
        <v>0</v>
      </c>
      <c r="Q475" s="235">
        <v>0</v>
      </c>
      <c r="R475" s="235">
        <f>Q475*H475</f>
        <v>0</v>
      </c>
      <c r="S475" s="235">
        <v>0</v>
      </c>
      <c r="T475" s="236">
        <f>S475*H475</f>
        <v>0</v>
      </c>
      <c r="U475" s="35"/>
      <c r="V475" s="35"/>
      <c r="W475" s="35"/>
      <c r="X475" s="35"/>
      <c r="Y475" s="35"/>
      <c r="Z475" s="35"/>
      <c r="AA475" s="35"/>
      <c r="AB475" s="35"/>
      <c r="AC475" s="35"/>
      <c r="AD475" s="35"/>
      <c r="AE475" s="35"/>
      <c r="AR475" s="237" t="s">
        <v>232</v>
      </c>
      <c r="AT475" s="237" t="s">
        <v>170</v>
      </c>
      <c r="AU475" s="237" t="s">
        <v>82</v>
      </c>
      <c r="AY475" s="14" t="s">
        <v>168</v>
      </c>
      <c r="BE475" s="238">
        <f>IF(N475="základná",J475,0)</f>
        <v>0</v>
      </c>
      <c r="BF475" s="238">
        <f>IF(N475="znížená",J475,0)</f>
        <v>0</v>
      </c>
      <c r="BG475" s="238">
        <f>IF(N475="zákl. prenesená",J475,0)</f>
        <v>0</v>
      </c>
      <c r="BH475" s="238">
        <f>IF(N475="zníž. prenesená",J475,0)</f>
        <v>0</v>
      </c>
      <c r="BI475" s="238">
        <f>IF(N475="nulová",J475,0)</f>
        <v>0</v>
      </c>
      <c r="BJ475" s="14" t="s">
        <v>82</v>
      </c>
      <c r="BK475" s="239">
        <f>ROUND(I475*H475,3)</f>
        <v>0</v>
      </c>
      <c r="BL475" s="14" t="s">
        <v>232</v>
      </c>
      <c r="BM475" s="237" t="s">
        <v>1403</v>
      </c>
    </row>
    <row r="476" s="2" customFormat="1" ht="24.15" customHeight="1">
      <c r="A476" s="35"/>
      <c r="B476" s="36"/>
      <c r="C476" s="226" t="s">
        <v>1404</v>
      </c>
      <c r="D476" s="226" t="s">
        <v>170</v>
      </c>
      <c r="E476" s="227" t="s">
        <v>1405</v>
      </c>
      <c r="F476" s="228" t="s">
        <v>1406</v>
      </c>
      <c r="G476" s="229" t="s">
        <v>777</v>
      </c>
      <c r="H476" s="231"/>
      <c r="I476" s="231"/>
      <c r="J476" s="230">
        <f>ROUND(I476*H476,3)</f>
        <v>0</v>
      </c>
      <c r="K476" s="232"/>
      <c r="L476" s="41"/>
      <c r="M476" s="233" t="s">
        <v>1</v>
      </c>
      <c r="N476" s="234" t="s">
        <v>38</v>
      </c>
      <c r="O476" s="94"/>
      <c r="P476" s="235">
        <f>O476*H476</f>
        <v>0</v>
      </c>
      <c r="Q476" s="235">
        <v>0</v>
      </c>
      <c r="R476" s="235">
        <f>Q476*H476</f>
        <v>0</v>
      </c>
      <c r="S476" s="235">
        <v>0</v>
      </c>
      <c r="T476" s="236">
        <f>S476*H476</f>
        <v>0</v>
      </c>
      <c r="U476" s="35"/>
      <c r="V476" s="35"/>
      <c r="W476" s="35"/>
      <c r="X476" s="35"/>
      <c r="Y476" s="35"/>
      <c r="Z476" s="35"/>
      <c r="AA476" s="35"/>
      <c r="AB476" s="35"/>
      <c r="AC476" s="35"/>
      <c r="AD476" s="35"/>
      <c r="AE476" s="35"/>
      <c r="AR476" s="237" t="s">
        <v>232</v>
      </c>
      <c r="AT476" s="237" t="s">
        <v>170</v>
      </c>
      <c r="AU476" s="237" t="s">
        <v>82</v>
      </c>
      <c r="AY476" s="14" t="s">
        <v>168</v>
      </c>
      <c r="BE476" s="238">
        <f>IF(N476="základná",J476,0)</f>
        <v>0</v>
      </c>
      <c r="BF476" s="238">
        <f>IF(N476="znížená",J476,0)</f>
        <v>0</v>
      </c>
      <c r="BG476" s="238">
        <f>IF(N476="zákl. prenesená",J476,0)</f>
        <v>0</v>
      </c>
      <c r="BH476" s="238">
        <f>IF(N476="zníž. prenesená",J476,0)</f>
        <v>0</v>
      </c>
      <c r="BI476" s="238">
        <f>IF(N476="nulová",J476,0)</f>
        <v>0</v>
      </c>
      <c r="BJ476" s="14" t="s">
        <v>82</v>
      </c>
      <c r="BK476" s="239">
        <f>ROUND(I476*H476,3)</f>
        <v>0</v>
      </c>
      <c r="BL476" s="14" t="s">
        <v>232</v>
      </c>
      <c r="BM476" s="237" t="s">
        <v>1407</v>
      </c>
    </row>
    <row r="477" s="12" customFormat="1" ht="22.8" customHeight="1">
      <c r="A477" s="12"/>
      <c r="B477" s="210"/>
      <c r="C477" s="211"/>
      <c r="D477" s="212" t="s">
        <v>71</v>
      </c>
      <c r="E477" s="224" t="s">
        <v>1408</v>
      </c>
      <c r="F477" s="224" t="s">
        <v>1409</v>
      </c>
      <c r="G477" s="211"/>
      <c r="H477" s="211"/>
      <c r="I477" s="214"/>
      <c r="J477" s="225">
        <f>BK477</f>
        <v>0</v>
      </c>
      <c r="K477" s="211"/>
      <c r="L477" s="216"/>
      <c r="M477" s="217"/>
      <c r="N477" s="218"/>
      <c r="O477" s="218"/>
      <c r="P477" s="219">
        <f>SUM(P478:P480)</f>
        <v>0</v>
      </c>
      <c r="Q477" s="218"/>
      <c r="R477" s="219">
        <f>SUM(R478:R480)</f>
        <v>1.5705760000000002</v>
      </c>
      <c r="S477" s="218"/>
      <c r="T477" s="220">
        <f>SUM(T478:T480)</f>
        <v>0</v>
      </c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R477" s="221" t="s">
        <v>82</v>
      </c>
      <c r="AT477" s="222" t="s">
        <v>71</v>
      </c>
      <c r="AU477" s="222" t="s">
        <v>80</v>
      </c>
      <c r="AY477" s="221" t="s">
        <v>168</v>
      </c>
      <c r="BK477" s="223">
        <f>SUM(BK478:BK480)</f>
        <v>0</v>
      </c>
    </row>
    <row r="478" s="2" customFormat="1" ht="33" customHeight="1">
      <c r="A478" s="35"/>
      <c r="B478" s="36"/>
      <c r="C478" s="226" t="s">
        <v>1410</v>
      </c>
      <c r="D478" s="226" t="s">
        <v>170</v>
      </c>
      <c r="E478" s="227" t="s">
        <v>1411</v>
      </c>
      <c r="F478" s="228" t="s">
        <v>1412</v>
      </c>
      <c r="G478" s="229" t="s">
        <v>221</v>
      </c>
      <c r="H478" s="230">
        <v>59.200000000000003</v>
      </c>
      <c r="I478" s="231"/>
      <c r="J478" s="230">
        <f>ROUND(I478*H478,3)</f>
        <v>0</v>
      </c>
      <c r="K478" s="232"/>
      <c r="L478" s="41"/>
      <c r="M478" s="233" t="s">
        <v>1</v>
      </c>
      <c r="N478" s="234" t="s">
        <v>38</v>
      </c>
      <c r="O478" s="94"/>
      <c r="P478" s="235">
        <f>O478*H478</f>
        <v>0</v>
      </c>
      <c r="Q478" s="235">
        <v>0.026530000000000001</v>
      </c>
      <c r="R478" s="235">
        <f>Q478*H478</f>
        <v>1.5705760000000002</v>
      </c>
      <c r="S478" s="235">
        <v>0</v>
      </c>
      <c r="T478" s="236">
        <f>S478*H478</f>
        <v>0</v>
      </c>
      <c r="U478" s="35"/>
      <c r="V478" s="35"/>
      <c r="W478" s="35"/>
      <c r="X478" s="35"/>
      <c r="Y478" s="35"/>
      <c r="Z478" s="35"/>
      <c r="AA478" s="35"/>
      <c r="AB478" s="35"/>
      <c r="AC478" s="35"/>
      <c r="AD478" s="35"/>
      <c r="AE478" s="35"/>
      <c r="AR478" s="237" t="s">
        <v>232</v>
      </c>
      <c r="AT478" s="237" t="s">
        <v>170</v>
      </c>
      <c r="AU478" s="237" t="s">
        <v>82</v>
      </c>
      <c r="AY478" s="14" t="s">
        <v>168</v>
      </c>
      <c r="BE478" s="238">
        <f>IF(N478="základná",J478,0)</f>
        <v>0</v>
      </c>
      <c r="BF478" s="238">
        <f>IF(N478="znížená",J478,0)</f>
        <v>0</v>
      </c>
      <c r="BG478" s="238">
        <f>IF(N478="zákl. prenesená",J478,0)</f>
        <v>0</v>
      </c>
      <c r="BH478" s="238">
        <f>IF(N478="zníž. prenesená",J478,0)</f>
        <v>0</v>
      </c>
      <c r="BI478" s="238">
        <f>IF(N478="nulová",J478,0)</f>
        <v>0</v>
      </c>
      <c r="BJ478" s="14" t="s">
        <v>82</v>
      </c>
      <c r="BK478" s="239">
        <f>ROUND(I478*H478,3)</f>
        <v>0</v>
      </c>
      <c r="BL478" s="14" t="s">
        <v>232</v>
      </c>
      <c r="BM478" s="237" t="s">
        <v>1413</v>
      </c>
    </row>
    <row r="479" s="2" customFormat="1" ht="24.15" customHeight="1">
      <c r="A479" s="35"/>
      <c r="B479" s="36"/>
      <c r="C479" s="240" t="s">
        <v>1414</v>
      </c>
      <c r="D479" s="240" t="s">
        <v>439</v>
      </c>
      <c r="E479" s="241" t="s">
        <v>1415</v>
      </c>
      <c r="F479" s="242" t="s">
        <v>1416</v>
      </c>
      <c r="G479" s="243" t="s">
        <v>221</v>
      </c>
      <c r="H479" s="244">
        <v>62.159999999999997</v>
      </c>
      <c r="I479" s="245"/>
      <c r="J479" s="244">
        <f>ROUND(I479*H479,3)</f>
        <v>0</v>
      </c>
      <c r="K479" s="246"/>
      <c r="L479" s="247"/>
      <c r="M479" s="248" t="s">
        <v>1</v>
      </c>
      <c r="N479" s="249" t="s">
        <v>38</v>
      </c>
      <c r="O479" s="94"/>
      <c r="P479" s="235">
        <f>O479*H479</f>
        <v>0</v>
      </c>
      <c r="Q479" s="235">
        <v>0</v>
      </c>
      <c r="R479" s="235">
        <f>Q479*H479</f>
        <v>0</v>
      </c>
      <c r="S479" s="235">
        <v>0</v>
      </c>
      <c r="T479" s="236">
        <f>S479*H479</f>
        <v>0</v>
      </c>
      <c r="U479" s="35"/>
      <c r="V479" s="35"/>
      <c r="W479" s="35"/>
      <c r="X479" s="35"/>
      <c r="Y479" s="35"/>
      <c r="Z479" s="35"/>
      <c r="AA479" s="35"/>
      <c r="AB479" s="35"/>
      <c r="AC479" s="35"/>
      <c r="AD479" s="35"/>
      <c r="AE479" s="35"/>
      <c r="AR479" s="237" t="s">
        <v>297</v>
      </c>
      <c r="AT479" s="237" t="s">
        <v>439</v>
      </c>
      <c r="AU479" s="237" t="s">
        <v>82</v>
      </c>
      <c r="AY479" s="14" t="s">
        <v>168</v>
      </c>
      <c r="BE479" s="238">
        <f>IF(N479="základná",J479,0)</f>
        <v>0</v>
      </c>
      <c r="BF479" s="238">
        <f>IF(N479="znížená",J479,0)</f>
        <v>0</v>
      </c>
      <c r="BG479" s="238">
        <f>IF(N479="zákl. prenesená",J479,0)</f>
        <v>0</v>
      </c>
      <c r="BH479" s="238">
        <f>IF(N479="zníž. prenesená",J479,0)</f>
        <v>0</v>
      </c>
      <c r="BI479" s="238">
        <f>IF(N479="nulová",J479,0)</f>
        <v>0</v>
      </c>
      <c r="BJ479" s="14" t="s">
        <v>82</v>
      </c>
      <c r="BK479" s="239">
        <f>ROUND(I479*H479,3)</f>
        <v>0</v>
      </c>
      <c r="BL479" s="14" t="s">
        <v>232</v>
      </c>
      <c r="BM479" s="237" t="s">
        <v>1417</v>
      </c>
    </row>
    <row r="480" s="2" customFormat="1" ht="24.15" customHeight="1">
      <c r="A480" s="35"/>
      <c r="B480" s="36"/>
      <c r="C480" s="226" t="s">
        <v>1418</v>
      </c>
      <c r="D480" s="226" t="s">
        <v>170</v>
      </c>
      <c r="E480" s="227" t="s">
        <v>1419</v>
      </c>
      <c r="F480" s="228" t="s">
        <v>1420</v>
      </c>
      <c r="G480" s="229" t="s">
        <v>777</v>
      </c>
      <c r="H480" s="231"/>
      <c r="I480" s="231"/>
      <c r="J480" s="230">
        <f>ROUND(I480*H480,3)</f>
        <v>0</v>
      </c>
      <c r="K480" s="232"/>
      <c r="L480" s="41"/>
      <c r="M480" s="233" t="s">
        <v>1</v>
      </c>
      <c r="N480" s="234" t="s">
        <v>38</v>
      </c>
      <c r="O480" s="94"/>
      <c r="P480" s="235">
        <f>O480*H480</f>
        <v>0</v>
      </c>
      <c r="Q480" s="235">
        <v>0</v>
      </c>
      <c r="R480" s="235">
        <f>Q480*H480</f>
        <v>0</v>
      </c>
      <c r="S480" s="235">
        <v>0</v>
      </c>
      <c r="T480" s="236">
        <f>S480*H480</f>
        <v>0</v>
      </c>
      <c r="U480" s="35"/>
      <c r="V480" s="35"/>
      <c r="W480" s="35"/>
      <c r="X480" s="35"/>
      <c r="Y480" s="35"/>
      <c r="Z480" s="35"/>
      <c r="AA480" s="35"/>
      <c r="AB480" s="35"/>
      <c r="AC480" s="35"/>
      <c r="AD480" s="35"/>
      <c r="AE480" s="35"/>
      <c r="AR480" s="237" t="s">
        <v>232</v>
      </c>
      <c r="AT480" s="237" t="s">
        <v>170</v>
      </c>
      <c r="AU480" s="237" t="s">
        <v>82</v>
      </c>
      <c r="AY480" s="14" t="s">
        <v>168</v>
      </c>
      <c r="BE480" s="238">
        <f>IF(N480="základná",J480,0)</f>
        <v>0</v>
      </c>
      <c r="BF480" s="238">
        <f>IF(N480="znížená",J480,0)</f>
        <v>0</v>
      </c>
      <c r="BG480" s="238">
        <f>IF(N480="zákl. prenesená",J480,0)</f>
        <v>0</v>
      </c>
      <c r="BH480" s="238">
        <f>IF(N480="zníž. prenesená",J480,0)</f>
        <v>0</v>
      </c>
      <c r="BI480" s="238">
        <f>IF(N480="nulová",J480,0)</f>
        <v>0</v>
      </c>
      <c r="BJ480" s="14" t="s">
        <v>82</v>
      </c>
      <c r="BK480" s="239">
        <f>ROUND(I480*H480,3)</f>
        <v>0</v>
      </c>
      <c r="BL480" s="14" t="s">
        <v>232</v>
      </c>
      <c r="BM480" s="237" t="s">
        <v>1421</v>
      </c>
    </row>
    <row r="481" s="12" customFormat="1" ht="22.8" customHeight="1">
      <c r="A481" s="12"/>
      <c r="B481" s="210"/>
      <c r="C481" s="211"/>
      <c r="D481" s="212" t="s">
        <v>71</v>
      </c>
      <c r="E481" s="224" t="s">
        <v>1422</v>
      </c>
      <c r="F481" s="224" t="s">
        <v>1423</v>
      </c>
      <c r="G481" s="211"/>
      <c r="H481" s="211"/>
      <c r="I481" s="214"/>
      <c r="J481" s="225">
        <f>BK481</f>
        <v>0</v>
      </c>
      <c r="K481" s="211"/>
      <c r="L481" s="216"/>
      <c r="M481" s="217"/>
      <c r="N481" s="218"/>
      <c r="O481" s="218"/>
      <c r="P481" s="219">
        <f>SUM(P482:P483)</f>
        <v>0</v>
      </c>
      <c r="Q481" s="218"/>
      <c r="R481" s="219">
        <f>SUM(R482:R483)</f>
        <v>0.035819999999999998</v>
      </c>
      <c r="S481" s="218"/>
      <c r="T481" s="220">
        <f>SUM(T482:T483)</f>
        <v>0</v>
      </c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R481" s="221" t="s">
        <v>82</v>
      </c>
      <c r="AT481" s="222" t="s">
        <v>71</v>
      </c>
      <c r="AU481" s="222" t="s">
        <v>80</v>
      </c>
      <c r="AY481" s="221" t="s">
        <v>168</v>
      </c>
      <c r="BK481" s="223">
        <f>SUM(BK482:BK483)</f>
        <v>0</v>
      </c>
    </row>
    <row r="482" s="2" customFormat="1" ht="33" customHeight="1">
      <c r="A482" s="35"/>
      <c r="B482" s="36"/>
      <c r="C482" s="226" t="s">
        <v>1424</v>
      </c>
      <c r="D482" s="226" t="s">
        <v>170</v>
      </c>
      <c r="E482" s="227" t="s">
        <v>1425</v>
      </c>
      <c r="F482" s="228" t="s">
        <v>1426</v>
      </c>
      <c r="G482" s="229" t="s">
        <v>221</v>
      </c>
      <c r="H482" s="230">
        <v>93</v>
      </c>
      <c r="I482" s="231"/>
      <c r="J482" s="230">
        <f>ROUND(I482*H482,3)</f>
        <v>0</v>
      </c>
      <c r="K482" s="232"/>
      <c r="L482" s="41"/>
      <c r="M482" s="233" t="s">
        <v>1</v>
      </c>
      <c r="N482" s="234" t="s">
        <v>38</v>
      </c>
      <c r="O482" s="94"/>
      <c r="P482" s="235">
        <f>O482*H482</f>
        <v>0</v>
      </c>
      <c r="Q482" s="235">
        <v>0.00024000000000000001</v>
      </c>
      <c r="R482" s="235">
        <f>Q482*H482</f>
        <v>0.02232</v>
      </c>
      <c r="S482" s="235">
        <v>0</v>
      </c>
      <c r="T482" s="236">
        <f>S482*H482</f>
        <v>0</v>
      </c>
      <c r="U482" s="35"/>
      <c r="V482" s="35"/>
      <c r="W482" s="35"/>
      <c r="X482" s="35"/>
      <c r="Y482" s="35"/>
      <c r="Z482" s="35"/>
      <c r="AA482" s="35"/>
      <c r="AB482" s="35"/>
      <c r="AC482" s="35"/>
      <c r="AD482" s="35"/>
      <c r="AE482" s="35"/>
      <c r="AR482" s="237" t="s">
        <v>232</v>
      </c>
      <c r="AT482" s="237" t="s">
        <v>170</v>
      </c>
      <c r="AU482" s="237" t="s">
        <v>82</v>
      </c>
      <c r="AY482" s="14" t="s">
        <v>168</v>
      </c>
      <c r="BE482" s="238">
        <f>IF(N482="základná",J482,0)</f>
        <v>0</v>
      </c>
      <c r="BF482" s="238">
        <f>IF(N482="znížená",J482,0)</f>
        <v>0</v>
      </c>
      <c r="BG482" s="238">
        <f>IF(N482="zákl. prenesená",J482,0)</f>
        <v>0</v>
      </c>
      <c r="BH482" s="238">
        <f>IF(N482="zníž. prenesená",J482,0)</f>
        <v>0</v>
      </c>
      <c r="BI482" s="238">
        <f>IF(N482="nulová",J482,0)</f>
        <v>0</v>
      </c>
      <c r="BJ482" s="14" t="s">
        <v>82</v>
      </c>
      <c r="BK482" s="239">
        <f>ROUND(I482*H482,3)</f>
        <v>0</v>
      </c>
      <c r="BL482" s="14" t="s">
        <v>232</v>
      </c>
      <c r="BM482" s="237" t="s">
        <v>1427</v>
      </c>
    </row>
    <row r="483" s="2" customFormat="1" ht="24.15" customHeight="1">
      <c r="A483" s="35"/>
      <c r="B483" s="36"/>
      <c r="C483" s="226" t="s">
        <v>1428</v>
      </c>
      <c r="D483" s="226" t="s">
        <v>170</v>
      </c>
      <c r="E483" s="227" t="s">
        <v>1429</v>
      </c>
      <c r="F483" s="228" t="s">
        <v>1430</v>
      </c>
      <c r="G483" s="229" t="s">
        <v>221</v>
      </c>
      <c r="H483" s="230">
        <v>30</v>
      </c>
      <c r="I483" s="231"/>
      <c r="J483" s="230">
        <f>ROUND(I483*H483,3)</f>
        <v>0</v>
      </c>
      <c r="K483" s="232"/>
      <c r="L483" s="41"/>
      <c r="M483" s="233" t="s">
        <v>1</v>
      </c>
      <c r="N483" s="234" t="s">
        <v>38</v>
      </c>
      <c r="O483" s="94"/>
      <c r="P483" s="235">
        <f>O483*H483</f>
        <v>0</v>
      </c>
      <c r="Q483" s="235">
        <v>0.00044999999999999999</v>
      </c>
      <c r="R483" s="235">
        <f>Q483*H483</f>
        <v>0.0135</v>
      </c>
      <c r="S483" s="235">
        <v>0</v>
      </c>
      <c r="T483" s="236">
        <f>S483*H483</f>
        <v>0</v>
      </c>
      <c r="U483" s="35"/>
      <c r="V483" s="35"/>
      <c r="W483" s="35"/>
      <c r="X483" s="35"/>
      <c r="Y483" s="35"/>
      <c r="Z483" s="35"/>
      <c r="AA483" s="35"/>
      <c r="AB483" s="35"/>
      <c r="AC483" s="35"/>
      <c r="AD483" s="35"/>
      <c r="AE483" s="35"/>
      <c r="AR483" s="237" t="s">
        <v>232</v>
      </c>
      <c r="AT483" s="237" t="s">
        <v>170</v>
      </c>
      <c r="AU483" s="237" t="s">
        <v>82</v>
      </c>
      <c r="AY483" s="14" t="s">
        <v>168</v>
      </c>
      <c r="BE483" s="238">
        <f>IF(N483="základná",J483,0)</f>
        <v>0</v>
      </c>
      <c r="BF483" s="238">
        <f>IF(N483="znížená",J483,0)</f>
        <v>0</v>
      </c>
      <c r="BG483" s="238">
        <f>IF(N483="zákl. prenesená",J483,0)</f>
        <v>0</v>
      </c>
      <c r="BH483" s="238">
        <f>IF(N483="zníž. prenesená",J483,0)</f>
        <v>0</v>
      </c>
      <c r="BI483" s="238">
        <f>IF(N483="nulová",J483,0)</f>
        <v>0</v>
      </c>
      <c r="BJ483" s="14" t="s">
        <v>82</v>
      </c>
      <c r="BK483" s="239">
        <f>ROUND(I483*H483,3)</f>
        <v>0</v>
      </c>
      <c r="BL483" s="14" t="s">
        <v>232</v>
      </c>
      <c r="BM483" s="237" t="s">
        <v>1431</v>
      </c>
    </row>
    <row r="484" s="12" customFormat="1" ht="22.8" customHeight="1">
      <c r="A484" s="12"/>
      <c r="B484" s="210"/>
      <c r="C484" s="211"/>
      <c r="D484" s="212" t="s">
        <v>71</v>
      </c>
      <c r="E484" s="224" t="s">
        <v>1432</v>
      </c>
      <c r="F484" s="224" t="s">
        <v>1433</v>
      </c>
      <c r="G484" s="211"/>
      <c r="H484" s="211"/>
      <c r="I484" s="214"/>
      <c r="J484" s="225">
        <f>BK484</f>
        <v>0</v>
      </c>
      <c r="K484" s="211"/>
      <c r="L484" s="216"/>
      <c r="M484" s="217"/>
      <c r="N484" s="218"/>
      <c r="O484" s="218"/>
      <c r="P484" s="219">
        <f>SUM(P485:P487)</f>
        <v>0</v>
      </c>
      <c r="Q484" s="218"/>
      <c r="R484" s="219">
        <f>SUM(R485:R487)</f>
        <v>1.42808468</v>
      </c>
      <c r="S484" s="218"/>
      <c r="T484" s="220">
        <f>SUM(T485:T487)</f>
        <v>0</v>
      </c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R484" s="221" t="s">
        <v>82</v>
      </c>
      <c r="AT484" s="222" t="s">
        <v>71</v>
      </c>
      <c r="AU484" s="222" t="s">
        <v>80</v>
      </c>
      <c r="AY484" s="221" t="s">
        <v>168</v>
      </c>
      <c r="BK484" s="223">
        <f>SUM(BK485:BK487)</f>
        <v>0</v>
      </c>
    </row>
    <row r="485" s="2" customFormat="1" ht="24.15" customHeight="1">
      <c r="A485" s="35"/>
      <c r="B485" s="36"/>
      <c r="C485" s="226" t="s">
        <v>1434</v>
      </c>
      <c r="D485" s="226" t="s">
        <v>170</v>
      </c>
      <c r="E485" s="227" t="s">
        <v>1435</v>
      </c>
      <c r="F485" s="228" t="s">
        <v>1436</v>
      </c>
      <c r="G485" s="229" t="s">
        <v>221</v>
      </c>
      <c r="H485" s="230">
        <v>3245.6469999999999</v>
      </c>
      <c r="I485" s="231"/>
      <c r="J485" s="230">
        <f>ROUND(I485*H485,3)</f>
        <v>0</v>
      </c>
      <c r="K485" s="232"/>
      <c r="L485" s="41"/>
      <c r="M485" s="233" t="s">
        <v>1</v>
      </c>
      <c r="N485" s="234" t="s">
        <v>38</v>
      </c>
      <c r="O485" s="94"/>
      <c r="P485" s="235">
        <f>O485*H485</f>
        <v>0</v>
      </c>
      <c r="Q485" s="235">
        <v>0.00010000000000000001</v>
      </c>
      <c r="R485" s="235">
        <f>Q485*H485</f>
        <v>0.32456469999999998</v>
      </c>
      <c r="S485" s="235">
        <v>0</v>
      </c>
      <c r="T485" s="236">
        <f>S485*H485</f>
        <v>0</v>
      </c>
      <c r="U485" s="35"/>
      <c r="V485" s="35"/>
      <c r="W485" s="35"/>
      <c r="X485" s="35"/>
      <c r="Y485" s="35"/>
      <c r="Z485" s="35"/>
      <c r="AA485" s="35"/>
      <c r="AB485" s="35"/>
      <c r="AC485" s="35"/>
      <c r="AD485" s="35"/>
      <c r="AE485" s="35"/>
      <c r="AR485" s="237" t="s">
        <v>232</v>
      </c>
      <c r="AT485" s="237" t="s">
        <v>170</v>
      </c>
      <c r="AU485" s="237" t="s">
        <v>82</v>
      </c>
      <c r="AY485" s="14" t="s">
        <v>168</v>
      </c>
      <c r="BE485" s="238">
        <f>IF(N485="základná",J485,0)</f>
        <v>0</v>
      </c>
      <c r="BF485" s="238">
        <f>IF(N485="znížená",J485,0)</f>
        <v>0</v>
      </c>
      <c r="BG485" s="238">
        <f>IF(N485="zákl. prenesená",J485,0)</f>
        <v>0</v>
      </c>
      <c r="BH485" s="238">
        <f>IF(N485="zníž. prenesená",J485,0)</f>
        <v>0</v>
      </c>
      <c r="BI485" s="238">
        <f>IF(N485="nulová",J485,0)</f>
        <v>0</v>
      </c>
      <c r="BJ485" s="14" t="s">
        <v>82</v>
      </c>
      <c r="BK485" s="239">
        <f>ROUND(I485*H485,3)</f>
        <v>0</v>
      </c>
      <c r="BL485" s="14" t="s">
        <v>232</v>
      </c>
      <c r="BM485" s="237" t="s">
        <v>1437</v>
      </c>
    </row>
    <row r="486" s="2" customFormat="1" ht="24.15" customHeight="1">
      <c r="A486" s="35"/>
      <c r="B486" s="36"/>
      <c r="C486" s="226" t="s">
        <v>1438</v>
      </c>
      <c r="D486" s="226" t="s">
        <v>170</v>
      </c>
      <c r="E486" s="227" t="s">
        <v>1439</v>
      </c>
      <c r="F486" s="228" t="s">
        <v>1440</v>
      </c>
      <c r="G486" s="229" t="s">
        <v>221</v>
      </c>
      <c r="H486" s="230">
        <v>921.54999999999995</v>
      </c>
      <c r="I486" s="231"/>
      <c r="J486" s="230">
        <f>ROUND(I486*H486,3)</f>
        <v>0</v>
      </c>
      <c r="K486" s="232"/>
      <c r="L486" s="41"/>
      <c r="M486" s="233" t="s">
        <v>1</v>
      </c>
      <c r="N486" s="234" t="s">
        <v>38</v>
      </c>
      <c r="O486" s="94"/>
      <c r="P486" s="235">
        <f>O486*H486</f>
        <v>0</v>
      </c>
      <c r="Q486" s="235">
        <v>0</v>
      </c>
      <c r="R486" s="235">
        <f>Q486*H486</f>
        <v>0</v>
      </c>
      <c r="S486" s="235">
        <v>0</v>
      </c>
      <c r="T486" s="236">
        <f>S486*H486</f>
        <v>0</v>
      </c>
      <c r="U486" s="35"/>
      <c r="V486" s="35"/>
      <c r="W486" s="35"/>
      <c r="X486" s="35"/>
      <c r="Y486" s="35"/>
      <c r="Z486" s="35"/>
      <c r="AA486" s="35"/>
      <c r="AB486" s="35"/>
      <c r="AC486" s="35"/>
      <c r="AD486" s="35"/>
      <c r="AE486" s="35"/>
      <c r="AR486" s="237" t="s">
        <v>232</v>
      </c>
      <c r="AT486" s="237" t="s">
        <v>170</v>
      </c>
      <c r="AU486" s="237" t="s">
        <v>82</v>
      </c>
      <c r="AY486" s="14" t="s">
        <v>168</v>
      </c>
      <c r="BE486" s="238">
        <f>IF(N486="základná",J486,0)</f>
        <v>0</v>
      </c>
      <c r="BF486" s="238">
        <f>IF(N486="znížená",J486,0)</f>
        <v>0</v>
      </c>
      <c r="BG486" s="238">
        <f>IF(N486="zákl. prenesená",J486,0)</f>
        <v>0</v>
      </c>
      <c r="BH486" s="238">
        <f>IF(N486="zníž. prenesená",J486,0)</f>
        <v>0</v>
      </c>
      <c r="BI486" s="238">
        <f>IF(N486="nulová",J486,0)</f>
        <v>0</v>
      </c>
      <c r="BJ486" s="14" t="s">
        <v>82</v>
      </c>
      <c r="BK486" s="239">
        <f>ROUND(I486*H486,3)</f>
        <v>0</v>
      </c>
      <c r="BL486" s="14" t="s">
        <v>232</v>
      </c>
      <c r="BM486" s="237" t="s">
        <v>1441</v>
      </c>
    </row>
    <row r="487" s="2" customFormat="1" ht="37.8" customHeight="1">
      <c r="A487" s="35"/>
      <c r="B487" s="36"/>
      <c r="C487" s="226" t="s">
        <v>1442</v>
      </c>
      <c r="D487" s="226" t="s">
        <v>170</v>
      </c>
      <c r="E487" s="227" t="s">
        <v>1443</v>
      </c>
      <c r="F487" s="228" t="s">
        <v>1444</v>
      </c>
      <c r="G487" s="229" t="s">
        <v>221</v>
      </c>
      <c r="H487" s="230">
        <v>3245.6469999999999</v>
      </c>
      <c r="I487" s="231"/>
      <c r="J487" s="230">
        <f>ROUND(I487*H487,3)</f>
        <v>0</v>
      </c>
      <c r="K487" s="232"/>
      <c r="L487" s="41"/>
      <c r="M487" s="233" t="s">
        <v>1</v>
      </c>
      <c r="N487" s="234" t="s">
        <v>38</v>
      </c>
      <c r="O487" s="94"/>
      <c r="P487" s="235">
        <f>O487*H487</f>
        <v>0</v>
      </c>
      <c r="Q487" s="235">
        <v>0.00034000000000000002</v>
      </c>
      <c r="R487" s="235">
        <f>Q487*H487</f>
        <v>1.10351998</v>
      </c>
      <c r="S487" s="235">
        <v>0</v>
      </c>
      <c r="T487" s="236">
        <f>S487*H487</f>
        <v>0</v>
      </c>
      <c r="U487" s="35"/>
      <c r="V487" s="35"/>
      <c r="W487" s="35"/>
      <c r="X487" s="35"/>
      <c r="Y487" s="35"/>
      <c r="Z487" s="35"/>
      <c r="AA487" s="35"/>
      <c r="AB487" s="35"/>
      <c r="AC487" s="35"/>
      <c r="AD487" s="35"/>
      <c r="AE487" s="35"/>
      <c r="AR487" s="237" t="s">
        <v>232</v>
      </c>
      <c r="AT487" s="237" t="s">
        <v>170</v>
      </c>
      <c r="AU487" s="237" t="s">
        <v>82</v>
      </c>
      <c r="AY487" s="14" t="s">
        <v>168</v>
      </c>
      <c r="BE487" s="238">
        <f>IF(N487="základná",J487,0)</f>
        <v>0</v>
      </c>
      <c r="BF487" s="238">
        <f>IF(N487="znížená",J487,0)</f>
        <v>0</v>
      </c>
      <c r="BG487" s="238">
        <f>IF(N487="zákl. prenesená",J487,0)</f>
        <v>0</v>
      </c>
      <c r="BH487" s="238">
        <f>IF(N487="zníž. prenesená",J487,0)</f>
        <v>0</v>
      </c>
      <c r="BI487" s="238">
        <f>IF(N487="nulová",J487,0)</f>
        <v>0</v>
      </c>
      <c r="BJ487" s="14" t="s">
        <v>82</v>
      </c>
      <c r="BK487" s="239">
        <f>ROUND(I487*H487,3)</f>
        <v>0</v>
      </c>
      <c r="BL487" s="14" t="s">
        <v>232</v>
      </c>
      <c r="BM487" s="237" t="s">
        <v>1445</v>
      </c>
    </row>
    <row r="488" s="12" customFormat="1" ht="25.92" customHeight="1">
      <c r="A488" s="12"/>
      <c r="B488" s="210"/>
      <c r="C488" s="211"/>
      <c r="D488" s="212" t="s">
        <v>71</v>
      </c>
      <c r="E488" s="213" t="s">
        <v>439</v>
      </c>
      <c r="F488" s="213" t="s">
        <v>1446</v>
      </c>
      <c r="G488" s="211"/>
      <c r="H488" s="211"/>
      <c r="I488" s="214"/>
      <c r="J488" s="215">
        <f>BK488</f>
        <v>0</v>
      </c>
      <c r="K488" s="211"/>
      <c r="L488" s="216"/>
      <c r="M488" s="217"/>
      <c r="N488" s="218"/>
      <c r="O488" s="218"/>
      <c r="P488" s="219">
        <f>P489</f>
        <v>0</v>
      </c>
      <c r="Q488" s="218"/>
      <c r="R488" s="219">
        <f>R489</f>
        <v>0</v>
      </c>
      <c r="S488" s="218"/>
      <c r="T488" s="220">
        <f>T489</f>
        <v>0</v>
      </c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R488" s="221" t="s">
        <v>179</v>
      </c>
      <c r="AT488" s="222" t="s">
        <v>71</v>
      </c>
      <c r="AU488" s="222" t="s">
        <v>72</v>
      </c>
      <c r="AY488" s="221" t="s">
        <v>168</v>
      </c>
      <c r="BK488" s="223">
        <f>BK489</f>
        <v>0</v>
      </c>
    </row>
    <row r="489" s="12" customFormat="1" ht="22.8" customHeight="1">
      <c r="A489" s="12"/>
      <c r="B489" s="210"/>
      <c r="C489" s="211"/>
      <c r="D489" s="212" t="s">
        <v>71</v>
      </c>
      <c r="E489" s="224" t="s">
        <v>1447</v>
      </c>
      <c r="F489" s="224" t="s">
        <v>1448</v>
      </c>
      <c r="G489" s="211"/>
      <c r="H489" s="211"/>
      <c r="I489" s="214"/>
      <c r="J489" s="225">
        <f>BK489</f>
        <v>0</v>
      </c>
      <c r="K489" s="211"/>
      <c r="L489" s="216"/>
      <c r="M489" s="217"/>
      <c r="N489" s="218"/>
      <c r="O489" s="218"/>
      <c r="P489" s="219">
        <f>P490+SUM(P491:P494)+P500</f>
        <v>0</v>
      </c>
      <c r="Q489" s="218"/>
      <c r="R489" s="219">
        <f>R490+SUM(R491:R494)+R500</f>
        <v>0</v>
      </c>
      <c r="S489" s="218"/>
      <c r="T489" s="220">
        <f>T490+SUM(T491:T494)+T500</f>
        <v>0</v>
      </c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R489" s="221" t="s">
        <v>179</v>
      </c>
      <c r="AT489" s="222" t="s">
        <v>71</v>
      </c>
      <c r="AU489" s="222" t="s">
        <v>80</v>
      </c>
      <c r="AY489" s="221" t="s">
        <v>168</v>
      </c>
      <c r="BK489" s="223">
        <f>BK490+SUM(BK491:BK494)+BK500</f>
        <v>0</v>
      </c>
    </row>
    <row r="490" s="2" customFormat="1" ht="44.25" customHeight="1">
      <c r="A490" s="35"/>
      <c r="B490" s="36"/>
      <c r="C490" s="226" t="s">
        <v>1449</v>
      </c>
      <c r="D490" s="226" t="s">
        <v>170</v>
      </c>
      <c r="E490" s="227" t="s">
        <v>1450</v>
      </c>
      <c r="F490" s="228" t="s">
        <v>1451</v>
      </c>
      <c r="G490" s="229" t="s">
        <v>1034</v>
      </c>
      <c r="H490" s="230">
        <v>1</v>
      </c>
      <c r="I490" s="231"/>
      <c r="J490" s="230">
        <f>ROUND(I490*H490,3)</f>
        <v>0</v>
      </c>
      <c r="K490" s="232"/>
      <c r="L490" s="41"/>
      <c r="M490" s="233" t="s">
        <v>1</v>
      </c>
      <c r="N490" s="234" t="s">
        <v>38</v>
      </c>
      <c r="O490" s="94"/>
      <c r="P490" s="235">
        <f>O490*H490</f>
        <v>0</v>
      </c>
      <c r="Q490" s="235">
        <v>0</v>
      </c>
      <c r="R490" s="235">
        <f>Q490*H490</f>
        <v>0</v>
      </c>
      <c r="S490" s="235">
        <v>0</v>
      </c>
      <c r="T490" s="236">
        <f>S490*H490</f>
        <v>0</v>
      </c>
      <c r="U490" s="35"/>
      <c r="V490" s="35"/>
      <c r="W490" s="35"/>
      <c r="X490" s="35"/>
      <c r="Y490" s="35"/>
      <c r="Z490" s="35"/>
      <c r="AA490" s="35"/>
      <c r="AB490" s="35"/>
      <c r="AC490" s="35"/>
      <c r="AD490" s="35"/>
      <c r="AE490" s="35"/>
      <c r="AR490" s="237" t="s">
        <v>426</v>
      </c>
      <c r="AT490" s="237" t="s">
        <v>170</v>
      </c>
      <c r="AU490" s="237" t="s">
        <v>82</v>
      </c>
      <c r="AY490" s="14" t="s">
        <v>168</v>
      </c>
      <c r="BE490" s="238">
        <f>IF(N490="základná",J490,0)</f>
        <v>0</v>
      </c>
      <c r="BF490" s="238">
        <f>IF(N490="znížená",J490,0)</f>
        <v>0</v>
      </c>
      <c r="BG490" s="238">
        <f>IF(N490="zákl. prenesená",J490,0)</f>
        <v>0</v>
      </c>
      <c r="BH490" s="238">
        <f>IF(N490="zníž. prenesená",J490,0)</f>
        <v>0</v>
      </c>
      <c r="BI490" s="238">
        <f>IF(N490="nulová",J490,0)</f>
        <v>0</v>
      </c>
      <c r="BJ490" s="14" t="s">
        <v>82</v>
      </c>
      <c r="BK490" s="239">
        <f>ROUND(I490*H490,3)</f>
        <v>0</v>
      </c>
      <c r="BL490" s="14" t="s">
        <v>426</v>
      </c>
      <c r="BM490" s="237" t="s">
        <v>1452</v>
      </c>
    </row>
    <row r="491" s="2" customFormat="1" ht="37.8" customHeight="1">
      <c r="A491" s="35"/>
      <c r="B491" s="36"/>
      <c r="C491" s="226" t="s">
        <v>1453</v>
      </c>
      <c r="D491" s="226" t="s">
        <v>170</v>
      </c>
      <c r="E491" s="227" t="s">
        <v>1454</v>
      </c>
      <c r="F491" s="228" t="s">
        <v>1455</v>
      </c>
      <c r="G491" s="229" t="s">
        <v>1456</v>
      </c>
      <c r="H491" s="230">
        <v>1</v>
      </c>
      <c r="I491" s="231"/>
      <c r="J491" s="230">
        <f>ROUND(I491*H491,3)</f>
        <v>0</v>
      </c>
      <c r="K491" s="232"/>
      <c r="L491" s="41"/>
      <c r="M491" s="233" t="s">
        <v>1</v>
      </c>
      <c r="N491" s="234" t="s">
        <v>38</v>
      </c>
      <c r="O491" s="94"/>
      <c r="P491" s="235">
        <f>O491*H491</f>
        <v>0</v>
      </c>
      <c r="Q491" s="235">
        <v>0</v>
      </c>
      <c r="R491" s="235">
        <f>Q491*H491</f>
        <v>0</v>
      </c>
      <c r="S491" s="235">
        <v>0</v>
      </c>
      <c r="T491" s="236">
        <f>S491*H491</f>
        <v>0</v>
      </c>
      <c r="U491" s="35"/>
      <c r="V491" s="35"/>
      <c r="W491" s="35"/>
      <c r="X491" s="35"/>
      <c r="Y491" s="35"/>
      <c r="Z491" s="35"/>
      <c r="AA491" s="35"/>
      <c r="AB491" s="35"/>
      <c r="AC491" s="35"/>
      <c r="AD491" s="35"/>
      <c r="AE491" s="35"/>
      <c r="AR491" s="237" t="s">
        <v>426</v>
      </c>
      <c r="AT491" s="237" t="s">
        <v>170</v>
      </c>
      <c r="AU491" s="237" t="s">
        <v>82</v>
      </c>
      <c r="AY491" s="14" t="s">
        <v>168</v>
      </c>
      <c r="BE491" s="238">
        <f>IF(N491="základná",J491,0)</f>
        <v>0</v>
      </c>
      <c r="BF491" s="238">
        <f>IF(N491="znížená",J491,0)</f>
        <v>0</v>
      </c>
      <c r="BG491" s="238">
        <f>IF(N491="zákl. prenesená",J491,0)</f>
        <v>0</v>
      </c>
      <c r="BH491" s="238">
        <f>IF(N491="zníž. prenesená",J491,0)</f>
        <v>0</v>
      </c>
      <c r="BI491" s="238">
        <f>IF(N491="nulová",J491,0)</f>
        <v>0</v>
      </c>
      <c r="BJ491" s="14" t="s">
        <v>82</v>
      </c>
      <c r="BK491" s="239">
        <f>ROUND(I491*H491,3)</f>
        <v>0</v>
      </c>
      <c r="BL491" s="14" t="s">
        <v>426</v>
      </c>
      <c r="BM491" s="237" t="s">
        <v>1457</v>
      </c>
    </row>
    <row r="492" s="2" customFormat="1" ht="16.5" customHeight="1">
      <c r="A492" s="35"/>
      <c r="B492" s="36"/>
      <c r="C492" s="226" t="s">
        <v>1458</v>
      </c>
      <c r="D492" s="226" t="s">
        <v>170</v>
      </c>
      <c r="E492" s="227" t="s">
        <v>1459</v>
      </c>
      <c r="F492" s="228" t="s">
        <v>1460</v>
      </c>
      <c r="G492" s="229" t="s">
        <v>1461</v>
      </c>
      <c r="H492" s="230">
        <v>6</v>
      </c>
      <c r="I492" s="231"/>
      <c r="J492" s="230">
        <f>ROUND(I492*H492,3)</f>
        <v>0</v>
      </c>
      <c r="K492" s="232"/>
      <c r="L492" s="41"/>
      <c r="M492" s="233" t="s">
        <v>1</v>
      </c>
      <c r="N492" s="234" t="s">
        <v>38</v>
      </c>
      <c r="O492" s="94"/>
      <c r="P492" s="235">
        <f>O492*H492</f>
        <v>0</v>
      </c>
      <c r="Q492" s="235">
        <v>0</v>
      </c>
      <c r="R492" s="235">
        <f>Q492*H492</f>
        <v>0</v>
      </c>
      <c r="S492" s="235">
        <v>0</v>
      </c>
      <c r="T492" s="236">
        <f>S492*H492</f>
        <v>0</v>
      </c>
      <c r="U492" s="35"/>
      <c r="V492" s="35"/>
      <c r="W492" s="35"/>
      <c r="X492" s="35"/>
      <c r="Y492" s="35"/>
      <c r="Z492" s="35"/>
      <c r="AA492" s="35"/>
      <c r="AB492" s="35"/>
      <c r="AC492" s="35"/>
      <c r="AD492" s="35"/>
      <c r="AE492" s="35"/>
      <c r="AR492" s="237" t="s">
        <v>426</v>
      </c>
      <c r="AT492" s="237" t="s">
        <v>170</v>
      </c>
      <c r="AU492" s="237" t="s">
        <v>82</v>
      </c>
      <c r="AY492" s="14" t="s">
        <v>168</v>
      </c>
      <c r="BE492" s="238">
        <f>IF(N492="základná",J492,0)</f>
        <v>0</v>
      </c>
      <c r="BF492" s="238">
        <f>IF(N492="znížená",J492,0)</f>
        <v>0</v>
      </c>
      <c r="BG492" s="238">
        <f>IF(N492="zákl. prenesená",J492,0)</f>
        <v>0</v>
      </c>
      <c r="BH492" s="238">
        <f>IF(N492="zníž. prenesená",J492,0)</f>
        <v>0</v>
      </c>
      <c r="BI492" s="238">
        <f>IF(N492="nulová",J492,0)</f>
        <v>0</v>
      </c>
      <c r="BJ492" s="14" t="s">
        <v>82</v>
      </c>
      <c r="BK492" s="239">
        <f>ROUND(I492*H492,3)</f>
        <v>0</v>
      </c>
      <c r="BL492" s="14" t="s">
        <v>426</v>
      </c>
      <c r="BM492" s="237" t="s">
        <v>1462</v>
      </c>
    </row>
    <row r="493" s="12" customFormat="1" ht="20.88" customHeight="1">
      <c r="A493" s="12"/>
      <c r="B493" s="210"/>
      <c r="C493" s="211"/>
      <c r="D493" s="212" t="s">
        <v>71</v>
      </c>
      <c r="E493" s="224" t="s">
        <v>1463</v>
      </c>
      <c r="F493" s="224" t="s">
        <v>1464</v>
      </c>
      <c r="G493" s="211"/>
      <c r="H493" s="211"/>
      <c r="I493" s="214"/>
      <c r="J493" s="225">
        <f>BK493</f>
        <v>0</v>
      </c>
      <c r="K493" s="211"/>
      <c r="L493" s="216"/>
      <c r="M493" s="217"/>
      <c r="N493" s="218"/>
      <c r="O493" s="218"/>
      <c r="P493" s="219">
        <v>0</v>
      </c>
      <c r="Q493" s="218"/>
      <c r="R493" s="219">
        <v>0</v>
      </c>
      <c r="S493" s="218"/>
      <c r="T493" s="220">
        <v>0</v>
      </c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R493" s="221" t="s">
        <v>80</v>
      </c>
      <c r="AT493" s="222" t="s">
        <v>71</v>
      </c>
      <c r="AU493" s="222" t="s">
        <v>82</v>
      </c>
      <c r="AY493" s="221" t="s">
        <v>168</v>
      </c>
      <c r="BK493" s="223">
        <v>0</v>
      </c>
    </row>
    <row r="494" s="12" customFormat="1" ht="20.88" customHeight="1">
      <c r="A494" s="12"/>
      <c r="B494" s="210"/>
      <c r="C494" s="211"/>
      <c r="D494" s="212" t="s">
        <v>71</v>
      </c>
      <c r="E494" s="224" t="s">
        <v>1465</v>
      </c>
      <c r="F494" s="224" t="s">
        <v>1466</v>
      </c>
      <c r="G494" s="211"/>
      <c r="H494" s="211"/>
      <c r="I494" s="214"/>
      <c r="J494" s="225">
        <f>BK494</f>
        <v>0</v>
      </c>
      <c r="K494" s="211"/>
      <c r="L494" s="216"/>
      <c r="M494" s="217"/>
      <c r="N494" s="218"/>
      <c r="O494" s="218"/>
      <c r="P494" s="219">
        <f>SUM(P495:P499)</f>
        <v>0</v>
      </c>
      <c r="Q494" s="218"/>
      <c r="R494" s="219">
        <f>SUM(R495:R499)</f>
        <v>0</v>
      </c>
      <c r="S494" s="218"/>
      <c r="T494" s="220">
        <f>SUM(T495:T499)</f>
        <v>0</v>
      </c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R494" s="221" t="s">
        <v>80</v>
      </c>
      <c r="AT494" s="222" t="s">
        <v>71</v>
      </c>
      <c r="AU494" s="222" t="s">
        <v>82</v>
      </c>
      <c r="AY494" s="221" t="s">
        <v>168</v>
      </c>
      <c r="BK494" s="223">
        <f>SUM(BK495:BK499)</f>
        <v>0</v>
      </c>
    </row>
    <row r="495" s="2" customFormat="1" ht="33" customHeight="1">
      <c r="A495" s="35"/>
      <c r="B495" s="36"/>
      <c r="C495" s="226" t="s">
        <v>1467</v>
      </c>
      <c r="D495" s="226" t="s">
        <v>170</v>
      </c>
      <c r="E495" s="227" t="s">
        <v>1468</v>
      </c>
      <c r="F495" s="228" t="s">
        <v>1469</v>
      </c>
      <c r="G495" s="229" t="s">
        <v>1470</v>
      </c>
      <c r="H495" s="230">
        <v>4</v>
      </c>
      <c r="I495" s="231"/>
      <c r="J495" s="230">
        <f>ROUND(I495*H495,3)</f>
        <v>0</v>
      </c>
      <c r="K495" s="232"/>
      <c r="L495" s="41"/>
      <c r="M495" s="233" t="s">
        <v>1</v>
      </c>
      <c r="N495" s="234" t="s">
        <v>38</v>
      </c>
      <c r="O495" s="94"/>
      <c r="P495" s="235">
        <f>O495*H495</f>
        <v>0</v>
      </c>
      <c r="Q495" s="235">
        <v>0</v>
      </c>
      <c r="R495" s="235">
        <f>Q495*H495</f>
        <v>0</v>
      </c>
      <c r="S495" s="235">
        <v>0</v>
      </c>
      <c r="T495" s="236">
        <f>S495*H495</f>
        <v>0</v>
      </c>
      <c r="U495" s="35"/>
      <c r="V495" s="35"/>
      <c r="W495" s="35"/>
      <c r="X495" s="35"/>
      <c r="Y495" s="35"/>
      <c r="Z495" s="35"/>
      <c r="AA495" s="35"/>
      <c r="AB495" s="35"/>
      <c r="AC495" s="35"/>
      <c r="AD495" s="35"/>
      <c r="AE495" s="35"/>
      <c r="AR495" s="237" t="s">
        <v>174</v>
      </c>
      <c r="AT495" s="237" t="s">
        <v>170</v>
      </c>
      <c r="AU495" s="237" t="s">
        <v>179</v>
      </c>
      <c r="AY495" s="14" t="s">
        <v>168</v>
      </c>
      <c r="BE495" s="238">
        <f>IF(N495="základná",J495,0)</f>
        <v>0</v>
      </c>
      <c r="BF495" s="238">
        <f>IF(N495="znížená",J495,0)</f>
        <v>0</v>
      </c>
      <c r="BG495" s="238">
        <f>IF(N495="zákl. prenesená",J495,0)</f>
        <v>0</v>
      </c>
      <c r="BH495" s="238">
        <f>IF(N495="zníž. prenesená",J495,0)</f>
        <v>0</v>
      </c>
      <c r="BI495" s="238">
        <f>IF(N495="nulová",J495,0)</f>
        <v>0</v>
      </c>
      <c r="BJ495" s="14" t="s">
        <v>82</v>
      </c>
      <c r="BK495" s="239">
        <f>ROUND(I495*H495,3)</f>
        <v>0</v>
      </c>
      <c r="BL495" s="14" t="s">
        <v>174</v>
      </c>
      <c r="BM495" s="237" t="s">
        <v>1471</v>
      </c>
    </row>
    <row r="496" s="2" customFormat="1" ht="37.8" customHeight="1">
      <c r="A496" s="35"/>
      <c r="B496" s="36"/>
      <c r="C496" s="240" t="s">
        <v>1472</v>
      </c>
      <c r="D496" s="240" t="s">
        <v>439</v>
      </c>
      <c r="E496" s="241" t="s">
        <v>1473</v>
      </c>
      <c r="F496" s="242" t="s">
        <v>1474</v>
      </c>
      <c r="G496" s="243" t="s">
        <v>1034</v>
      </c>
      <c r="H496" s="244">
        <v>12</v>
      </c>
      <c r="I496" s="245"/>
      <c r="J496" s="244">
        <f>ROUND(I496*H496,3)</f>
        <v>0</v>
      </c>
      <c r="K496" s="246"/>
      <c r="L496" s="247"/>
      <c r="M496" s="248" t="s">
        <v>1</v>
      </c>
      <c r="N496" s="249" t="s">
        <v>38</v>
      </c>
      <c r="O496" s="94"/>
      <c r="P496" s="235">
        <f>O496*H496</f>
        <v>0</v>
      </c>
      <c r="Q496" s="235">
        <v>0</v>
      </c>
      <c r="R496" s="235">
        <f>Q496*H496</f>
        <v>0</v>
      </c>
      <c r="S496" s="235">
        <v>0</v>
      </c>
      <c r="T496" s="236">
        <f>S496*H496</f>
        <v>0</v>
      </c>
      <c r="U496" s="35"/>
      <c r="V496" s="35"/>
      <c r="W496" s="35"/>
      <c r="X496" s="35"/>
      <c r="Y496" s="35"/>
      <c r="Z496" s="35"/>
      <c r="AA496" s="35"/>
      <c r="AB496" s="35"/>
      <c r="AC496" s="35"/>
      <c r="AD496" s="35"/>
      <c r="AE496" s="35"/>
      <c r="AR496" s="237" t="s">
        <v>198</v>
      </c>
      <c r="AT496" s="237" t="s">
        <v>439</v>
      </c>
      <c r="AU496" s="237" t="s">
        <v>179</v>
      </c>
      <c r="AY496" s="14" t="s">
        <v>168</v>
      </c>
      <c r="BE496" s="238">
        <f>IF(N496="základná",J496,0)</f>
        <v>0</v>
      </c>
      <c r="BF496" s="238">
        <f>IF(N496="znížená",J496,0)</f>
        <v>0</v>
      </c>
      <c r="BG496" s="238">
        <f>IF(N496="zákl. prenesená",J496,0)</f>
        <v>0</v>
      </c>
      <c r="BH496" s="238">
        <f>IF(N496="zníž. prenesená",J496,0)</f>
        <v>0</v>
      </c>
      <c r="BI496" s="238">
        <f>IF(N496="nulová",J496,0)</f>
        <v>0</v>
      </c>
      <c r="BJ496" s="14" t="s">
        <v>82</v>
      </c>
      <c r="BK496" s="239">
        <f>ROUND(I496*H496,3)</f>
        <v>0</v>
      </c>
      <c r="BL496" s="14" t="s">
        <v>174</v>
      </c>
      <c r="BM496" s="237" t="s">
        <v>1475</v>
      </c>
    </row>
    <row r="497" s="2" customFormat="1" ht="24.15" customHeight="1">
      <c r="A497" s="35"/>
      <c r="B497" s="36"/>
      <c r="C497" s="240" t="s">
        <v>1476</v>
      </c>
      <c r="D497" s="240" t="s">
        <v>439</v>
      </c>
      <c r="E497" s="241" t="s">
        <v>1477</v>
      </c>
      <c r="F497" s="242" t="s">
        <v>1478</v>
      </c>
      <c r="G497" s="243" t="s">
        <v>1034</v>
      </c>
      <c r="H497" s="244">
        <v>3</v>
      </c>
      <c r="I497" s="245"/>
      <c r="J497" s="244">
        <f>ROUND(I497*H497,3)</f>
        <v>0</v>
      </c>
      <c r="K497" s="246"/>
      <c r="L497" s="247"/>
      <c r="M497" s="248" t="s">
        <v>1</v>
      </c>
      <c r="N497" s="249" t="s">
        <v>38</v>
      </c>
      <c r="O497" s="94"/>
      <c r="P497" s="235">
        <f>O497*H497</f>
        <v>0</v>
      </c>
      <c r="Q497" s="235">
        <v>0</v>
      </c>
      <c r="R497" s="235">
        <f>Q497*H497</f>
        <v>0</v>
      </c>
      <c r="S497" s="235">
        <v>0</v>
      </c>
      <c r="T497" s="236">
        <f>S497*H497</f>
        <v>0</v>
      </c>
      <c r="U497" s="35"/>
      <c r="V497" s="35"/>
      <c r="W497" s="35"/>
      <c r="X497" s="35"/>
      <c r="Y497" s="35"/>
      <c r="Z497" s="35"/>
      <c r="AA497" s="35"/>
      <c r="AB497" s="35"/>
      <c r="AC497" s="35"/>
      <c r="AD497" s="35"/>
      <c r="AE497" s="35"/>
      <c r="AR497" s="237" t="s">
        <v>198</v>
      </c>
      <c r="AT497" s="237" t="s">
        <v>439</v>
      </c>
      <c r="AU497" s="237" t="s">
        <v>179</v>
      </c>
      <c r="AY497" s="14" t="s">
        <v>168</v>
      </c>
      <c r="BE497" s="238">
        <f>IF(N497="základná",J497,0)</f>
        <v>0</v>
      </c>
      <c r="BF497" s="238">
        <f>IF(N497="znížená",J497,0)</f>
        <v>0</v>
      </c>
      <c r="BG497" s="238">
        <f>IF(N497="zákl. prenesená",J497,0)</f>
        <v>0</v>
      </c>
      <c r="BH497" s="238">
        <f>IF(N497="zníž. prenesená",J497,0)</f>
        <v>0</v>
      </c>
      <c r="BI497" s="238">
        <f>IF(N497="nulová",J497,0)</f>
        <v>0</v>
      </c>
      <c r="BJ497" s="14" t="s">
        <v>82</v>
      </c>
      <c r="BK497" s="239">
        <f>ROUND(I497*H497,3)</f>
        <v>0</v>
      </c>
      <c r="BL497" s="14" t="s">
        <v>174</v>
      </c>
      <c r="BM497" s="237" t="s">
        <v>1479</v>
      </c>
    </row>
    <row r="498" s="2" customFormat="1" ht="21.75" customHeight="1">
      <c r="A498" s="35"/>
      <c r="B498" s="36"/>
      <c r="C498" s="240" t="s">
        <v>1480</v>
      </c>
      <c r="D498" s="240" t="s">
        <v>439</v>
      </c>
      <c r="E498" s="241" t="s">
        <v>1481</v>
      </c>
      <c r="F498" s="242" t="s">
        <v>1482</v>
      </c>
      <c r="G498" s="243" t="s">
        <v>1034</v>
      </c>
      <c r="H498" s="244">
        <v>15</v>
      </c>
      <c r="I498" s="245"/>
      <c r="J498" s="244">
        <f>ROUND(I498*H498,3)</f>
        <v>0</v>
      </c>
      <c r="K498" s="246"/>
      <c r="L498" s="247"/>
      <c r="M498" s="248" t="s">
        <v>1</v>
      </c>
      <c r="N498" s="249" t="s">
        <v>38</v>
      </c>
      <c r="O498" s="94"/>
      <c r="P498" s="235">
        <f>O498*H498</f>
        <v>0</v>
      </c>
      <c r="Q498" s="235">
        <v>0</v>
      </c>
      <c r="R498" s="235">
        <f>Q498*H498</f>
        <v>0</v>
      </c>
      <c r="S498" s="235">
        <v>0</v>
      </c>
      <c r="T498" s="236">
        <f>S498*H498</f>
        <v>0</v>
      </c>
      <c r="U498" s="35"/>
      <c r="V498" s="35"/>
      <c r="W498" s="35"/>
      <c r="X498" s="35"/>
      <c r="Y498" s="35"/>
      <c r="Z498" s="35"/>
      <c r="AA498" s="35"/>
      <c r="AB498" s="35"/>
      <c r="AC498" s="35"/>
      <c r="AD498" s="35"/>
      <c r="AE498" s="35"/>
      <c r="AR498" s="237" t="s">
        <v>198</v>
      </c>
      <c r="AT498" s="237" t="s">
        <v>439</v>
      </c>
      <c r="AU498" s="237" t="s">
        <v>179</v>
      </c>
      <c r="AY498" s="14" t="s">
        <v>168</v>
      </c>
      <c r="BE498" s="238">
        <f>IF(N498="základná",J498,0)</f>
        <v>0</v>
      </c>
      <c r="BF498" s="238">
        <f>IF(N498="znížená",J498,0)</f>
        <v>0</v>
      </c>
      <c r="BG498" s="238">
        <f>IF(N498="zákl. prenesená",J498,0)</f>
        <v>0</v>
      </c>
      <c r="BH498" s="238">
        <f>IF(N498="zníž. prenesená",J498,0)</f>
        <v>0</v>
      </c>
      <c r="BI498" s="238">
        <f>IF(N498="nulová",J498,0)</f>
        <v>0</v>
      </c>
      <c r="BJ498" s="14" t="s">
        <v>82</v>
      </c>
      <c r="BK498" s="239">
        <f>ROUND(I498*H498,3)</f>
        <v>0</v>
      </c>
      <c r="BL498" s="14" t="s">
        <v>174</v>
      </c>
      <c r="BM498" s="237" t="s">
        <v>1483</v>
      </c>
    </row>
    <row r="499" s="2" customFormat="1" ht="24.15" customHeight="1">
      <c r="A499" s="35"/>
      <c r="B499" s="36"/>
      <c r="C499" s="240" t="s">
        <v>1484</v>
      </c>
      <c r="D499" s="240" t="s">
        <v>439</v>
      </c>
      <c r="E499" s="241" t="s">
        <v>1485</v>
      </c>
      <c r="F499" s="242" t="s">
        <v>1486</v>
      </c>
      <c r="G499" s="243" t="s">
        <v>1034</v>
      </c>
      <c r="H499" s="244">
        <v>15</v>
      </c>
      <c r="I499" s="245"/>
      <c r="J499" s="244">
        <f>ROUND(I499*H499,3)</f>
        <v>0</v>
      </c>
      <c r="K499" s="246"/>
      <c r="L499" s="247"/>
      <c r="M499" s="248" t="s">
        <v>1</v>
      </c>
      <c r="N499" s="249" t="s">
        <v>38</v>
      </c>
      <c r="O499" s="94"/>
      <c r="P499" s="235">
        <f>O499*H499</f>
        <v>0</v>
      </c>
      <c r="Q499" s="235">
        <v>0</v>
      </c>
      <c r="R499" s="235">
        <f>Q499*H499</f>
        <v>0</v>
      </c>
      <c r="S499" s="235">
        <v>0</v>
      </c>
      <c r="T499" s="236">
        <f>S499*H499</f>
        <v>0</v>
      </c>
      <c r="U499" s="35"/>
      <c r="V499" s="35"/>
      <c r="W499" s="35"/>
      <c r="X499" s="35"/>
      <c r="Y499" s="35"/>
      <c r="Z499" s="35"/>
      <c r="AA499" s="35"/>
      <c r="AB499" s="35"/>
      <c r="AC499" s="35"/>
      <c r="AD499" s="35"/>
      <c r="AE499" s="35"/>
      <c r="AR499" s="237" t="s">
        <v>198</v>
      </c>
      <c r="AT499" s="237" t="s">
        <v>439</v>
      </c>
      <c r="AU499" s="237" t="s">
        <v>179</v>
      </c>
      <c r="AY499" s="14" t="s">
        <v>168</v>
      </c>
      <c r="BE499" s="238">
        <f>IF(N499="základná",J499,0)</f>
        <v>0</v>
      </c>
      <c r="BF499" s="238">
        <f>IF(N499="znížená",J499,0)</f>
        <v>0</v>
      </c>
      <c r="BG499" s="238">
        <f>IF(N499="zákl. prenesená",J499,0)</f>
        <v>0</v>
      </c>
      <c r="BH499" s="238">
        <f>IF(N499="zníž. prenesená",J499,0)</f>
        <v>0</v>
      </c>
      <c r="BI499" s="238">
        <f>IF(N499="nulová",J499,0)</f>
        <v>0</v>
      </c>
      <c r="BJ499" s="14" t="s">
        <v>82</v>
      </c>
      <c r="BK499" s="239">
        <f>ROUND(I499*H499,3)</f>
        <v>0</v>
      </c>
      <c r="BL499" s="14" t="s">
        <v>174</v>
      </c>
      <c r="BM499" s="237" t="s">
        <v>1487</v>
      </c>
    </row>
    <row r="500" s="12" customFormat="1" ht="20.88" customHeight="1">
      <c r="A500" s="12"/>
      <c r="B500" s="210"/>
      <c r="C500" s="211"/>
      <c r="D500" s="212" t="s">
        <v>71</v>
      </c>
      <c r="E500" s="224" t="s">
        <v>1488</v>
      </c>
      <c r="F500" s="224" t="s">
        <v>1489</v>
      </c>
      <c r="G500" s="211"/>
      <c r="H500" s="211"/>
      <c r="I500" s="214"/>
      <c r="J500" s="225">
        <f>BK500</f>
        <v>0</v>
      </c>
      <c r="K500" s="211"/>
      <c r="L500" s="216"/>
      <c r="M500" s="217"/>
      <c r="N500" s="218"/>
      <c r="O500" s="218"/>
      <c r="P500" s="219">
        <f>SUM(P501:P505)</f>
        <v>0</v>
      </c>
      <c r="Q500" s="218"/>
      <c r="R500" s="219">
        <f>SUM(R501:R505)</f>
        <v>0</v>
      </c>
      <c r="S500" s="218"/>
      <c r="T500" s="220">
        <f>SUM(T501:T505)</f>
        <v>0</v>
      </c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  <c r="AR500" s="221" t="s">
        <v>80</v>
      </c>
      <c r="AT500" s="222" t="s">
        <v>71</v>
      </c>
      <c r="AU500" s="222" t="s">
        <v>82</v>
      </c>
      <c r="AY500" s="221" t="s">
        <v>168</v>
      </c>
      <c r="BK500" s="223">
        <f>SUM(BK501:BK505)</f>
        <v>0</v>
      </c>
    </row>
    <row r="501" s="2" customFormat="1" ht="33" customHeight="1">
      <c r="A501" s="35"/>
      <c r="B501" s="36"/>
      <c r="C501" s="226" t="s">
        <v>1490</v>
      </c>
      <c r="D501" s="226" t="s">
        <v>170</v>
      </c>
      <c r="E501" s="227" t="s">
        <v>1468</v>
      </c>
      <c r="F501" s="228" t="s">
        <v>1469</v>
      </c>
      <c r="G501" s="229" t="s">
        <v>1470</v>
      </c>
      <c r="H501" s="230">
        <v>1</v>
      </c>
      <c r="I501" s="231"/>
      <c r="J501" s="230">
        <f>ROUND(I501*H501,3)</f>
        <v>0</v>
      </c>
      <c r="K501" s="232"/>
      <c r="L501" s="41"/>
      <c r="M501" s="233" t="s">
        <v>1</v>
      </c>
      <c r="N501" s="234" t="s">
        <v>38</v>
      </c>
      <c r="O501" s="94"/>
      <c r="P501" s="235">
        <f>O501*H501</f>
        <v>0</v>
      </c>
      <c r="Q501" s="235">
        <v>0</v>
      </c>
      <c r="R501" s="235">
        <f>Q501*H501</f>
        <v>0</v>
      </c>
      <c r="S501" s="235">
        <v>0</v>
      </c>
      <c r="T501" s="236">
        <f>S501*H501</f>
        <v>0</v>
      </c>
      <c r="U501" s="35"/>
      <c r="V501" s="35"/>
      <c r="W501" s="35"/>
      <c r="X501" s="35"/>
      <c r="Y501" s="35"/>
      <c r="Z501" s="35"/>
      <c r="AA501" s="35"/>
      <c r="AB501" s="35"/>
      <c r="AC501" s="35"/>
      <c r="AD501" s="35"/>
      <c r="AE501" s="35"/>
      <c r="AR501" s="237" t="s">
        <v>174</v>
      </c>
      <c r="AT501" s="237" t="s">
        <v>170</v>
      </c>
      <c r="AU501" s="237" t="s">
        <v>179</v>
      </c>
      <c r="AY501" s="14" t="s">
        <v>168</v>
      </c>
      <c r="BE501" s="238">
        <f>IF(N501="základná",J501,0)</f>
        <v>0</v>
      </c>
      <c r="BF501" s="238">
        <f>IF(N501="znížená",J501,0)</f>
        <v>0</v>
      </c>
      <c r="BG501" s="238">
        <f>IF(N501="zákl. prenesená",J501,0)</f>
        <v>0</v>
      </c>
      <c r="BH501" s="238">
        <f>IF(N501="zníž. prenesená",J501,0)</f>
        <v>0</v>
      </c>
      <c r="BI501" s="238">
        <f>IF(N501="nulová",J501,0)</f>
        <v>0</v>
      </c>
      <c r="BJ501" s="14" t="s">
        <v>82</v>
      </c>
      <c r="BK501" s="239">
        <f>ROUND(I501*H501,3)</f>
        <v>0</v>
      </c>
      <c r="BL501" s="14" t="s">
        <v>174</v>
      </c>
      <c r="BM501" s="237" t="s">
        <v>1491</v>
      </c>
    </row>
    <row r="502" s="2" customFormat="1" ht="21.75" customHeight="1">
      <c r="A502" s="35"/>
      <c r="B502" s="36"/>
      <c r="C502" s="240" t="s">
        <v>1492</v>
      </c>
      <c r="D502" s="240" t="s">
        <v>439</v>
      </c>
      <c r="E502" s="241" t="s">
        <v>1493</v>
      </c>
      <c r="F502" s="242" t="s">
        <v>1494</v>
      </c>
      <c r="G502" s="243" t="s">
        <v>1034</v>
      </c>
      <c r="H502" s="244">
        <v>1</v>
      </c>
      <c r="I502" s="245"/>
      <c r="J502" s="244">
        <f>ROUND(I502*H502,3)</f>
        <v>0</v>
      </c>
      <c r="K502" s="246"/>
      <c r="L502" s="247"/>
      <c r="M502" s="248" t="s">
        <v>1</v>
      </c>
      <c r="N502" s="249" t="s">
        <v>38</v>
      </c>
      <c r="O502" s="94"/>
      <c r="P502" s="235">
        <f>O502*H502</f>
        <v>0</v>
      </c>
      <c r="Q502" s="235">
        <v>0</v>
      </c>
      <c r="R502" s="235">
        <f>Q502*H502</f>
        <v>0</v>
      </c>
      <c r="S502" s="235">
        <v>0</v>
      </c>
      <c r="T502" s="236">
        <f>S502*H502</f>
        <v>0</v>
      </c>
      <c r="U502" s="35"/>
      <c r="V502" s="35"/>
      <c r="W502" s="35"/>
      <c r="X502" s="35"/>
      <c r="Y502" s="35"/>
      <c r="Z502" s="35"/>
      <c r="AA502" s="35"/>
      <c r="AB502" s="35"/>
      <c r="AC502" s="35"/>
      <c r="AD502" s="35"/>
      <c r="AE502" s="35"/>
      <c r="AR502" s="237" t="s">
        <v>198</v>
      </c>
      <c r="AT502" s="237" t="s">
        <v>439</v>
      </c>
      <c r="AU502" s="237" t="s">
        <v>179</v>
      </c>
      <c r="AY502" s="14" t="s">
        <v>168</v>
      </c>
      <c r="BE502" s="238">
        <f>IF(N502="základná",J502,0)</f>
        <v>0</v>
      </c>
      <c r="BF502" s="238">
        <f>IF(N502="znížená",J502,0)</f>
        <v>0</v>
      </c>
      <c r="BG502" s="238">
        <f>IF(N502="zákl. prenesená",J502,0)</f>
        <v>0</v>
      </c>
      <c r="BH502" s="238">
        <f>IF(N502="zníž. prenesená",J502,0)</f>
        <v>0</v>
      </c>
      <c r="BI502" s="238">
        <f>IF(N502="nulová",J502,0)</f>
        <v>0</v>
      </c>
      <c r="BJ502" s="14" t="s">
        <v>82</v>
      </c>
      <c r="BK502" s="239">
        <f>ROUND(I502*H502,3)</f>
        <v>0</v>
      </c>
      <c r="BL502" s="14" t="s">
        <v>174</v>
      </c>
      <c r="BM502" s="237" t="s">
        <v>1495</v>
      </c>
    </row>
    <row r="503" s="2" customFormat="1" ht="24.15" customHeight="1">
      <c r="A503" s="35"/>
      <c r="B503" s="36"/>
      <c r="C503" s="240" t="s">
        <v>1496</v>
      </c>
      <c r="D503" s="240" t="s">
        <v>439</v>
      </c>
      <c r="E503" s="241" t="s">
        <v>1497</v>
      </c>
      <c r="F503" s="242" t="s">
        <v>1498</v>
      </c>
      <c r="G503" s="243" t="s">
        <v>1034</v>
      </c>
      <c r="H503" s="244">
        <v>20</v>
      </c>
      <c r="I503" s="245"/>
      <c r="J503" s="244">
        <f>ROUND(I503*H503,3)</f>
        <v>0</v>
      </c>
      <c r="K503" s="246"/>
      <c r="L503" s="247"/>
      <c r="M503" s="248" t="s">
        <v>1</v>
      </c>
      <c r="N503" s="249" t="s">
        <v>38</v>
      </c>
      <c r="O503" s="94"/>
      <c r="P503" s="235">
        <f>O503*H503</f>
        <v>0</v>
      </c>
      <c r="Q503" s="235">
        <v>0</v>
      </c>
      <c r="R503" s="235">
        <f>Q503*H503</f>
        <v>0</v>
      </c>
      <c r="S503" s="235">
        <v>0</v>
      </c>
      <c r="T503" s="236">
        <f>S503*H503</f>
        <v>0</v>
      </c>
      <c r="U503" s="35"/>
      <c r="V503" s="35"/>
      <c r="W503" s="35"/>
      <c r="X503" s="35"/>
      <c r="Y503" s="35"/>
      <c r="Z503" s="35"/>
      <c r="AA503" s="35"/>
      <c r="AB503" s="35"/>
      <c r="AC503" s="35"/>
      <c r="AD503" s="35"/>
      <c r="AE503" s="35"/>
      <c r="AR503" s="237" t="s">
        <v>198</v>
      </c>
      <c r="AT503" s="237" t="s">
        <v>439</v>
      </c>
      <c r="AU503" s="237" t="s">
        <v>179</v>
      </c>
      <c r="AY503" s="14" t="s">
        <v>168</v>
      </c>
      <c r="BE503" s="238">
        <f>IF(N503="základná",J503,0)</f>
        <v>0</v>
      </c>
      <c r="BF503" s="238">
        <f>IF(N503="znížená",J503,0)</f>
        <v>0</v>
      </c>
      <c r="BG503" s="238">
        <f>IF(N503="zákl. prenesená",J503,0)</f>
        <v>0</v>
      </c>
      <c r="BH503" s="238">
        <f>IF(N503="zníž. prenesená",J503,0)</f>
        <v>0</v>
      </c>
      <c r="BI503" s="238">
        <f>IF(N503="nulová",J503,0)</f>
        <v>0</v>
      </c>
      <c r="BJ503" s="14" t="s">
        <v>82</v>
      </c>
      <c r="BK503" s="239">
        <f>ROUND(I503*H503,3)</f>
        <v>0</v>
      </c>
      <c r="BL503" s="14" t="s">
        <v>174</v>
      </c>
      <c r="BM503" s="237" t="s">
        <v>1499</v>
      </c>
    </row>
    <row r="504" s="2" customFormat="1" ht="16.5" customHeight="1">
      <c r="A504" s="35"/>
      <c r="B504" s="36"/>
      <c r="C504" s="240" t="s">
        <v>1500</v>
      </c>
      <c r="D504" s="240" t="s">
        <v>439</v>
      </c>
      <c r="E504" s="241" t="s">
        <v>1501</v>
      </c>
      <c r="F504" s="242" t="s">
        <v>1502</v>
      </c>
      <c r="G504" s="243" t="s">
        <v>1034</v>
      </c>
      <c r="H504" s="244">
        <v>1</v>
      </c>
      <c r="I504" s="245"/>
      <c r="J504" s="244">
        <f>ROUND(I504*H504,3)</f>
        <v>0</v>
      </c>
      <c r="K504" s="246"/>
      <c r="L504" s="247"/>
      <c r="M504" s="248" t="s">
        <v>1</v>
      </c>
      <c r="N504" s="249" t="s">
        <v>38</v>
      </c>
      <c r="O504" s="94"/>
      <c r="P504" s="235">
        <f>O504*H504</f>
        <v>0</v>
      </c>
      <c r="Q504" s="235">
        <v>0</v>
      </c>
      <c r="R504" s="235">
        <f>Q504*H504</f>
        <v>0</v>
      </c>
      <c r="S504" s="235">
        <v>0</v>
      </c>
      <c r="T504" s="236">
        <f>S504*H504</f>
        <v>0</v>
      </c>
      <c r="U504" s="35"/>
      <c r="V504" s="35"/>
      <c r="W504" s="35"/>
      <c r="X504" s="35"/>
      <c r="Y504" s="35"/>
      <c r="Z504" s="35"/>
      <c r="AA504" s="35"/>
      <c r="AB504" s="35"/>
      <c r="AC504" s="35"/>
      <c r="AD504" s="35"/>
      <c r="AE504" s="35"/>
      <c r="AR504" s="237" t="s">
        <v>198</v>
      </c>
      <c r="AT504" s="237" t="s">
        <v>439</v>
      </c>
      <c r="AU504" s="237" t="s">
        <v>179</v>
      </c>
      <c r="AY504" s="14" t="s">
        <v>168</v>
      </c>
      <c r="BE504" s="238">
        <f>IF(N504="základná",J504,0)</f>
        <v>0</v>
      </c>
      <c r="BF504" s="238">
        <f>IF(N504="znížená",J504,0)</f>
        <v>0</v>
      </c>
      <c r="BG504" s="238">
        <f>IF(N504="zákl. prenesená",J504,0)</f>
        <v>0</v>
      </c>
      <c r="BH504" s="238">
        <f>IF(N504="zníž. prenesená",J504,0)</f>
        <v>0</v>
      </c>
      <c r="BI504" s="238">
        <f>IF(N504="nulová",J504,0)</f>
        <v>0</v>
      </c>
      <c r="BJ504" s="14" t="s">
        <v>82</v>
      </c>
      <c r="BK504" s="239">
        <f>ROUND(I504*H504,3)</f>
        <v>0</v>
      </c>
      <c r="BL504" s="14" t="s">
        <v>174</v>
      </c>
      <c r="BM504" s="237" t="s">
        <v>1503</v>
      </c>
    </row>
    <row r="505" s="2" customFormat="1" ht="24.15" customHeight="1">
      <c r="A505" s="35"/>
      <c r="B505" s="36"/>
      <c r="C505" s="240" t="s">
        <v>1504</v>
      </c>
      <c r="D505" s="240" t="s">
        <v>439</v>
      </c>
      <c r="E505" s="241" t="s">
        <v>1505</v>
      </c>
      <c r="F505" s="242" t="s">
        <v>1506</v>
      </c>
      <c r="G505" s="243" t="s">
        <v>1034</v>
      </c>
      <c r="H505" s="244">
        <v>1</v>
      </c>
      <c r="I505" s="245"/>
      <c r="J505" s="244">
        <f>ROUND(I505*H505,3)</f>
        <v>0</v>
      </c>
      <c r="K505" s="246"/>
      <c r="L505" s="247"/>
      <c r="M505" s="250" t="s">
        <v>1</v>
      </c>
      <c r="N505" s="251" t="s">
        <v>38</v>
      </c>
      <c r="O505" s="252"/>
      <c r="P505" s="253">
        <f>O505*H505</f>
        <v>0</v>
      </c>
      <c r="Q505" s="253">
        <v>0</v>
      </c>
      <c r="R505" s="253">
        <f>Q505*H505</f>
        <v>0</v>
      </c>
      <c r="S505" s="253">
        <v>0</v>
      </c>
      <c r="T505" s="254">
        <f>S505*H505</f>
        <v>0</v>
      </c>
      <c r="U505" s="35"/>
      <c r="V505" s="35"/>
      <c r="W505" s="35"/>
      <c r="X505" s="35"/>
      <c r="Y505" s="35"/>
      <c r="Z505" s="35"/>
      <c r="AA505" s="35"/>
      <c r="AB505" s="35"/>
      <c r="AC505" s="35"/>
      <c r="AD505" s="35"/>
      <c r="AE505" s="35"/>
      <c r="AR505" s="237" t="s">
        <v>198</v>
      </c>
      <c r="AT505" s="237" t="s">
        <v>439</v>
      </c>
      <c r="AU505" s="237" t="s">
        <v>179</v>
      </c>
      <c r="AY505" s="14" t="s">
        <v>168</v>
      </c>
      <c r="BE505" s="238">
        <f>IF(N505="základná",J505,0)</f>
        <v>0</v>
      </c>
      <c r="BF505" s="238">
        <f>IF(N505="znížená",J505,0)</f>
        <v>0</v>
      </c>
      <c r="BG505" s="238">
        <f>IF(N505="zákl. prenesená",J505,0)</f>
        <v>0</v>
      </c>
      <c r="BH505" s="238">
        <f>IF(N505="zníž. prenesená",J505,0)</f>
        <v>0</v>
      </c>
      <c r="BI505" s="238">
        <f>IF(N505="nulová",J505,0)</f>
        <v>0</v>
      </c>
      <c r="BJ505" s="14" t="s">
        <v>82</v>
      </c>
      <c r="BK505" s="239">
        <f>ROUND(I505*H505,3)</f>
        <v>0</v>
      </c>
      <c r="BL505" s="14" t="s">
        <v>174</v>
      </c>
      <c r="BM505" s="237" t="s">
        <v>1507</v>
      </c>
    </row>
    <row r="506" s="2" customFormat="1" ht="6.96" customHeight="1">
      <c r="A506" s="35"/>
      <c r="B506" s="69"/>
      <c r="C506" s="70"/>
      <c r="D506" s="70"/>
      <c r="E506" s="70"/>
      <c r="F506" s="70"/>
      <c r="G506" s="70"/>
      <c r="H506" s="70"/>
      <c r="I506" s="70"/>
      <c r="J506" s="70"/>
      <c r="K506" s="70"/>
      <c r="L506" s="41"/>
      <c r="M506" s="35"/>
      <c r="O506" s="35"/>
      <c r="P506" s="35"/>
      <c r="Q506" s="35"/>
      <c r="R506" s="35"/>
      <c r="S506" s="35"/>
      <c r="T506" s="35"/>
      <c r="U506" s="35"/>
      <c r="V506" s="35"/>
      <c r="W506" s="35"/>
      <c r="X506" s="35"/>
      <c r="Y506" s="35"/>
      <c r="Z506" s="35"/>
      <c r="AA506" s="35"/>
      <c r="AB506" s="35"/>
      <c r="AC506" s="35"/>
      <c r="AD506" s="35"/>
      <c r="AE506" s="35"/>
    </row>
  </sheetData>
  <sheetProtection sheet="1" autoFilter="0" formatColumns="0" formatRows="0" objects="1" scenarios="1" spinCount="100000" saltValue="hKayxkfYs2qp1kNJ/Fwz7jdUXauLmpbr7ilwzj08je5ShnKIN7JL2o/yaRlcvqM3vApx4bkiaNyLjhLrceLJrQ==" hashValue="J5Cv/GaDcijiWixSzTXXh2GkQ4m793VgCZuitIMlDUzw4qHUWIxetgMMTCkKWh7m/m6zfnVySygNlFKPoIt51w==" algorithmName="SHA-512" password="CC35"/>
  <autoFilter ref="C146:K505"/>
  <mergeCells count="9">
    <mergeCell ref="E7:H7"/>
    <mergeCell ref="E9:H9"/>
    <mergeCell ref="E18:H18"/>
    <mergeCell ref="E27:H27"/>
    <mergeCell ref="E85:H85"/>
    <mergeCell ref="E87:H87"/>
    <mergeCell ref="E137:H137"/>
    <mergeCell ref="E139:H13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84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72</v>
      </c>
    </row>
    <row r="4" s="1" customFormat="1" ht="24.96" customHeight="1">
      <c r="B4" s="17"/>
      <c r="D4" s="141" t="s">
        <v>115</v>
      </c>
      <c r="L4" s="17"/>
      <c r="M4" s="14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3" t="s">
        <v>14</v>
      </c>
      <c r="L6" s="17"/>
    </row>
    <row r="7" s="1" customFormat="1" ht="26.25" customHeight="1">
      <c r="B7" s="17"/>
      <c r="E7" s="144" t="str">
        <f>'Rekapitulácia stavby'!K6</f>
        <v>Centrum integrovanej zdravotnej starostlivosti, denné centrum pre seniorov, denný stacionár v meste Bánovce nad Bebravou</v>
      </c>
      <c r="F7" s="143"/>
      <c r="G7" s="143"/>
      <c r="H7" s="143"/>
      <c r="L7" s="17"/>
    </row>
    <row r="8" s="2" customFormat="1" ht="12" customHeight="1">
      <c r="A8" s="35"/>
      <c r="B8" s="41"/>
      <c r="C8" s="35"/>
      <c r="D8" s="143" t="s">
        <v>116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5" t="s">
        <v>1508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3" t="s">
        <v>16</v>
      </c>
      <c r="E11" s="35"/>
      <c r="F11" s="146" t="s">
        <v>1</v>
      </c>
      <c r="G11" s="35"/>
      <c r="H11" s="35"/>
      <c r="I11" s="143" t="s">
        <v>17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3" t="s">
        <v>18</v>
      </c>
      <c r="E12" s="35"/>
      <c r="F12" s="146" t="s">
        <v>19</v>
      </c>
      <c r="G12" s="35"/>
      <c r="H12" s="35"/>
      <c r="I12" s="143" t="s">
        <v>20</v>
      </c>
      <c r="J12" s="147" t="str">
        <f>'Rekapitulácia stavby'!AN8</f>
        <v>9. 11. 2022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3" t="s">
        <v>22</v>
      </c>
      <c r="E14" s="35"/>
      <c r="F14" s="35"/>
      <c r="G14" s="35"/>
      <c r="H14" s="35"/>
      <c r="I14" s="143" t="s">
        <v>23</v>
      </c>
      <c r="J14" s="146" t="str">
        <f>IF('Rekapitulácia stavby'!AN10="","",'Rekapitulácia stavby'!AN10)</f>
        <v/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6" t="str">
        <f>IF('Rekapitulácia stavby'!E11="","",'Rekapitulácia stavby'!E11)</f>
        <v xml:space="preserve"> </v>
      </c>
      <c r="F15" s="35"/>
      <c r="G15" s="35"/>
      <c r="H15" s="35"/>
      <c r="I15" s="143" t="s">
        <v>24</v>
      </c>
      <c r="J15" s="146" t="str">
        <f>IF('Rekapitulácia stavby'!AN11="","",'Rekapitulácia stavby'!AN11)</f>
        <v/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3" t="s">
        <v>25</v>
      </c>
      <c r="E17" s="35"/>
      <c r="F17" s="35"/>
      <c r="G17" s="35"/>
      <c r="H17" s="35"/>
      <c r="I17" s="143" t="s">
        <v>23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24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3" t="s">
        <v>27</v>
      </c>
      <c r="E20" s="35"/>
      <c r="F20" s="35"/>
      <c r="G20" s="35"/>
      <c r="H20" s="35"/>
      <c r="I20" s="143" t="s">
        <v>23</v>
      </c>
      <c r="J20" s="146" t="str">
        <f>IF('Rekapitulácia stavby'!AN16="","",'Rekapitulácia stavby'!AN16)</f>
        <v/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6" t="str">
        <f>IF('Rekapitulácia stavby'!E17="","",'Rekapitulácia stavby'!E17)</f>
        <v xml:space="preserve"> </v>
      </c>
      <c r="F21" s="35"/>
      <c r="G21" s="35"/>
      <c r="H21" s="35"/>
      <c r="I21" s="143" t="s">
        <v>24</v>
      </c>
      <c r="J21" s="146" t="str">
        <f>IF('Rekapitulácia stavby'!AN17="","",'Rekapitulácia stavby'!AN17)</f>
        <v/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3" t="s">
        <v>30</v>
      </c>
      <c r="E23" s="35"/>
      <c r="F23" s="35"/>
      <c r="G23" s="35"/>
      <c r="H23" s="35"/>
      <c r="I23" s="143" t="s">
        <v>23</v>
      </c>
      <c r="J23" s="146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6" t="str">
        <f>IF('Rekapitulácia stavby'!E20="","",'Rekapitulácia stavby'!E20)</f>
        <v xml:space="preserve"> </v>
      </c>
      <c r="F24" s="35"/>
      <c r="G24" s="35"/>
      <c r="H24" s="35"/>
      <c r="I24" s="143" t="s">
        <v>24</v>
      </c>
      <c r="J24" s="146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3" t="s">
        <v>31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3" t="s">
        <v>32</v>
      </c>
      <c r="E30" s="35"/>
      <c r="F30" s="35"/>
      <c r="G30" s="35"/>
      <c r="H30" s="35"/>
      <c r="I30" s="35"/>
      <c r="J30" s="154">
        <f>ROUND(J121,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5" t="s">
        <v>34</v>
      </c>
      <c r="G32" s="35"/>
      <c r="H32" s="35"/>
      <c r="I32" s="155" t="s">
        <v>33</v>
      </c>
      <c r="J32" s="155" t="s">
        <v>35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6" t="s">
        <v>36</v>
      </c>
      <c r="E33" s="157" t="s">
        <v>37</v>
      </c>
      <c r="F33" s="158">
        <f>ROUND((SUM(BE121:BE148)),  2)</f>
        <v>0</v>
      </c>
      <c r="G33" s="159"/>
      <c r="H33" s="159"/>
      <c r="I33" s="160">
        <v>0.20000000000000001</v>
      </c>
      <c r="J33" s="158">
        <f>ROUND(((SUM(BE121:BE148))*I33),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7" t="s">
        <v>38</v>
      </c>
      <c r="F34" s="158">
        <f>ROUND((SUM(BF121:BF148)),  2)</f>
        <v>0</v>
      </c>
      <c r="G34" s="159"/>
      <c r="H34" s="159"/>
      <c r="I34" s="160">
        <v>0.20000000000000001</v>
      </c>
      <c r="J34" s="158">
        <f>ROUND(((SUM(BF121:BF148))*I34),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39</v>
      </c>
      <c r="F35" s="161">
        <f>ROUND((SUM(BG121:BG148)),  2)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40</v>
      </c>
      <c r="F36" s="161">
        <f>ROUND((SUM(BH121:BH148)),  2)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41</v>
      </c>
      <c r="F37" s="158">
        <f>ROUND((SUM(BI121:BI148)),  2)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3"/>
      <c r="D39" s="164" t="s">
        <v>42</v>
      </c>
      <c r="E39" s="165"/>
      <c r="F39" s="165"/>
      <c r="G39" s="166" t="s">
        <v>43</v>
      </c>
      <c r="H39" s="167" t="s">
        <v>44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0" t="s">
        <v>45</v>
      </c>
      <c r="E50" s="171"/>
      <c r="F50" s="171"/>
      <c r="G50" s="170" t="s">
        <v>46</v>
      </c>
      <c r="H50" s="171"/>
      <c r="I50" s="171"/>
      <c r="J50" s="171"/>
      <c r="K50" s="171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2" t="s">
        <v>47</v>
      </c>
      <c r="E61" s="173"/>
      <c r="F61" s="174" t="s">
        <v>48</v>
      </c>
      <c r="G61" s="172" t="s">
        <v>47</v>
      </c>
      <c r="H61" s="173"/>
      <c r="I61" s="173"/>
      <c r="J61" s="175" t="s">
        <v>48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0" t="s">
        <v>49</v>
      </c>
      <c r="E65" s="176"/>
      <c r="F65" s="176"/>
      <c r="G65" s="170" t="s">
        <v>50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2" t="s">
        <v>47</v>
      </c>
      <c r="E76" s="173"/>
      <c r="F76" s="174" t="s">
        <v>48</v>
      </c>
      <c r="G76" s="172" t="s">
        <v>47</v>
      </c>
      <c r="H76" s="173"/>
      <c r="I76" s="173"/>
      <c r="J76" s="175" t="s">
        <v>48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118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14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26.25" customHeight="1">
      <c r="A85" s="35"/>
      <c r="B85" s="36"/>
      <c r="C85" s="37"/>
      <c r="D85" s="37"/>
      <c r="E85" s="181" t="str">
        <f>E7</f>
        <v>Centrum integrovanej zdravotnej starostlivosti, denné centrum pre seniorov, denný stacionár v meste Bánovce nad Bebravou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116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9" t="str">
        <f>E9</f>
        <v>2 - chodník do objektu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18</v>
      </c>
      <c r="D89" s="37"/>
      <c r="E89" s="37"/>
      <c r="F89" s="24" t="str">
        <f>F12</f>
        <v xml:space="preserve"> </v>
      </c>
      <c r="G89" s="37"/>
      <c r="H89" s="37"/>
      <c r="I89" s="29" t="s">
        <v>20</v>
      </c>
      <c r="J89" s="82" t="str">
        <f>IF(J12="","",J12)</f>
        <v>9. 11. 2022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22</v>
      </c>
      <c r="D91" s="37"/>
      <c r="E91" s="37"/>
      <c r="F91" s="24" t="str">
        <f>E15</f>
        <v xml:space="preserve"> </v>
      </c>
      <c r="G91" s="37"/>
      <c r="H91" s="37"/>
      <c r="I91" s="29" t="s">
        <v>27</v>
      </c>
      <c r="J91" s="33" t="str">
        <f>E21</f>
        <v xml:space="preserve"> 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25</v>
      </c>
      <c r="D92" s="37"/>
      <c r="E92" s="37"/>
      <c r="F92" s="24" t="str">
        <f>IF(E18="","",E18)</f>
        <v>Vyplň údaj</v>
      </c>
      <c r="G92" s="37"/>
      <c r="H92" s="37"/>
      <c r="I92" s="29" t="s">
        <v>30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82" t="s">
        <v>119</v>
      </c>
      <c r="D94" s="183"/>
      <c r="E94" s="183"/>
      <c r="F94" s="183"/>
      <c r="G94" s="183"/>
      <c r="H94" s="183"/>
      <c r="I94" s="183"/>
      <c r="J94" s="184" t="s">
        <v>120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85" t="s">
        <v>121</v>
      </c>
      <c r="D96" s="37"/>
      <c r="E96" s="37"/>
      <c r="F96" s="37"/>
      <c r="G96" s="37"/>
      <c r="H96" s="37"/>
      <c r="I96" s="37"/>
      <c r="J96" s="113">
        <f>J121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122</v>
      </c>
    </row>
    <row r="97" s="9" customFormat="1" ht="24.96" customHeight="1">
      <c r="A97" s="9"/>
      <c r="B97" s="186"/>
      <c r="C97" s="187"/>
      <c r="D97" s="188" t="s">
        <v>123</v>
      </c>
      <c r="E97" s="189"/>
      <c r="F97" s="189"/>
      <c r="G97" s="189"/>
      <c r="H97" s="189"/>
      <c r="I97" s="189"/>
      <c r="J97" s="190">
        <f>J122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2"/>
      <c r="C98" s="193"/>
      <c r="D98" s="194" t="s">
        <v>124</v>
      </c>
      <c r="E98" s="195"/>
      <c r="F98" s="195"/>
      <c r="G98" s="195"/>
      <c r="H98" s="195"/>
      <c r="I98" s="195"/>
      <c r="J98" s="196">
        <f>J123</f>
        <v>0</v>
      </c>
      <c r="K98" s="193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2"/>
      <c r="C99" s="193"/>
      <c r="D99" s="194" t="s">
        <v>128</v>
      </c>
      <c r="E99" s="195"/>
      <c r="F99" s="195"/>
      <c r="G99" s="195"/>
      <c r="H99" s="195"/>
      <c r="I99" s="195"/>
      <c r="J99" s="196">
        <f>J135</f>
        <v>0</v>
      </c>
      <c r="K99" s="193"/>
      <c r="L99" s="19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2"/>
      <c r="C100" s="193"/>
      <c r="D100" s="194" t="s">
        <v>130</v>
      </c>
      <c r="E100" s="195"/>
      <c r="F100" s="195"/>
      <c r="G100" s="195"/>
      <c r="H100" s="195"/>
      <c r="I100" s="195"/>
      <c r="J100" s="196">
        <f>J140</f>
        <v>0</v>
      </c>
      <c r="K100" s="193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2"/>
      <c r="C101" s="193"/>
      <c r="D101" s="194" t="s">
        <v>131</v>
      </c>
      <c r="E101" s="195"/>
      <c r="F101" s="195"/>
      <c r="G101" s="195"/>
      <c r="H101" s="195"/>
      <c r="I101" s="195"/>
      <c r="J101" s="196">
        <f>J147</f>
        <v>0</v>
      </c>
      <c r="K101" s="193"/>
      <c r="L101" s="19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5"/>
      <c r="B102" s="36"/>
      <c r="C102" s="37"/>
      <c r="D102" s="37"/>
      <c r="E102" s="37"/>
      <c r="F102" s="37"/>
      <c r="G102" s="37"/>
      <c r="H102" s="37"/>
      <c r="I102" s="37"/>
      <c r="J102" s="37"/>
      <c r="K102" s="37"/>
      <c r="L102" s="66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3" s="2" customFormat="1" ht="6.96" customHeight="1">
      <c r="A103" s="35"/>
      <c r="B103" s="69"/>
      <c r="C103" s="70"/>
      <c r="D103" s="70"/>
      <c r="E103" s="70"/>
      <c r="F103" s="70"/>
      <c r="G103" s="70"/>
      <c r="H103" s="70"/>
      <c r="I103" s="70"/>
      <c r="J103" s="70"/>
      <c r="K103" s="70"/>
      <c r="L103" s="66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7" s="2" customFormat="1" ht="6.96" customHeight="1">
      <c r="A107" s="35"/>
      <c r="B107" s="71"/>
      <c r="C107" s="72"/>
      <c r="D107" s="72"/>
      <c r="E107" s="72"/>
      <c r="F107" s="72"/>
      <c r="G107" s="72"/>
      <c r="H107" s="72"/>
      <c r="I107" s="72"/>
      <c r="J107" s="72"/>
      <c r="K107" s="72"/>
      <c r="L107" s="66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24.96" customHeight="1">
      <c r="A108" s="35"/>
      <c r="B108" s="36"/>
      <c r="C108" s="20" t="s">
        <v>154</v>
      </c>
      <c r="D108" s="37"/>
      <c r="E108" s="37"/>
      <c r="F108" s="37"/>
      <c r="G108" s="37"/>
      <c r="H108" s="37"/>
      <c r="I108" s="37"/>
      <c r="J108" s="37"/>
      <c r="K108" s="37"/>
      <c r="L108" s="6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6.96" customHeight="1">
      <c r="A109" s="35"/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6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2" customHeight="1">
      <c r="A110" s="35"/>
      <c r="B110" s="36"/>
      <c r="C110" s="29" t="s">
        <v>14</v>
      </c>
      <c r="D110" s="37"/>
      <c r="E110" s="37"/>
      <c r="F110" s="37"/>
      <c r="G110" s="37"/>
      <c r="H110" s="37"/>
      <c r="I110" s="37"/>
      <c r="J110" s="37"/>
      <c r="K110" s="37"/>
      <c r="L110" s="6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26.25" customHeight="1">
      <c r="A111" s="35"/>
      <c r="B111" s="36"/>
      <c r="C111" s="37"/>
      <c r="D111" s="37"/>
      <c r="E111" s="181" t="str">
        <f>E7</f>
        <v>Centrum integrovanej zdravotnej starostlivosti, denné centrum pre seniorov, denný stacionár v meste Bánovce nad Bebravou</v>
      </c>
      <c r="F111" s="29"/>
      <c r="G111" s="29"/>
      <c r="H111" s="29"/>
      <c r="I111" s="37"/>
      <c r="J111" s="37"/>
      <c r="K111" s="37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2" customHeight="1">
      <c r="A112" s="35"/>
      <c r="B112" s="36"/>
      <c r="C112" s="29" t="s">
        <v>116</v>
      </c>
      <c r="D112" s="37"/>
      <c r="E112" s="37"/>
      <c r="F112" s="37"/>
      <c r="G112" s="37"/>
      <c r="H112" s="37"/>
      <c r="I112" s="37"/>
      <c r="J112" s="37"/>
      <c r="K112" s="37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6.5" customHeight="1">
      <c r="A113" s="35"/>
      <c r="B113" s="36"/>
      <c r="C113" s="37"/>
      <c r="D113" s="37"/>
      <c r="E113" s="79" t="str">
        <f>E9</f>
        <v>2 - chodník do objektu</v>
      </c>
      <c r="F113" s="37"/>
      <c r="G113" s="37"/>
      <c r="H113" s="37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6.96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2" customHeight="1">
      <c r="A115" s="35"/>
      <c r="B115" s="36"/>
      <c r="C115" s="29" t="s">
        <v>18</v>
      </c>
      <c r="D115" s="37"/>
      <c r="E115" s="37"/>
      <c r="F115" s="24" t="str">
        <f>F12</f>
        <v xml:space="preserve"> </v>
      </c>
      <c r="G115" s="37"/>
      <c r="H115" s="37"/>
      <c r="I115" s="29" t="s">
        <v>20</v>
      </c>
      <c r="J115" s="82" t="str">
        <f>IF(J12="","",J12)</f>
        <v>9. 11. 2022</v>
      </c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6.96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5.15" customHeight="1">
      <c r="A117" s="35"/>
      <c r="B117" s="36"/>
      <c r="C117" s="29" t="s">
        <v>22</v>
      </c>
      <c r="D117" s="37"/>
      <c r="E117" s="37"/>
      <c r="F117" s="24" t="str">
        <f>E15</f>
        <v xml:space="preserve"> </v>
      </c>
      <c r="G117" s="37"/>
      <c r="H117" s="37"/>
      <c r="I117" s="29" t="s">
        <v>27</v>
      </c>
      <c r="J117" s="33" t="str">
        <f>E21</f>
        <v xml:space="preserve"> </v>
      </c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5.15" customHeight="1">
      <c r="A118" s="35"/>
      <c r="B118" s="36"/>
      <c r="C118" s="29" t="s">
        <v>25</v>
      </c>
      <c r="D118" s="37"/>
      <c r="E118" s="37"/>
      <c r="F118" s="24" t="str">
        <f>IF(E18="","",E18)</f>
        <v>Vyplň údaj</v>
      </c>
      <c r="G118" s="37"/>
      <c r="H118" s="37"/>
      <c r="I118" s="29" t="s">
        <v>30</v>
      </c>
      <c r="J118" s="33" t="str">
        <f>E24</f>
        <v xml:space="preserve"> </v>
      </c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0.32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11" customFormat="1" ht="29.28" customHeight="1">
      <c r="A120" s="198"/>
      <c r="B120" s="199"/>
      <c r="C120" s="200" t="s">
        <v>155</v>
      </c>
      <c r="D120" s="201" t="s">
        <v>57</v>
      </c>
      <c r="E120" s="201" t="s">
        <v>53</v>
      </c>
      <c r="F120" s="201" t="s">
        <v>54</v>
      </c>
      <c r="G120" s="201" t="s">
        <v>156</v>
      </c>
      <c r="H120" s="201" t="s">
        <v>157</v>
      </c>
      <c r="I120" s="201" t="s">
        <v>158</v>
      </c>
      <c r="J120" s="202" t="s">
        <v>120</v>
      </c>
      <c r="K120" s="203" t="s">
        <v>159</v>
      </c>
      <c r="L120" s="204"/>
      <c r="M120" s="103" t="s">
        <v>1</v>
      </c>
      <c r="N120" s="104" t="s">
        <v>36</v>
      </c>
      <c r="O120" s="104" t="s">
        <v>160</v>
      </c>
      <c r="P120" s="104" t="s">
        <v>161</v>
      </c>
      <c r="Q120" s="104" t="s">
        <v>162</v>
      </c>
      <c r="R120" s="104" t="s">
        <v>163</v>
      </c>
      <c r="S120" s="104" t="s">
        <v>164</v>
      </c>
      <c r="T120" s="105" t="s">
        <v>165</v>
      </c>
      <c r="U120" s="198"/>
      <c r="V120" s="198"/>
      <c r="W120" s="198"/>
      <c r="X120" s="198"/>
      <c r="Y120" s="198"/>
      <c r="Z120" s="198"/>
      <c r="AA120" s="198"/>
      <c r="AB120" s="198"/>
      <c r="AC120" s="198"/>
      <c r="AD120" s="198"/>
      <c r="AE120" s="198"/>
    </row>
    <row r="121" s="2" customFormat="1" ht="22.8" customHeight="1">
      <c r="A121" s="35"/>
      <c r="B121" s="36"/>
      <c r="C121" s="110" t="s">
        <v>121</v>
      </c>
      <c r="D121" s="37"/>
      <c r="E121" s="37"/>
      <c r="F121" s="37"/>
      <c r="G121" s="37"/>
      <c r="H121" s="37"/>
      <c r="I121" s="37"/>
      <c r="J121" s="205">
        <f>BK121</f>
        <v>0</v>
      </c>
      <c r="K121" s="37"/>
      <c r="L121" s="41"/>
      <c r="M121" s="106"/>
      <c r="N121" s="206"/>
      <c r="O121" s="107"/>
      <c r="P121" s="207">
        <f>P122</f>
        <v>0</v>
      </c>
      <c r="Q121" s="107"/>
      <c r="R121" s="207">
        <f>R122</f>
        <v>50.3547676194</v>
      </c>
      <c r="S121" s="107"/>
      <c r="T121" s="208">
        <f>T122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T121" s="14" t="s">
        <v>71</v>
      </c>
      <c r="AU121" s="14" t="s">
        <v>122</v>
      </c>
      <c r="BK121" s="209">
        <f>BK122</f>
        <v>0</v>
      </c>
    </row>
    <row r="122" s="12" customFormat="1" ht="25.92" customHeight="1">
      <c r="A122" s="12"/>
      <c r="B122" s="210"/>
      <c r="C122" s="211"/>
      <c r="D122" s="212" t="s">
        <v>71</v>
      </c>
      <c r="E122" s="213" t="s">
        <v>166</v>
      </c>
      <c r="F122" s="213" t="s">
        <v>167</v>
      </c>
      <c r="G122" s="211"/>
      <c r="H122" s="211"/>
      <c r="I122" s="214"/>
      <c r="J122" s="215">
        <f>BK122</f>
        <v>0</v>
      </c>
      <c r="K122" s="211"/>
      <c r="L122" s="216"/>
      <c r="M122" s="217"/>
      <c r="N122" s="218"/>
      <c r="O122" s="218"/>
      <c r="P122" s="219">
        <f>P123+P135+P140+P147</f>
        <v>0</v>
      </c>
      <c r="Q122" s="218"/>
      <c r="R122" s="219">
        <f>R123+R135+R140+R147</f>
        <v>50.3547676194</v>
      </c>
      <c r="S122" s="218"/>
      <c r="T122" s="220">
        <f>T123+T135+T140+T147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21" t="s">
        <v>80</v>
      </c>
      <c r="AT122" s="222" t="s">
        <v>71</v>
      </c>
      <c r="AU122" s="222" t="s">
        <v>72</v>
      </c>
      <c r="AY122" s="221" t="s">
        <v>168</v>
      </c>
      <c r="BK122" s="223">
        <f>BK123+BK135+BK140+BK147</f>
        <v>0</v>
      </c>
    </row>
    <row r="123" s="12" customFormat="1" ht="22.8" customHeight="1">
      <c r="A123" s="12"/>
      <c r="B123" s="210"/>
      <c r="C123" s="211"/>
      <c r="D123" s="212" t="s">
        <v>71</v>
      </c>
      <c r="E123" s="224" t="s">
        <v>80</v>
      </c>
      <c r="F123" s="224" t="s">
        <v>169</v>
      </c>
      <c r="G123" s="211"/>
      <c r="H123" s="211"/>
      <c r="I123" s="214"/>
      <c r="J123" s="225">
        <f>BK123</f>
        <v>0</v>
      </c>
      <c r="K123" s="211"/>
      <c r="L123" s="216"/>
      <c r="M123" s="217"/>
      <c r="N123" s="218"/>
      <c r="O123" s="218"/>
      <c r="P123" s="219">
        <f>SUM(P124:P134)</f>
        <v>0</v>
      </c>
      <c r="Q123" s="218"/>
      <c r="R123" s="219">
        <f>SUM(R124:R134)</f>
        <v>4.6205000000000002E-05</v>
      </c>
      <c r="S123" s="218"/>
      <c r="T123" s="220">
        <f>SUM(T124:T134)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1" t="s">
        <v>80</v>
      </c>
      <c r="AT123" s="222" t="s">
        <v>71</v>
      </c>
      <c r="AU123" s="222" t="s">
        <v>80</v>
      </c>
      <c r="AY123" s="221" t="s">
        <v>168</v>
      </c>
      <c r="BK123" s="223">
        <f>SUM(BK124:BK134)</f>
        <v>0</v>
      </c>
    </row>
    <row r="124" s="2" customFormat="1" ht="33" customHeight="1">
      <c r="A124" s="35"/>
      <c r="B124" s="36"/>
      <c r="C124" s="226" t="s">
        <v>80</v>
      </c>
      <c r="D124" s="226" t="s">
        <v>170</v>
      </c>
      <c r="E124" s="227" t="s">
        <v>1509</v>
      </c>
      <c r="F124" s="228" t="s">
        <v>1510</v>
      </c>
      <c r="G124" s="229" t="s">
        <v>291</v>
      </c>
      <c r="H124" s="230">
        <v>1</v>
      </c>
      <c r="I124" s="231"/>
      <c r="J124" s="230">
        <f>ROUND(I124*H124,3)</f>
        <v>0</v>
      </c>
      <c r="K124" s="232"/>
      <c r="L124" s="41"/>
      <c r="M124" s="233" t="s">
        <v>1</v>
      </c>
      <c r="N124" s="234" t="s">
        <v>38</v>
      </c>
      <c r="O124" s="94"/>
      <c r="P124" s="235">
        <f>O124*H124</f>
        <v>0</v>
      </c>
      <c r="Q124" s="235">
        <v>0</v>
      </c>
      <c r="R124" s="235">
        <f>Q124*H124</f>
        <v>0</v>
      </c>
      <c r="S124" s="235">
        <v>0</v>
      </c>
      <c r="T124" s="236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37" t="s">
        <v>174</v>
      </c>
      <c r="AT124" s="237" t="s">
        <v>170</v>
      </c>
      <c r="AU124" s="237" t="s">
        <v>82</v>
      </c>
      <c r="AY124" s="14" t="s">
        <v>168</v>
      </c>
      <c r="BE124" s="238">
        <f>IF(N124="základná",J124,0)</f>
        <v>0</v>
      </c>
      <c r="BF124" s="238">
        <f>IF(N124="znížená",J124,0)</f>
        <v>0</v>
      </c>
      <c r="BG124" s="238">
        <f>IF(N124="zákl. prenesená",J124,0)</f>
        <v>0</v>
      </c>
      <c r="BH124" s="238">
        <f>IF(N124="zníž. prenesená",J124,0)</f>
        <v>0</v>
      </c>
      <c r="BI124" s="238">
        <f>IF(N124="nulová",J124,0)</f>
        <v>0</v>
      </c>
      <c r="BJ124" s="14" t="s">
        <v>82</v>
      </c>
      <c r="BK124" s="239">
        <f>ROUND(I124*H124,3)</f>
        <v>0</v>
      </c>
      <c r="BL124" s="14" t="s">
        <v>174</v>
      </c>
      <c r="BM124" s="237" t="s">
        <v>82</v>
      </c>
    </row>
    <row r="125" s="2" customFormat="1" ht="24.15" customHeight="1">
      <c r="A125" s="35"/>
      <c r="B125" s="36"/>
      <c r="C125" s="226" t="s">
        <v>82</v>
      </c>
      <c r="D125" s="226" t="s">
        <v>170</v>
      </c>
      <c r="E125" s="227" t="s">
        <v>1511</v>
      </c>
      <c r="F125" s="228" t="s">
        <v>1512</v>
      </c>
      <c r="G125" s="229" t="s">
        <v>291</v>
      </c>
      <c r="H125" s="230">
        <v>1</v>
      </c>
      <c r="I125" s="231"/>
      <c r="J125" s="230">
        <f>ROUND(I125*H125,3)</f>
        <v>0</v>
      </c>
      <c r="K125" s="232"/>
      <c r="L125" s="41"/>
      <c r="M125" s="233" t="s">
        <v>1</v>
      </c>
      <c r="N125" s="234" t="s">
        <v>38</v>
      </c>
      <c r="O125" s="94"/>
      <c r="P125" s="235">
        <f>O125*H125</f>
        <v>0</v>
      </c>
      <c r="Q125" s="235">
        <v>1.5204999999999999E-05</v>
      </c>
      <c r="R125" s="235">
        <f>Q125*H125</f>
        <v>1.5204999999999999E-05</v>
      </c>
      <c r="S125" s="235">
        <v>0</v>
      </c>
      <c r="T125" s="236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37" t="s">
        <v>174</v>
      </c>
      <c r="AT125" s="237" t="s">
        <v>170</v>
      </c>
      <c r="AU125" s="237" t="s">
        <v>82</v>
      </c>
      <c r="AY125" s="14" t="s">
        <v>168</v>
      </c>
      <c r="BE125" s="238">
        <f>IF(N125="základná",J125,0)</f>
        <v>0</v>
      </c>
      <c r="BF125" s="238">
        <f>IF(N125="znížená",J125,0)</f>
        <v>0</v>
      </c>
      <c r="BG125" s="238">
        <f>IF(N125="zákl. prenesená",J125,0)</f>
        <v>0</v>
      </c>
      <c r="BH125" s="238">
        <f>IF(N125="zníž. prenesená",J125,0)</f>
        <v>0</v>
      </c>
      <c r="BI125" s="238">
        <f>IF(N125="nulová",J125,0)</f>
        <v>0</v>
      </c>
      <c r="BJ125" s="14" t="s">
        <v>82</v>
      </c>
      <c r="BK125" s="239">
        <f>ROUND(I125*H125,3)</f>
        <v>0</v>
      </c>
      <c r="BL125" s="14" t="s">
        <v>174</v>
      </c>
      <c r="BM125" s="237" t="s">
        <v>174</v>
      </c>
    </row>
    <row r="126" s="2" customFormat="1" ht="24.15" customHeight="1">
      <c r="A126" s="35"/>
      <c r="B126" s="36"/>
      <c r="C126" s="226" t="s">
        <v>179</v>
      </c>
      <c r="D126" s="226" t="s">
        <v>170</v>
      </c>
      <c r="E126" s="227" t="s">
        <v>1513</v>
      </c>
      <c r="F126" s="228" t="s">
        <v>1514</v>
      </c>
      <c r="G126" s="229" t="s">
        <v>173</v>
      </c>
      <c r="H126" s="230">
        <v>19.199999999999999</v>
      </c>
      <c r="I126" s="231"/>
      <c r="J126" s="230">
        <f>ROUND(I126*H126,3)</f>
        <v>0</v>
      </c>
      <c r="K126" s="232"/>
      <c r="L126" s="41"/>
      <c r="M126" s="233" t="s">
        <v>1</v>
      </c>
      <c r="N126" s="234" t="s">
        <v>38</v>
      </c>
      <c r="O126" s="94"/>
      <c r="P126" s="235">
        <f>O126*H126</f>
        <v>0</v>
      </c>
      <c r="Q126" s="235">
        <v>0</v>
      </c>
      <c r="R126" s="235">
        <f>Q126*H126</f>
        <v>0</v>
      </c>
      <c r="S126" s="235">
        <v>0</v>
      </c>
      <c r="T126" s="236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37" t="s">
        <v>174</v>
      </c>
      <c r="AT126" s="237" t="s">
        <v>170</v>
      </c>
      <c r="AU126" s="237" t="s">
        <v>82</v>
      </c>
      <c r="AY126" s="14" t="s">
        <v>168</v>
      </c>
      <c r="BE126" s="238">
        <f>IF(N126="základná",J126,0)</f>
        <v>0</v>
      </c>
      <c r="BF126" s="238">
        <f>IF(N126="znížená",J126,0)</f>
        <v>0</v>
      </c>
      <c r="BG126" s="238">
        <f>IF(N126="zákl. prenesená",J126,0)</f>
        <v>0</v>
      </c>
      <c r="BH126" s="238">
        <f>IF(N126="zníž. prenesená",J126,0)</f>
        <v>0</v>
      </c>
      <c r="BI126" s="238">
        <f>IF(N126="nulová",J126,0)</f>
        <v>0</v>
      </c>
      <c r="BJ126" s="14" t="s">
        <v>82</v>
      </c>
      <c r="BK126" s="239">
        <f>ROUND(I126*H126,3)</f>
        <v>0</v>
      </c>
      <c r="BL126" s="14" t="s">
        <v>174</v>
      </c>
      <c r="BM126" s="237" t="s">
        <v>190</v>
      </c>
    </row>
    <row r="127" s="2" customFormat="1" ht="24.15" customHeight="1">
      <c r="A127" s="35"/>
      <c r="B127" s="36"/>
      <c r="C127" s="226" t="s">
        <v>174</v>
      </c>
      <c r="D127" s="226" t="s">
        <v>170</v>
      </c>
      <c r="E127" s="227" t="s">
        <v>1515</v>
      </c>
      <c r="F127" s="228" t="s">
        <v>1516</v>
      </c>
      <c r="G127" s="229" t="s">
        <v>173</v>
      </c>
      <c r="H127" s="230">
        <v>19.199999999999999</v>
      </c>
      <c r="I127" s="231"/>
      <c r="J127" s="230">
        <f>ROUND(I127*H127,3)</f>
        <v>0</v>
      </c>
      <c r="K127" s="232"/>
      <c r="L127" s="41"/>
      <c r="M127" s="233" t="s">
        <v>1</v>
      </c>
      <c r="N127" s="234" t="s">
        <v>38</v>
      </c>
      <c r="O127" s="94"/>
      <c r="P127" s="235">
        <f>O127*H127</f>
        <v>0</v>
      </c>
      <c r="Q127" s="235">
        <v>0</v>
      </c>
      <c r="R127" s="235">
        <f>Q127*H127</f>
        <v>0</v>
      </c>
      <c r="S127" s="235">
        <v>0</v>
      </c>
      <c r="T127" s="236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37" t="s">
        <v>174</v>
      </c>
      <c r="AT127" s="237" t="s">
        <v>170</v>
      </c>
      <c r="AU127" s="237" t="s">
        <v>82</v>
      </c>
      <c r="AY127" s="14" t="s">
        <v>168</v>
      </c>
      <c r="BE127" s="238">
        <f>IF(N127="základná",J127,0)</f>
        <v>0</v>
      </c>
      <c r="BF127" s="238">
        <f>IF(N127="znížená",J127,0)</f>
        <v>0</v>
      </c>
      <c r="BG127" s="238">
        <f>IF(N127="zákl. prenesená",J127,0)</f>
        <v>0</v>
      </c>
      <c r="BH127" s="238">
        <f>IF(N127="zníž. prenesená",J127,0)</f>
        <v>0</v>
      </c>
      <c r="BI127" s="238">
        <f>IF(N127="nulová",J127,0)</f>
        <v>0</v>
      </c>
      <c r="BJ127" s="14" t="s">
        <v>82</v>
      </c>
      <c r="BK127" s="239">
        <f>ROUND(I127*H127,3)</f>
        <v>0</v>
      </c>
      <c r="BL127" s="14" t="s">
        <v>174</v>
      </c>
      <c r="BM127" s="237" t="s">
        <v>198</v>
      </c>
    </row>
    <row r="128" s="2" customFormat="1" ht="24.15" customHeight="1">
      <c r="A128" s="35"/>
      <c r="B128" s="36"/>
      <c r="C128" s="226" t="s">
        <v>186</v>
      </c>
      <c r="D128" s="226" t="s">
        <v>170</v>
      </c>
      <c r="E128" s="227" t="s">
        <v>1517</v>
      </c>
      <c r="F128" s="228" t="s">
        <v>1518</v>
      </c>
      <c r="G128" s="229" t="s">
        <v>173</v>
      </c>
      <c r="H128" s="230">
        <v>18.699999999999999</v>
      </c>
      <c r="I128" s="231"/>
      <c r="J128" s="230">
        <f>ROUND(I128*H128,3)</f>
        <v>0</v>
      </c>
      <c r="K128" s="232"/>
      <c r="L128" s="41"/>
      <c r="M128" s="233" t="s">
        <v>1</v>
      </c>
      <c r="N128" s="234" t="s">
        <v>38</v>
      </c>
      <c r="O128" s="94"/>
      <c r="P128" s="235">
        <f>O128*H128</f>
        <v>0</v>
      </c>
      <c r="Q128" s="235">
        <v>0</v>
      </c>
      <c r="R128" s="235">
        <f>Q128*H128</f>
        <v>0</v>
      </c>
      <c r="S128" s="235">
        <v>0</v>
      </c>
      <c r="T128" s="236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37" t="s">
        <v>174</v>
      </c>
      <c r="AT128" s="237" t="s">
        <v>170</v>
      </c>
      <c r="AU128" s="237" t="s">
        <v>82</v>
      </c>
      <c r="AY128" s="14" t="s">
        <v>168</v>
      </c>
      <c r="BE128" s="238">
        <f>IF(N128="základná",J128,0)</f>
        <v>0</v>
      </c>
      <c r="BF128" s="238">
        <f>IF(N128="znížená",J128,0)</f>
        <v>0</v>
      </c>
      <c r="BG128" s="238">
        <f>IF(N128="zákl. prenesená",J128,0)</f>
        <v>0</v>
      </c>
      <c r="BH128" s="238">
        <f>IF(N128="zníž. prenesená",J128,0)</f>
        <v>0</v>
      </c>
      <c r="BI128" s="238">
        <f>IF(N128="nulová",J128,0)</f>
        <v>0</v>
      </c>
      <c r="BJ128" s="14" t="s">
        <v>82</v>
      </c>
      <c r="BK128" s="239">
        <f>ROUND(I128*H128,3)</f>
        <v>0</v>
      </c>
      <c r="BL128" s="14" t="s">
        <v>174</v>
      </c>
      <c r="BM128" s="237" t="s">
        <v>205</v>
      </c>
    </row>
    <row r="129" s="2" customFormat="1" ht="37.8" customHeight="1">
      <c r="A129" s="35"/>
      <c r="B129" s="36"/>
      <c r="C129" s="226" t="s">
        <v>190</v>
      </c>
      <c r="D129" s="226" t="s">
        <v>170</v>
      </c>
      <c r="E129" s="227" t="s">
        <v>1519</v>
      </c>
      <c r="F129" s="228" t="s">
        <v>1520</v>
      </c>
      <c r="G129" s="229" t="s">
        <v>173</v>
      </c>
      <c r="H129" s="230">
        <v>130.90000000000001</v>
      </c>
      <c r="I129" s="231"/>
      <c r="J129" s="230">
        <f>ROUND(I129*H129,3)</f>
        <v>0</v>
      </c>
      <c r="K129" s="232"/>
      <c r="L129" s="41"/>
      <c r="M129" s="233" t="s">
        <v>1</v>
      </c>
      <c r="N129" s="234" t="s">
        <v>38</v>
      </c>
      <c r="O129" s="94"/>
      <c r="P129" s="235">
        <f>O129*H129</f>
        <v>0</v>
      </c>
      <c r="Q129" s="235">
        <v>0</v>
      </c>
      <c r="R129" s="235">
        <f>Q129*H129</f>
        <v>0</v>
      </c>
      <c r="S129" s="235">
        <v>0</v>
      </c>
      <c r="T129" s="236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37" t="s">
        <v>174</v>
      </c>
      <c r="AT129" s="237" t="s">
        <v>170</v>
      </c>
      <c r="AU129" s="237" t="s">
        <v>82</v>
      </c>
      <c r="AY129" s="14" t="s">
        <v>168</v>
      </c>
      <c r="BE129" s="238">
        <f>IF(N129="základná",J129,0)</f>
        <v>0</v>
      </c>
      <c r="BF129" s="238">
        <f>IF(N129="znížená",J129,0)</f>
        <v>0</v>
      </c>
      <c r="BG129" s="238">
        <f>IF(N129="zákl. prenesená",J129,0)</f>
        <v>0</v>
      </c>
      <c r="BH129" s="238">
        <f>IF(N129="zníž. prenesená",J129,0)</f>
        <v>0</v>
      </c>
      <c r="BI129" s="238">
        <f>IF(N129="nulová",J129,0)</f>
        <v>0</v>
      </c>
      <c r="BJ129" s="14" t="s">
        <v>82</v>
      </c>
      <c r="BK129" s="239">
        <f>ROUND(I129*H129,3)</f>
        <v>0</v>
      </c>
      <c r="BL129" s="14" t="s">
        <v>174</v>
      </c>
      <c r="BM129" s="237" t="s">
        <v>214</v>
      </c>
    </row>
    <row r="130" s="2" customFormat="1" ht="16.5" customHeight="1">
      <c r="A130" s="35"/>
      <c r="B130" s="36"/>
      <c r="C130" s="226" t="s">
        <v>194</v>
      </c>
      <c r="D130" s="226" t="s">
        <v>170</v>
      </c>
      <c r="E130" s="227" t="s">
        <v>1521</v>
      </c>
      <c r="F130" s="228" t="s">
        <v>207</v>
      </c>
      <c r="G130" s="229" t="s">
        <v>173</v>
      </c>
      <c r="H130" s="230">
        <v>18.699999999999999</v>
      </c>
      <c r="I130" s="231"/>
      <c r="J130" s="230">
        <f>ROUND(I130*H130,3)</f>
        <v>0</v>
      </c>
      <c r="K130" s="232"/>
      <c r="L130" s="41"/>
      <c r="M130" s="233" t="s">
        <v>1</v>
      </c>
      <c r="N130" s="234" t="s">
        <v>38</v>
      </c>
      <c r="O130" s="94"/>
      <c r="P130" s="235">
        <f>O130*H130</f>
        <v>0</v>
      </c>
      <c r="Q130" s="235">
        <v>0</v>
      </c>
      <c r="R130" s="235">
        <f>Q130*H130</f>
        <v>0</v>
      </c>
      <c r="S130" s="235">
        <v>0</v>
      </c>
      <c r="T130" s="236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37" t="s">
        <v>174</v>
      </c>
      <c r="AT130" s="237" t="s">
        <v>170</v>
      </c>
      <c r="AU130" s="237" t="s">
        <v>82</v>
      </c>
      <c r="AY130" s="14" t="s">
        <v>168</v>
      </c>
      <c r="BE130" s="238">
        <f>IF(N130="základná",J130,0)</f>
        <v>0</v>
      </c>
      <c r="BF130" s="238">
        <f>IF(N130="znížená",J130,0)</f>
        <v>0</v>
      </c>
      <c r="BG130" s="238">
        <f>IF(N130="zákl. prenesená",J130,0)</f>
        <v>0</v>
      </c>
      <c r="BH130" s="238">
        <f>IF(N130="zníž. prenesená",J130,0)</f>
        <v>0</v>
      </c>
      <c r="BI130" s="238">
        <f>IF(N130="nulová",J130,0)</f>
        <v>0</v>
      </c>
      <c r="BJ130" s="14" t="s">
        <v>82</v>
      </c>
      <c r="BK130" s="239">
        <f>ROUND(I130*H130,3)</f>
        <v>0</v>
      </c>
      <c r="BL130" s="14" t="s">
        <v>174</v>
      </c>
      <c r="BM130" s="237" t="s">
        <v>224</v>
      </c>
    </row>
    <row r="131" s="2" customFormat="1" ht="24.15" customHeight="1">
      <c r="A131" s="35"/>
      <c r="B131" s="36"/>
      <c r="C131" s="226" t="s">
        <v>198</v>
      </c>
      <c r="D131" s="226" t="s">
        <v>170</v>
      </c>
      <c r="E131" s="227" t="s">
        <v>1522</v>
      </c>
      <c r="F131" s="228" t="s">
        <v>211</v>
      </c>
      <c r="G131" s="229" t="s">
        <v>212</v>
      </c>
      <c r="H131" s="230">
        <v>31.789999999999999</v>
      </c>
      <c r="I131" s="231"/>
      <c r="J131" s="230">
        <f>ROUND(I131*H131,3)</f>
        <v>0</v>
      </c>
      <c r="K131" s="232"/>
      <c r="L131" s="41"/>
      <c r="M131" s="233" t="s">
        <v>1</v>
      </c>
      <c r="N131" s="234" t="s">
        <v>38</v>
      </c>
      <c r="O131" s="94"/>
      <c r="P131" s="235">
        <f>O131*H131</f>
        <v>0</v>
      </c>
      <c r="Q131" s="235">
        <v>0</v>
      </c>
      <c r="R131" s="235">
        <f>Q131*H131</f>
        <v>0</v>
      </c>
      <c r="S131" s="235">
        <v>0</v>
      </c>
      <c r="T131" s="236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37" t="s">
        <v>174</v>
      </c>
      <c r="AT131" s="237" t="s">
        <v>170</v>
      </c>
      <c r="AU131" s="237" t="s">
        <v>82</v>
      </c>
      <c r="AY131" s="14" t="s">
        <v>168</v>
      </c>
      <c r="BE131" s="238">
        <f>IF(N131="základná",J131,0)</f>
        <v>0</v>
      </c>
      <c r="BF131" s="238">
        <f>IF(N131="znížená",J131,0)</f>
        <v>0</v>
      </c>
      <c r="BG131" s="238">
        <f>IF(N131="zákl. prenesená",J131,0)</f>
        <v>0</v>
      </c>
      <c r="BH131" s="238">
        <f>IF(N131="zníž. prenesená",J131,0)</f>
        <v>0</v>
      </c>
      <c r="BI131" s="238">
        <f>IF(N131="nulová",J131,0)</f>
        <v>0</v>
      </c>
      <c r="BJ131" s="14" t="s">
        <v>82</v>
      </c>
      <c r="BK131" s="239">
        <f>ROUND(I131*H131,3)</f>
        <v>0</v>
      </c>
      <c r="BL131" s="14" t="s">
        <v>174</v>
      </c>
      <c r="BM131" s="237" t="s">
        <v>232</v>
      </c>
    </row>
    <row r="132" s="2" customFormat="1" ht="21.75" customHeight="1">
      <c r="A132" s="35"/>
      <c r="B132" s="36"/>
      <c r="C132" s="226" t="s">
        <v>12</v>
      </c>
      <c r="D132" s="226" t="s">
        <v>170</v>
      </c>
      <c r="E132" s="227" t="s">
        <v>1523</v>
      </c>
      <c r="F132" s="228" t="s">
        <v>1524</v>
      </c>
      <c r="G132" s="229" t="s">
        <v>221</v>
      </c>
      <c r="H132" s="230">
        <v>1</v>
      </c>
      <c r="I132" s="231"/>
      <c r="J132" s="230">
        <f>ROUND(I132*H132,3)</f>
        <v>0</v>
      </c>
      <c r="K132" s="232"/>
      <c r="L132" s="41"/>
      <c r="M132" s="233" t="s">
        <v>1</v>
      </c>
      <c r="N132" s="234" t="s">
        <v>38</v>
      </c>
      <c r="O132" s="94"/>
      <c r="P132" s="235">
        <f>O132*H132</f>
        <v>0</v>
      </c>
      <c r="Q132" s="235">
        <v>0</v>
      </c>
      <c r="R132" s="235">
        <f>Q132*H132</f>
        <v>0</v>
      </c>
      <c r="S132" s="235">
        <v>0</v>
      </c>
      <c r="T132" s="236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37" t="s">
        <v>174</v>
      </c>
      <c r="AT132" s="237" t="s">
        <v>170</v>
      </c>
      <c r="AU132" s="237" t="s">
        <v>82</v>
      </c>
      <c r="AY132" s="14" t="s">
        <v>168</v>
      </c>
      <c r="BE132" s="238">
        <f>IF(N132="základná",J132,0)</f>
        <v>0</v>
      </c>
      <c r="BF132" s="238">
        <f>IF(N132="znížená",J132,0)</f>
        <v>0</v>
      </c>
      <c r="BG132" s="238">
        <f>IF(N132="zákl. prenesená",J132,0)</f>
        <v>0</v>
      </c>
      <c r="BH132" s="238">
        <f>IF(N132="zníž. prenesená",J132,0)</f>
        <v>0</v>
      </c>
      <c r="BI132" s="238">
        <f>IF(N132="nulová",J132,0)</f>
        <v>0</v>
      </c>
      <c r="BJ132" s="14" t="s">
        <v>82</v>
      </c>
      <c r="BK132" s="239">
        <f>ROUND(I132*H132,3)</f>
        <v>0</v>
      </c>
      <c r="BL132" s="14" t="s">
        <v>174</v>
      </c>
      <c r="BM132" s="237" t="s">
        <v>240</v>
      </c>
    </row>
    <row r="133" s="2" customFormat="1" ht="16.5" customHeight="1">
      <c r="A133" s="35"/>
      <c r="B133" s="36"/>
      <c r="C133" s="240" t="s">
        <v>205</v>
      </c>
      <c r="D133" s="240" t="s">
        <v>439</v>
      </c>
      <c r="E133" s="241" t="s">
        <v>1525</v>
      </c>
      <c r="F133" s="242" t="s">
        <v>1526</v>
      </c>
      <c r="G133" s="243" t="s">
        <v>1527</v>
      </c>
      <c r="H133" s="244">
        <v>0.031</v>
      </c>
      <c r="I133" s="245"/>
      <c r="J133" s="244">
        <f>ROUND(I133*H133,3)</f>
        <v>0</v>
      </c>
      <c r="K133" s="246"/>
      <c r="L133" s="247"/>
      <c r="M133" s="248" t="s">
        <v>1</v>
      </c>
      <c r="N133" s="249" t="s">
        <v>38</v>
      </c>
      <c r="O133" s="94"/>
      <c r="P133" s="235">
        <f>O133*H133</f>
        <v>0</v>
      </c>
      <c r="Q133" s="235">
        <v>0.001</v>
      </c>
      <c r="R133" s="235">
        <f>Q133*H133</f>
        <v>3.1000000000000001E-05</v>
      </c>
      <c r="S133" s="235">
        <v>0</v>
      </c>
      <c r="T133" s="236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37" t="s">
        <v>198</v>
      </c>
      <c r="AT133" s="237" t="s">
        <v>439</v>
      </c>
      <c r="AU133" s="237" t="s">
        <v>82</v>
      </c>
      <c r="AY133" s="14" t="s">
        <v>168</v>
      </c>
      <c r="BE133" s="238">
        <f>IF(N133="základná",J133,0)</f>
        <v>0</v>
      </c>
      <c r="BF133" s="238">
        <f>IF(N133="znížená",J133,0)</f>
        <v>0</v>
      </c>
      <c r="BG133" s="238">
        <f>IF(N133="zákl. prenesená",J133,0)</f>
        <v>0</v>
      </c>
      <c r="BH133" s="238">
        <f>IF(N133="zníž. prenesená",J133,0)</f>
        <v>0</v>
      </c>
      <c r="BI133" s="238">
        <f>IF(N133="nulová",J133,0)</f>
        <v>0</v>
      </c>
      <c r="BJ133" s="14" t="s">
        <v>82</v>
      </c>
      <c r="BK133" s="239">
        <f>ROUND(I133*H133,3)</f>
        <v>0</v>
      </c>
      <c r="BL133" s="14" t="s">
        <v>174</v>
      </c>
      <c r="BM133" s="237" t="s">
        <v>7</v>
      </c>
    </row>
    <row r="134" s="2" customFormat="1" ht="24.15" customHeight="1">
      <c r="A134" s="35"/>
      <c r="B134" s="36"/>
      <c r="C134" s="226" t="s">
        <v>209</v>
      </c>
      <c r="D134" s="226" t="s">
        <v>170</v>
      </c>
      <c r="E134" s="227" t="s">
        <v>1528</v>
      </c>
      <c r="F134" s="228" t="s">
        <v>1529</v>
      </c>
      <c r="G134" s="229" t="s">
        <v>221</v>
      </c>
      <c r="H134" s="230">
        <v>1</v>
      </c>
      <c r="I134" s="231"/>
      <c r="J134" s="230">
        <f>ROUND(I134*H134,3)</f>
        <v>0</v>
      </c>
      <c r="K134" s="232"/>
      <c r="L134" s="41"/>
      <c r="M134" s="233" t="s">
        <v>1</v>
      </c>
      <c r="N134" s="234" t="s">
        <v>38</v>
      </c>
      <c r="O134" s="94"/>
      <c r="P134" s="235">
        <f>O134*H134</f>
        <v>0</v>
      </c>
      <c r="Q134" s="235">
        <v>0</v>
      </c>
      <c r="R134" s="235">
        <f>Q134*H134</f>
        <v>0</v>
      </c>
      <c r="S134" s="235">
        <v>0</v>
      </c>
      <c r="T134" s="236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37" t="s">
        <v>174</v>
      </c>
      <c r="AT134" s="237" t="s">
        <v>170</v>
      </c>
      <c r="AU134" s="237" t="s">
        <v>82</v>
      </c>
      <c r="AY134" s="14" t="s">
        <v>168</v>
      </c>
      <c r="BE134" s="238">
        <f>IF(N134="základná",J134,0)</f>
        <v>0</v>
      </c>
      <c r="BF134" s="238">
        <f>IF(N134="znížená",J134,0)</f>
        <v>0</v>
      </c>
      <c r="BG134" s="238">
        <f>IF(N134="zákl. prenesená",J134,0)</f>
        <v>0</v>
      </c>
      <c r="BH134" s="238">
        <f>IF(N134="zníž. prenesená",J134,0)</f>
        <v>0</v>
      </c>
      <c r="BI134" s="238">
        <f>IF(N134="nulová",J134,0)</f>
        <v>0</v>
      </c>
      <c r="BJ134" s="14" t="s">
        <v>82</v>
      </c>
      <c r="BK134" s="239">
        <f>ROUND(I134*H134,3)</f>
        <v>0</v>
      </c>
      <c r="BL134" s="14" t="s">
        <v>174</v>
      </c>
      <c r="BM134" s="237" t="s">
        <v>255</v>
      </c>
    </row>
    <row r="135" s="12" customFormat="1" ht="22.8" customHeight="1">
      <c r="A135" s="12"/>
      <c r="B135" s="210"/>
      <c r="C135" s="211"/>
      <c r="D135" s="212" t="s">
        <v>71</v>
      </c>
      <c r="E135" s="224" t="s">
        <v>186</v>
      </c>
      <c r="F135" s="224" t="s">
        <v>467</v>
      </c>
      <c r="G135" s="211"/>
      <c r="H135" s="211"/>
      <c r="I135" s="214"/>
      <c r="J135" s="225">
        <f>BK135</f>
        <v>0</v>
      </c>
      <c r="K135" s="211"/>
      <c r="L135" s="216"/>
      <c r="M135" s="217"/>
      <c r="N135" s="218"/>
      <c r="O135" s="218"/>
      <c r="P135" s="219">
        <f>SUM(P136:P139)</f>
        <v>0</v>
      </c>
      <c r="Q135" s="218"/>
      <c r="R135" s="219">
        <f>SUM(R136:R139)</f>
        <v>42.622864750000005</v>
      </c>
      <c r="S135" s="218"/>
      <c r="T135" s="220">
        <f>SUM(T136:T139)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21" t="s">
        <v>80</v>
      </c>
      <c r="AT135" s="222" t="s">
        <v>71</v>
      </c>
      <c r="AU135" s="222" t="s">
        <v>80</v>
      </c>
      <c r="AY135" s="221" t="s">
        <v>168</v>
      </c>
      <c r="BK135" s="223">
        <f>SUM(BK136:BK139)</f>
        <v>0</v>
      </c>
    </row>
    <row r="136" s="2" customFormat="1" ht="24.15" customHeight="1">
      <c r="A136" s="35"/>
      <c r="B136" s="36"/>
      <c r="C136" s="226" t="s">
        <v>214</v>
      </c>
      <c r="D136" s="226" t="s">
        <v>170</v>
      </c>
      <c r="E136" s="227" t="s">
        <v>1530</v>
      </c>
      <c r="F136" s="228" t="s">
        <v>1531</v>
      </c>
      <c r="G136" s="229" t="s">
        <v>221</v>
      </c>
      <c r="H136" s="230">
        <v>46.600000000000001</v>
      </c>
      <c r="I136" s="231"/>
      <c r="J136" s="230">
        <f>ROUND(I136*H136,3)</f>
        <v>0</v>
      </c>
      <c r="K136" s="232"/>
      <c r="L136" s="41"/>
      <c r="M136" s="233" t="s">
        <v>1</v>
      </c>
      <c r="N136" s="234" t="s">
        <v>38</v>
      </c>
      <c r="O136" s="94"/>
      <c r="P136" s="235">
        <f>O136*H136</f>
        <v>0</v>
      </c>
      <c r="Q136" s="235">
        <v>0.46166000000000001</v>
      </c>
      <c r="R136" s="235">
        <f>Q136*H136</f>
        <v>21.513356000000002</v>
      </c>
      <c r="S136" s="235">
        <v>0</v>
      </c>
      <c r="T136" s="236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37" t="s">
        <v>174</v>
      </c>
      <c r="AT136" s="237" t="s">
        <v>170</v>
      </c>
      <c r="AU136" s="237" t="s">
        <v>82</v>
      </c>
      <c r="AY136" s="14" t="s">
        <v>168</v>
      </c>
      <c r="BE136" s="238">
        <f>IF(N136="základná",J136,0)</f>
        <v>0</v>
      </c>
      <c r="BF136" s="238">
        <f>IF(N136="znížená",J136,0)</f>
        <v>0</v>
      </c>
      <c r="BG136" s="238">
        <f>IF(N136="zákl. prenesená",J136,0)</f>
        <v>0</v>
      </c>
      <c r="BH136" s="238">
        <f>IF(N136="zníž. prenesená",J136,0)</f>
        <v>0</v>
      </c>
      <c r="BI136" s="238">
        <f>IF(N136="nulová",J136,0)</f>
        <v>0</v>
      </c>
      <c r="BJ136" s="14" t="s">
        <v>82</v>
      </c>
      <c r="BK136" s="239">
        <f>ROUND(I136*H136,3)</f>
        <v>0</v>
      </c>
      <c r="BL136" s="14" t="s">
        <v>174</v>
      </c>
      <c r="BM136" s="237" t="s">
        <v>264</v>
      </c>
    </row>
    <row r="137" s="2" customFormat="1" ht="24.15" customHeight="1">
      <c r="A137" s="35"/>
      <c r="B137" s="36"/>
      <c r="C137" s="226" t="s">
        <v>218</v>
      </c>
      <c r="D137" s="226" t="s">
        <v>170</v>
      </c>
      <c r="E137" s="227" t="s">
        <v>1532</v>
      </c>
      <c r="F137" s="228" t="s">
        <v>1533</v>
      </c>
      <c r="G137" s="229" t="s">
        <v>221</v>
      </c>
      <c r="H137" s="230">
        <v>46.600000000000001</v>
      </c>
      <c r="I137" s="231"/>
      <c r="J137" s="230">
        <f>ROUND(I137*H137,3)</f>
        <v>0</v>
      </c>
      <c r="K137" s="232"/>
      <c r="L137" s="41"/>
      <c r="M137" s="233" t="s">
        <v>1</v>
      </c>
      <c r="N137" s="234" t="s">
        <v>38</v>
      </c>
      <c r="O137" s="94"/>
      <c r="P137" s="235">
        <f>O137*H137</f>
        <v>0</v>
      </c>
      <c r="Q137" s="235">
        <v>0.22789375000000001</v>
      </c>
      <c r="R137" s="235">
        <f>Q137*H137</f>
        <v>10.619848750000001</v>
      </c>
      <c r="S137" s="235">
        <v>0</v>
      </c>
      <c r="T137" s="236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37" t="s">
        <v>174</v>
      </c>
      <c r="AT137" s="237" t="s">
        <v>170</v>
      </c>
      <c r="AU137" s="237" t="s">
        <v>82</v>
      </c>
      <c r="AY137" s="14" t="s">
        <v>168</v>
      </c>
      <c r="BE137" s="238">
        <f>IF(N137="základná",J137,0)</f>
        <v>0</v>
      </c>
      <c r="BF137" s="238">
        <f>IF(N137="znížená",J137,0)</f>
        <v>0</v>
      </c>
      <c r="BG137" s="238">
        <f>IF(N137="zákl. prenesená",J137,0)</f>
        <v>0</v>
      </c>
      <c r="BH137" s="238">
        <f>IF(N137="zníž. prenesená",J137,0)</f>
        <v>0</v>
      </c>
      <c r="BI137" s="238">
        <f>IF(N137="nulová",J137,0)</f>
        <v>0</v>
      </c>
      <c r="BJ137" s="14" t="s">
        <v>82</v>
      </c>
      <c r="BK137" s="239">
        <f>ROUND(I137*H137,3)</f>
        <v>0</v>
      </c>
      <c r="BL137" s="14" t="s">
        <v>174</v>
      </c>
      <c r="BM137" s="237" t="s">
        <v>272</v>
      </c>
    </row>
    <row r="138" s="2" customFormat="1" ht="37.8" customHeight="1">
      <c r="A138" s="35"/>
      <c r="B138" s="36"/>
      <c r="C138" s="226" t="s">
        <v>224</v>
      </c>
      <c r="D138" s="226" t="s">
        <v>170</v>
      </c>
      <c r="E138" s="227" t="s">
        <v>1534</v>
      </c>
      <c r="F138" s="228" t="s">
        <v>1535</v>
      </c>
      <c r="G138" s="229" t="s">
        <v>221</v>
      </c>
      <c r="H138" s="230">
        <v>46.600000000000001</v>
      </c>
      <c r="I138" s="231"/>
      <c r="J138" s="230">
        <f>ROUND(I138*H138,3)</f>
        <v>0</v>
      </c>
      <c r="K138" s="232"/>
      <c r="L138" s="41"/>
      <c r="M138" s="233" t="s">
        <v>1</v>
      </c>
      <c r="N138" s="234" t="s">
        <v>38</v>
      </c>
      <c r="O138" s="94"/>
      <c r="P138" s="235">
        <f>O138*H138</f>
        <v>0</v>
      </c>
      <c r="Q138" s="235">
        <v>0.092499999999999999</v>
      </c>
      <c r="R138" s="235">
        <f>Q138*H138</f>
        <v>4.3105000000000002</v>
      </c>
      <c r="S138" s="235">
        <v>0</v>
      </c>
      <c r="T138" s="236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37" t="s">
        <v>174</v>
      </c>
      <c r="AT138" s="237" t="s">
        <v>170</v>
      </c>
      <c r="AU138" s="237" t="s">
        <v>82</v>
      </c>
      <c r="AY138" s="14" t="s">
        <v>168</v>
      </c>
      <c r="BE138" s="238">
        <f>IF(N138="základná",J138,0)</f>
        <v>0</v>
      </c>
      <c r="BF138" s="238">
        <f>IF(N138="znížená",J138,0)</f>
        <v>0</v>
      </c>
      <c r="BG138" s="238">
        <f>IF(N138="zákl. prenesená",J138,0)</f>
        <v>0</v>
      </c>
      <c r="BH138" s="238">
        <f>IF(N138="zníž. prenesená",J138,0)</f>
        <v>0</v>
      </c>
      <c r="BI138" s="238">
        <f>IF(N138="nulová",J138,0)</f>
        <v>0</v>
      </c>
      <c r="BJ138" s="14" t="s">
        <v>82</v>
      </c>
      <c r="BK138" s="239">
        <f>ROUND(I138*H138,3)</f>
        <v>0</v>
      </c>
      <c r="BL138" s="14" t="s">
        <v>174</v>
      </c>
      <c r="BM138" s="237" t="s">
        <v>280</v>
      </c>
    </row>
    <row r="139" s="2" customFormat="1" ht="24.15" customHeight="1">
      <c r="A139" s="35"/>
      <c r="B139" s="36"/>
      <c r="C139" s="240" t="s">
        <v>228</v>
      </c>
      <c r="D139" s="240" t="s">
        <v>439</v>
      </c>
      <c r="E139" s="241" t="s">
        <v>1536</v>
      </c>
      <c r="F139" s="242" t="s">
        <v>1537</v>
      </c>
      <c r="G139" s="243" t="s">
        <v>221</v>
      </c>
      <c r="H139" s="244">
        <v>47.531999999999996</v>
      </c>
      <c r="I139" s="245"/>
      <c r="J139" s="244">
        <f>ROUND(I139*H139,3)</f>
        <v>0</v>
      </c>
      <c r="K139" s="246"/>
      <c r="L139" s="247"/>
      <c r="M139" s="248" t="s">
        <v>1</v>
      </c>
      <c r="N139" s="249" t="s">
        <v>38</v>
      </c>
      <c r="O139" s="94"/>
      <c r="P139" s="235">
        <f>O139*H139</f>
        <v>0</v>
      </c>
      <c r="Q139" s="235">
        <v>0.13</v>
      </c>
      <c r="R139" s="235">
        <f>Q139*H139</f>
        <v>6.1791599999999995</v>
      </c>
      <c r="S139" s="235">
        <v>0</v>
      </c>
      <c r="T139" s="236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7" t="s">
        <v>198</v>
      </c>
      <c r="AT139" s="237" t="s">
        <v>439</v>
      </c>
      <c r="AU139" s="237" t="s">
        <v>82</v>
      </c>
      <c r="AY139" s="14" t="s">
        <v>168</v>
      </c>
      <c r="BE139" s="238">
        <f>IF(N139="základná",J139,0)</f>
        <v>0</v>
      </c>
      <c r="BF139" s="238">
        <f>IF(N139="znížená",J139,0)</f>
        <v>0</v>
      </c>
      <c r="BG139" s="238">
        <f>IF(N139="zákl. prenesená",J139,0)</f>
        <v>0</v>
      </c>
      <c r="BH139" s="238">
        <f>IF(N139="zníž. prenesená",J139,0)</f>
        <v>0</v>
      </c>
      <c r="BI139" s="238">
        <f>IF(N139="nulová",J139,0)</f>
        <v>0</v>
      </c>
      <c r="BJ139" s="14" t="s">
        <v>82</v>
      </c>
      <c r="BK139" s="239">
        <f>ROUND(I139*H139,3)</f>
        <v>0</v>
      </c>
      <c r="BL139" s="14" t="s">
        <v>174</v>
      </c>
      <c r="BM139" s="237" t="s">
        <v>288</v>
      </c>
    </row>
    <row r="140" s="12" customFormat="1" ht="22.8" customHeight="1">
      <c r="A140" s="12"/>
      <c r="B140" s="210"/>
      <c r="C140" s="211"/>
      <c r="D140" s="212" t="s">
        <v>71</v>
      </c>
      <c r="E140" s="224" t="s">
        <v>12</v>
      </c>
      <c r="F140" s="224" t="s">
        <v>662</v>
      </c>
      <c r="G140" s="211"/>
      <c r="H140" s="211"/>
      <c r="I140" s="214"/>
      <c r="J140" s="225">
        <f>BK140</f>
        <v>0</v>
      </c>
      <c r="K140" s="211"/>
      <c r="L140" s="216"/>
      <c r="M140" s="217"/>
      <c r="N140" s="218"/>
      <c r="O140" s="218"/>
      <c r="P140" s="219">
        <f>SUM(P141:P146)</f>
        <v>0</v>
      </c>
      <c r="Q140" s="218"/>
      <c r="R140" s="219">
        <f>SUM(R141:R146)</f>
        <v>7.7318566643999995</v>
      </c>
      <c r="S140" s="218"/>
      <c r="T140" s="220">
        <f>SUM(T141:T146)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21" t="s">
        <v>80</v>
      </c>
      <c r="AT140" s="222" t="s">
        <v>71</v>
      </c>
      <c r="AU140" s="222" t="s">
        <v>80</v>
      </c>
      <c r="AY140" s="221" t="s">
        <v>168</v>
      </c>
      <c r="BK140" s="223">
        <f>SUM(BK141:BK146)</f>
        <v>0</v>
      </c>
    </row>
    <row r="141" s="2" customFormat="1" ht="33" customHeight="1">
      <c r="A141" s="35"/>
      <c r="B141" s="36"/>
      <c r="C141" s="226" t="s">
        <v>232</v>
      </c>
      <c r="D141" s="226" t="s">
        <v>170</v>
      </c>
      <c r="E141" s="227" t="s">
        <v>1538</v>
      </c>
      <c r="F141" s="228" t="s">
        <v>1539</v>
      </c>
      <c r="G141" s="229" t="s">
        <v>666</v>
      </c>
      <c r="H141" s="230">
        <v>25.800000000000001</v>
      </c>
      <c r="I141" s="231"/>
      <c r="J141" s="230">
        <f>ROUND(I141*H141,3)</f>
        <v>0</v>
      </c>
      <c r="K141" s="232"/>
      <c r="L141" s="41"/>
      <c r="M141" s="233" t="s">
        <v>1</v>
      </c>
      <c r="N141" s="234" t="s">
        <v>38</v>
      </c>
      <c r="O141" s="94"/>
      <c r="P141" s="235">
        <f>O141*H141</f>
        <v>0</v>
      </c>
      <c r="Q141" s="235">
        <v>0.19697572799999999</v>
      </c>
      <c r="R141" s="235">
        <f>Q141*H141</f>
        <v>5.0819737823999995</v>
      </c>
      <c r="S141" s="235">
        <v>0</v>
      </c>
      <c r="T141" s="236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7" t="s">
        <v>174</v>
      </c>
      <c r="AT141" s="237" t="s">
        <v>170</v>
      </c>
      <c r="AU141" s="237" t="s">
        <v>82</v>
      </c>
      <c r="AY141" s="14" t="s">
        <v>168</v>
      </c>
      <c r="BE141" s="238">
        <f>IF(N141="základná",J141,0)</f>
        <v>0</v>
      </c>
      <c r="BF141" s="238">
        <f>IF(N141="znížená",J141,0)</f>
        <v>0</v>
      </c>
      <c r="BG141" s="238">
        <f>IF(N141="zákl. prenesená",J141,0)</f>
        <v>0</v>
      </c>
      <c r="BH141" s="238">
        <f>IF(N141="zníž. prenesená",J141,0)</f>
        <v>0</v>
      </c>
      <c r="BI141" s="238">
        <f>IF(N141="nulová",J141,0)</f>
        <v>0</v>
      </c>
      <c r="BJ141" s="14" t="s">
        <v>82</v>
      </c>
      <c r="BK141" s="239">
        <f>ROUND(I141*H141,3)</f>
        <v>0</v>
      </c>
      <c r="BL141" s="14" t="s">
        <v>174</v>
      </c>
      <c r="BM141" s="237" t="s">
        <v>297</v>
      </c>
    </row>
    <row r="142" s="2" customFormat="1" ht="24.15" customHeight="1">
      <c r="A142" s="35"/>
      <c r="B142" s="36"/>
      <c r="C142" s="240" t="s">
        <v>236</v>
      </c>
      <c r="D142" s="240" t="s">
        <v>439</v>
      </c>
      <c r="E142" s="241" t="s">
        <v>1540</v>
      </c>
      <c r="F142" s="242" t="s">
        <v>1541</v>
      </c>
      <c r="G142" s="243" t="s">
        <v>291</v>
      </c>
      <c r="H142" s="244">
        <v>26.058</v>
      </c>
      <c r="I142" s="245"/>
      <c r="J142" s="244">
        <f>ROUND(I142*H142,3)</f>
        <v>0</v>
      </c>
      <c r="K142" s="246"/>
      <c r="L142" s="247"/>
      <c r="M142" s="248" t="s">
        <v>1</v>
      </c>
      <c r="N142" s="249" t="s">
        <v>38</v>
      </c>
      <c r="O142" s="94"/>
      <c r="P142" s="235">
        <f>O142*H142</f>
        <v>0</v>
      </c>
      <c r="Q142" s="235">
        <v>0</v>
      </c>
      <c r="R142" s="235">
        <f>Q142*H142</f>
        <v>0</v>
      </c>
      <c r="S142" s="235">
        <v>0</v>
      </c>
      <c r="T142" s="236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37" t="s">
        <v>198</v>
      </c>
      <c r="AT142" s="237" t="s">
        <v>439</v>
      </c>
      <c r="AU142" s="237" t="s">
        <v>82</v>
      </c>
      <c r="AY142" s="14" t="s">
        <v>168</v>
      </c>
      <c r="BE142" s="238">
        <f>IF(N142="základná",J142,0)</f>
        <v>0</v>
      </c>
      <c r="BF142" s="238">
        <f>IF(N142="znížená",J142,0)</f>
        <v>0</v>
      </c>
      <c r="BG142" s="238">
        <f>IF(N142="zákl. prenesená",J142,0)</f>
        <v>0</v>
      </c>
      <c r="BH142" s="238">
        <f>IF(N142="zníž. prenesená",J142,0)</f>
        <v>0</v>
      </c>
      <c r="BI142" s="238">
        <f>IF(N142="nulová",J142,0)</f>
        <v>0</v>
      </c>
      <c r="BJ142" s="14" t="s">
        <v>82</v>
      </c>
      <c r="BK142" s="239">
        <f>ROUND(I142*H142,3)</f>
        <v>0</v>
      </c>
      <c r="BL142" s="14" t="s">
        <v>174</v>
      </c>
      <c r="BM142" s="237" t="s">
        <v>305</v>
      </c>
    </row>
    <row r="143" s="2" customFormat="1" ht="37.8" customHeight="1">
      <c r="A143" s="35"/>
      <c r="B143" s="36"/>
      <c r="C143" s="226" t="s">
        <v>240</v>
      </c>
      <c r="D143" s="226" t="s">
        <v>170</v>
      </c>
      <c r="E143" s="227" t="s">
        <v>1542</v>
      </c>
      <c r="F143" s="228" t="s">
        <v>665</v>
      </c>
      <c r="G143" s="229" t="s">
        <v>666</v>
      </c>
      <c r="H143" s="230">
        <v>3.8999999999999999</v>
      </c>
      <c r="I143" s="231"/>
      <c r="J143" s="230">
        <f>ROUND(I143*H143,3)</f>
        <v>0</v>
      </c>
      <c r="K143" s="232"/>
      <c r="L143" s="41"/>
      <c r="M143" s="233" t="s">
        <v>1</v>
      </c>
      <c r="N143" s="234" t="s">
        <v>38</v>
      </c>
      <c r="O143" s="94"/>
      <c r="P143" s="235">
        <f>O143*H143</f>
        <v>0</v>
      </c>
      <c r="Q143" s="235">
        <v>0.098529599999999995</v>
      </c>
      <c r="R143" s="235">
        <f>Q143*H143</f>
        <v>0.38426543999999996</v>
      </c>
      <c r="S143" s="235">
        <v>0</v>
      </c>
      <c r="T143" s="236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7" t="s">
        <v>174</v>
      </c>
      <c r="AT143" s="237" t="s">
        <v>170</v>
      </c>
      <c r="AU143" s="237" t="s">
        <v>82</v>
      </c>
      <c r="AY143" s="14" t="s">
        <v>168</v>
      </c>
      <c r="BE143" s="238">
        <f>IF(N143="základná",J143,0)</f>
        <v>0</v>
      </c>
      <c r="BF143" s="238">
        <f>IF(N143="znížená",J143,0)</f>
        <v>0</v>
      </c>
      <c r="BG143" s="238">
        <f>IF(N143="zákl. prenesená",J143,0)</f>
        <v>0</v>
      </c>
      <c r="BH143" s="238">
        <f>IF(N143="zníž. prenesená",J143,0)</f>
        <v>0</v>
      </c>
      <c r="BI143" s="238">
        <f>IF(N143="nulová",J143,0)</f>
        <v>0</v>
      </c>
      <c r="BJ143" s="14" t="s">
        <v>82</v>
      </c>
      <c r="BK143" s="239">
        <f>ROUND(I143*H143,3)</f>
        <v>0</v>
      </c>
      <c r="BL143" s="14" t="s">
        <v>174</v>
      </c>
      <c r="BM143" s="237" t="s">
        <v>313</v>
      </c>
    </row>
    <row r="144" s="2" customFormat="1" ht="16.5" customHeight="1">
      <c r="A144" s="35"/>
      <c r="B144" s="36"/>
      <c r="C144" s="240" t="s">
        <v>244</v>
      </c>
      <c r="D144" s="240" t="s">
        <v>439</v>
      </c>
      <c r="E144" s="241" t="s">
        <v>1543</v>
      </c>
      <c r="F144" s="242" t="s">
        <v>1544</v>
      </c>
      <c r="G144" s="243" t="s">
        <v>291</v>
      </c>
      <c r="H144" s="244">
        <v>3.9390000000000001</v>
      </c>
      <c r="I144" s="245"/>
      <c r="J144" s="244">
        <f>ROUND(I144*H144,3)</f>
        <v>0</v>
      </c>
      <c r="K144" s="246"/>
      <c r="L144" s="247"/>
      <c r="M144" s="248" t="s">
        <v>1</v>
      </c>
      <c r="N144" s="249" t="s">
        <v>38</v>
      </c>
      <c r="O144" s="94"/>
      <c r="P144" s="235">
        <f>O144*H144</f>
        <v>0</v>
      </c>
      <c r="Q144" s="235">
        <v>0.0235</v>
      </c>
      <c r="R144" s="235">
        <f>Q144*H144</f>
        <v>0.092566499999999996</v>
      </c>
      <c r="S144" s="235">
        <v>0</v>
      </c>
      <c r="T144" s="236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37" t="s">
        <v>198</v>
      </c>
      <c r="AT144" s="237" t="s">
        <v>439</v>
      </c>
      <c r="AU144" s="237" t="s">
        <v>82</v>
      </c>
      <c r="AY144" s="14" t="s">
        <v>168</v>
      </c>
      <c r="BE144" s="238">
        <f>IF(N144="základná",J144,0)</f>
        <v>0</v>
      </c>
      <c r="BF144" s="238">
        <f>IF(N144="znížená",J144,0)</f>
        <v>0</v>
      </c>
      <c r="BG144" s="238">
        <f>IF(N144="zákl. prenesená",J144,0)</f>
        <v>0</v>
      </c>
      <c r="BH144" s="238">
        <f>IF(N144="zníž. prenesená",J144,0)</f>
        <v>0</v>
      </c>
      <c r="BI144" s="238">
        <f>IF(N144="nulová",J144,0)</f>
        <v>0</v>
      </c>
      <c r="BJ144" s="14" t="s">
        <v>82</v>
      </c>
      <c r="BK144" s="239">
        <f>ROUND(I144*H144,3)</f>
        <v>0</v>
      </c>
      <c r="BL144" s="14" t="s">
        <v>174</v>
      </c>
      <c r="BM144" s="237" t="s">
        <v>321</v>
      </c>
    </row>
    <row r="145" s="2" customFormat="1" ht="33" customHeight="1">
      <c r="A145" s="35"/>
      <c r="B145" s="36"/>
      <c r="C145" s="226" t="s">
        <v>7</v>
      </c>
      <c r="D145" s="226" t="s">
        <v>170</v>
      </c>
      <c r="E145" s="227" t="s">
        <v>1545</v>
      </c>
      <c r="F145" s="228" t="s">
        <v>674</v>
      </c>
      <c r="G145" s="229" t="s">
        <v>173</v>
      </c>
      <c r="H145" s="230">
        <v>0.98099999999999998</v>
      </c>
      <c r="I145" s="231"/>
      <c r="J145" s="230">
        <f>ROUND(I145*H145,3)</f>
        <v>0</v>
      </c>
      <c r="K145" s="232"/>
      <c r="L145" s="41"/>
      <c r="M145" s="233" t="s">
        <v>1</v>
      </c>
      <c r="N145" s="234" t="s">
        <v>38</v>
      </c>
      <c r="O145" s="94"/>
      <c r="P145" s="235">
        <f>O145*H145</f>
        <v>0</v>
      </c>
      <c r="Q145" s="235">
        <v>2.2151320000000001</v>
      </c>
      <c r="R145" s="235">
        <f>Q145*H145</f>
        <v>2.1730444920000003</v>
      </c>
      <c r="S145" s="235">
        <v>0</v>
      </c>
      <c r="T145" s="236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37" t="s">
        <v>174</v>
      </c>
      <c r="AT145" s="237" t="s">
        <v>170</v>
      </c>
      <c r="AU145" s="237" t="s">
        <v>82</v>
      </c>
      <c r="AY145" s="14" t="s">
        <v>168</v>
      </c>
      <c r="BE145" s="238">
        <f>IF(N145="základná",J145,0)</f>
        <v>0</v>
      </c>
      <c r="BF145" s="238">
        <f>IF(N145="znížená",J145,0)</f>
        <v>0</v>
      </c>
      <c r="BG145" s="238">
        <f>IF(N145="zákl. prenesená",J145,0)</f>
        <v>0</v>
      </c>
      <c r="BH145" s="238">
        <f>IF(N145="zníž. prenesená",J145,0)</f>
        <v>0</v>
      </c>
      <c r="BI145" s="238">
        <f>IF(N145="nulová",J145,0)</f>
        <v>0</v>
      </c>
      <c r="BJ145" s="14" t="s">
        <v>82</v>
      </c>
      <c r="BK145" s="239">
        <f>ROUND(I145*H145,3)</f>
        <v>0</v>
      </c>
      <c r="BL145" s="14" t="s">
        <v>174</v>
      </c>
      <c r="BM145" s="237" t="s">
        <v>329</v>
      </c>
    </row>
    <row r="146" s="2" customFormat="1" ht="24.15" customHeight="1">
      <c r="A146" s="35"/>
      <c r="B146" s="36"/>
      <c r="C146" s="226" t="s">
        <v>251</v>
      </c>
      <c r="D146" s="226" t="s">
        <v>170</v>
      </c>
      <c r="E146" s="227" t="s">
        <v>1546</v>
      </c>
      <c r="F146" s="228" t="s">
        <v>1547</v>
      </c>
      <c r="G146" s="229" t="s">
        <v>666</v>
      </c>
      <c r="H146" s="230">
        <v>25.800000000000001</v>
      </c>
      <c r="I146" s="231"/>
      <c r="J146" s="230">
        <f>ROUND(I146*H146,3)</f>
        <v>0</v>
      </c>
      <c r="K146" s="232"/>
      <c r="L146" s="41"/>
      <c r="M146" s="233" t="s">
        <v>1</v>
      </c>
      <c r="N146" s="234" t="s">
        <v>38</v>
      </c>
      <c r="O146" s="94"/>
      <c r="P146" s="235">
        <f>O146*H146</f>
        <v>0</v>
      </c>
      <c r="Q146" s="235">
        <v>2.4999999999999999E-07</v>
      </c>
      <c r="R146" s="235">
        <f>Q146*H146</f>
        <v>6.4500000000000001E-06</v>
      </c>
      <c r="S146" s="235">
        <v>0</v>
      </c>
      <c r="T146" s="236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7" t="s">
        <v>174</v>
      </c>
      <c r="AT146" s="237" t="s">
        <v>170</v>
      </c>
      <c r="AU146" s="237" t="s">
        <v>82</v>
      </c>
      <c r="AY146" s="14" t="s">
        <v>168</v>
      </c>
      <c r="BE146" s="238">
        <f>IF(N146="základná",J146,0)</f>
        <v>0</v>
      </c>
      <c r="BF146" s="238">
        <f>IF(N146="znížená",J146,0)</f>
        <v>0</v>
      </c>
      <c r="BG146" s="238">
        <f>IF(N146="zákl. prenesená",J146,0)</f>
        <v>0</v>
      </c>
      <c r="BH146" s="238">
        <f>IF(N146="zníž. prenesená",J146,0)</f>
        <v>0</v>
      </c>
      <c r="BI146" s="238">
        <f>IF(N146="nulová",J146,0)</f>
        <v>0</v>
      </c>
      <c r="BJ146" s="14" t="s">
        <v>82</v>
      </c>
      <c r="BK146" s="239">
        <f>ROUND(I146*H146,3)</f>
        <v>0</v>
      </c>
      <c r="BL146" s="14" t="s">
        <v>174</v>
      </c>
      <c r="BM146" s="237" t="s">
        <v>337</v>
      </c>
    </row>
    <row r="147" s="12" customFormat="1" ht="22.8" customHeight="1">
      <c r="A147" s="12"/>
      <c r="B147" s="210"/>
      <c r="C147" s="211"/>
      <c r="D147" s="212" t="s">
        <v>71</v>
      </c>
      <c r="E147" s="224" t="s">
        <v>567</v>
      </c>
      <c r="F147" s="224" t="s">
        <v>712</v>
      </c>
      <c r="G147" s="211"/>
      <c r="H147" s="211"/>
      <c r="I147" s="214"/>
      <c r="J147" s="225">
        <f>BK147</f>
        <v>0</v>
      </c>
      <c r="K147" s="211"/>
      <c r="L147" s="216"/>
      <c r="M147" s="217"/>
      <c r="N147" s="218"/>
      <c r="O147" s="218"/>
      <c r="P147" s="219">
        <f>P148</f>
        <v>0</v>
      </c>
      <c r="Q147" s="218"/>
      <c r="R147" s="219">
        <f>R148</f>
        <v>0</v>
      </c>
      <c r="S147" s="218"/>
      <c r="T147" s="220">
        <f>T148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21" t="s">
        <v>80</v>
      </c>
      <c r="AT147" s="222" t="s">
        <v>71</v>
      </c>
      <c r="AU147" s="222" t="s">
        <v>80</v>
      </c>
      <c r="AY147" s="221" t="s">
        <v>168</v>
      </c>
      <c r="BK147" s="223">
        <f>BK148</f>
        <v>0</v>
      </c>
    </row>
    <row r="148" s="2" customFormat="1" ht="33" customHeight="1">
      <c r="A148" s="35"/>
      <c r="B148" s="36"/>
      <c r="C148" s="226" t="s">
        <v>255</v>
      </c>
      <c r="D148" s="226" t="s">
        <v>170</v>
      </c>
      <c r="E148" s="227" t="s">
        <v>1548</v>
      </c>
      <c r="F148" s="228" t="s">
        <v>1549</v>
      </c>
      <c r="G148" s="229" t="s">
        <v>212</v>
      </c>
      <c r="H148" s="230">
        <v>52.570999999999998</v>
      </c>
      <c r="I148" s="231"/>
      <c r="J148" s="230">
        <f>ROUND(I148*H148,3)</f>
        <v>0</v>
      </c>
      <c r="K148" s="232"/>
      <c r="L148" s="41"/>
      <c r="M148" s="255" t="s">
        <v>1</v>
      </c>
      <c r="N148" s="256" t="s">
        <v>38</v>
      </c>
      <c r="O148" s="252"/>
      <c r="P148" s="253">
        <f>O148*H148</f>
        <v>0</v>
      </c>
      <c r="Q148" s="253">
        <v>0</v>
      </c>
      <c r="R148" s="253">
        <f>Q148*H148</f>
        <v>0</v>
      </c>
      <c r="S148" s="253">
        <v>0</v>
      </c>
      <c r="T148" s="254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37" t="s">
        <v>174</v>
      </c>
      <c r="AT148" s="237" t="s">
        <v>170</v>
      </c>
      <c r="AU148" s="237" t="s">
        <v>82</v>
      </c>
      <c r="AY148" s="14" t="s">
        <v>168</v>
      </c>
      <c r="BE148" s="238">
        <f>IF(N148="základná",J148,0)</f>
        <v>0</v>
      </c>
      <c r="BF148" s="238">
        <f>IF(N148="znížená",J148,0)</f>
        <v>0</v>
      </c>
      <c r="BG148" s="238">
        <f>IF(N148="zákl. prenesená",J148,0)</f>
        <v>0</v>
      </c>
      <c r="BH148" s="238">
        <f>IF(N148="zníž. prenesená",J148,0)</f>
        <v>0</v>
      </c>
      <c r="BI148" s="238">
        <f>IF(N148="nulová",J148,0)</f>
        <v>0</v>
      </c>
      <c r="BJ148" s="14" t="s">
        <v>82</v>
      </c>
      <c r="BK148" s="239">
        <f>ROUND(I148*H148,3)</f>
        <v>0</v>
      </c>
      <c r="BL148" s="14" t="s">
        <v>174</v>
      </c>
      <c r="BM148" s="237" t="s">
        <v>345</v>
      </c>
    </row>
    <row r="149" s="2" customFormat="1" ht="6.96" customHeight="1">
      <c r="A149" s="35"/>
      <c r="B149" s="69"/>
      <c r="C149" s="70"/>
      <c r="D149" s="70"/>
      <c r="E149" s="70"/>
      <c r="F149" s="70"/>
      <c r="G149" s="70"/>
      <c r="H149" s="70"/>
      <c r="I149" s="70"/>
      <c r="J149" s="70"/>
      <c r="K149" s="70"/>
      <c r="L149" s="41"/>
      <c r="M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</row>
  </sheetData>
  <sheetProtection sheet="1" autoFilter="0" formatColumns="0" formatRows="0" objects="1" scenarios="1" spinCount="100000" saltValue="eE7JWSDdE9Tf8pPSAlxZoot3RTjUZ3HGurlVUMRVXkIZkhsfxi0kJz/vHfUI84kh9GOsv/SNWeeSDZQQYgvYTw==" hashValue="fp4Xz7s1cZ0qc//p1DkakjJtQE5TOpb5ChtpdVWha/Epms0Ao++W0HBriU0xD6DdZzmYGep2Y5FK2cNPqbEMHw==" algorithmName="SHA-512" password="CC35"/>
  <autoFilter ref="C120:K148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87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72</v>
      </c>
    </row>
    <row r="4" s="1" customFormat="1" ht="24.96" customHeight="1">
      <c r="B4" s="17"/>
      <c r="D4" s="141" t="s">
        <v>115</v>
      </c>
      <c r="L4" s="17"/>
      <c r="M4" s="14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3" t="s">
        <v>14</v>
      </c>
      <c r="L6" s="17"/>
    </row>
    <row r="7" s="1" customFormat="1" ht="26.25" customHeight="1">
      <c r="B7" s="17"/>
      <c r="E7" s="144" t="str">
        <f>'Rekapitulácia stavby'!K6</f>
        <v>Centrum integrovanej zdravotnej starostlivosti, denné centrum pre seniorov, denný stacionár v meste Bánovce nad Bebravou</v>
      </c>
      <c r="F7" s="143"/>
      <c r="G7" s="143"/>
      <c r="H7" s="143"/>
      <c r="L7" s="17"/>
    </row>
    <row r="8" s="2" customFormat="1" ht="12" customHeight="1">
      <c r="A8" s="35"/>
      <c r="B8" s="41"/>
      <c r="C8" s="35"/>
      <c r="D8" s="143" t="s">
        <v>116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5" t="s">
        <v>1550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3" t="s">
        <v>16</v>
      </c>
      <c r="E11" s="35"/>
      <c r="F11" s="146" t="s">
        <v>1</v>
      </c>
      <c r="G11" s="35"/>
      <c r="H11" s="35"/>
      <c r="I11" s="143" t="s">
        <v>17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3" t="s">
        <v>18</v>
      </c>
      <c r="E12" s="35"/>
      <c r="F12" s="146" t="s">
        <v>19</v>
      </c>
      <c r="G12" s="35"/>
      <c r="H12" s="35"/>
      <c r="I12" s="143" t="s">
        <v>20</v>
      </c>
      <c r="J12" s="147" t="str">
        <f>'Rekapitulácia stavby'!AN8</f>
        <v>9. 11. 2022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3" t="s">
        <v>22</v>
      </c>
      <c r="E14" s="35"/>
      <c r="F14" s="35"/>
      <c r="G14" s="35"/>
      <c r="H14" s="35"/>
      <c r="I14" s="143" t="s">
        <v>23</v>
      </c>
      <c r="J14" s="146" t="str">
        <f>IF('Rekapitulácia stavby'!AN10="","",'Rekapitulácia stavby'!AN10)</f>
        <v/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6" t="str">
        <f>IF('Rekapitulácia stavby'!E11="","",'Rekapitulácia stavby'!E11)</f>
        <v xml:space="preserve"> </v>
      </c>
      <c r="F15" s="35"/>
      <c r="G15" s="35"/>
      <c r="H15" s="35"/>
      <c r="I15" s="143" t="s">
        <v>24</v>
      </c>
      <c r="J15" s="146" t="str">
        <f>IF('Rekapitulácia stavby'!AN11="","",'Rekapitulácia stavby'!AN11)</f>
        <v/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3" t="s">
        <v>25</v>
      </c>
      <c r="E17" s="35"/>
      <c r="F17" s="35"/>
      <c r="G17" s="35"/>
      <c r="H17" s="35"/>
      <c r="I17" s="143" t="s">
        <v>23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24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3" t="s">
        <v>27</v>
      </c>
      <c r="E20" s="35"/>
      <c r="F20" s="35"/>
      <c r="G20" s="35"/>
      <c r="H20" s="35"/>
      <c r="I20" s="143" t="s">
        <v>23</v>
      </c>
      <c r="J20" s="146" t="str">
        <f>IF('Rekapitulácia stavby'!AN16="","",'Rekapitulácia stavby'!AN16)</f>
        <v/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6" t="str">
        <f>IF('Rekapitulácia stavby'!E17="","",'Rekapitulácia stavby'!E17)</f>
        <v xml:space="preserve"> </v>
      </c>
      <c r="F21" s="35"/>
      <c r="G21" s="35"/>
      <c r="H21" s="35"/>
      <c r="I21" s="143" t="s">
        <v>24</v>
      </c>
      <c r="J21" s="146" t="str">
        <f>IF('Rekapitulácia stavby'!AN17="","",'Rekapitulácia stavby'!AN17)</f>
        <v/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3" t="s">
        <v>30</v>
      </c>
      <c r="E23" s="35"/>
      <c r="F23" s="35"/>
      <c r="G23" s="35"/>
      <c r="H23" s="35"/>
      <c r="I23" s="143" t="s">
        <v>23</v>
      </c>
      <c r="J23" s="146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6" t="str">
        <f>IF('Rekapitulácia stavby'!E20="","",'Rekapitulácia stavby'!E20)</f>
        <v xml:space="preserve"> </v>
      </c>
      <c r="F24" s="35"/>
      <c r="G24" s="35"/>
      <c r="H24" s="35"/>
      <c r="I24" s="143" t="s">
        <v>24</v>
      </c>
      <c r="J24" s="146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3" t="s">
        <v>31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3" t="s">
        <v>32</v>
      </c>
      <c r="E30" s="35"/>
      <c r="F30" s="35"/>
      <c r="G30" s="35"/>
      <c r="H30" s="35"/>
      <c r="I30" s="35"/>
      <c r="J30" s="154">
        <f>ROUND(J126,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5" t="s">
        <v>34</v>
      </c>
      <c r="G32" s="35"/>
      <c r="H32" s="35"/>
      <c r="I32" s="155" t="s">
        <v>33</v>
      </c>
      <c r="J32" s="155" t="s">
        <v>35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6" t="s">
        <v>36</v>
      </c>
      <c r="E33" s="157" t="s">
        <v>37</v>
      </c>
      <c r="F33" s="158">
        <f>ROUND((SUM(BE126:BE233)),  2)</f>
        <v>0</v>
      </c>
      <c r="G33" s="159"/>
      <c r="H33" s="159"/>
      <c r="I33" s="160">
        <v>0.20000000000000001</v>
      </c>
      <c r="J33" s="158">
        <f>ROUND(((SUM(BE126:BE233))*I33),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7" t="s">
        <v>38</v>
      </c>
      <c r="F34" s="158">
        <f>ROUND((SUM(BF126:BF233)),  2)</f>
        <v>0</v>
      </c>
      <c r="G34" s="159"/>
      <c r="H34" s="159"/>
      <c r="I34" s="160">
        <v>0.20000000000000001</v>
      </c>
      <c r="J34" s="158">
        <f>ROUND(((SUM(BF126:BF233))*I34),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39</v>
      </c>
      <c r="F35" s="161">
        <f>ROUND((SUM(BG126:BG233)),  2)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40</v>
      </c>
      <c r="F36" s="161">
        <f>ROUND((SUM(BH126:BH233)),  2)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41</v>
      </c>
      <c r="F37" s="158">
        <f>ROUND((SUM(BI126:BI233)),  2)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3"/>
      <c r="D39" s="164" t="s">
        <v>42</v>
      </c>
      <c r="E39" s="165"/>
      <c r="F39" s="165"/>
      <c r="G39" s="166" t="s">
        <v>43</v>
      </c>
      <c r="H39" s="167" t="s">
        <v>44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0" t="s">
        <v>45</v>
      </c>
      <c r="E50" s="171"/>
      <c r="F50" s="171"/>
      <c r="G50" s="170" t="s">
        <v>46</v>
      </c>
      <c r="H50" s="171"/>
      <c r="I50" s="171"/>
      <c r="J50" s="171"/>
      <c r="K50" s="171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2" t="s">
        <v>47</v>
      </c>
      <c r="E61" s="173"/>
      <c r="F61" s="174" t="s">
        <v>48</v>
      </c>
      <c r="G61" s="172" t="s">
        <v>47</v>
      </c>
      <c r="H61" s="173"/>
      <c r="I61" s="173"/>
      <c r="J61" s="175" t="s">
        <v>48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0" t="s">
        <v>49</v>
      </c>
      <c r="E65" s="176"/>
      <c r="F65" s="176"/>
      <c r="G65" s="170" t="s">
        <v>50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2" t="s">
        <v>47</v>
      </c>
      <c r="E76" s="173"/>
      <c r="F76" s="174" t="s">
        <v>48</v>
      </c>
      <c r="G76" s="172" t="s">
        <v>47</v>
      </c>
      <c r="H76" s="173"/>
      <c r="I76" s="173"/>
      <c r="J76" s="175" t="s">
        <v>48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118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14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26.25" customHeight="1">
      <c r="A85" s="35"/>
      <c r="B85" s="36"/>
      <c r="C85" s="37"/>
      <c r="D85" s="37"/>
      <c r="E85" s="181" t="str">
        <f>E7</f>
        <v>Centrum integrovanej zdravotnej starostlivosti, denné centrum pre seniorov, denný stacionár v meste Bánovce nad Bebravou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116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9" t="str">
        <f>E9</f>
        <v>3a - vykurovanie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18</v>
      </c>
      <c r="D89" s="37"/>
      <c r="E89" s="37"/>
      <c r="F89" s="24" t="str">
        <f>F12</f>
        <v xml:space="preserve"> </v>
      </c>
      <c r="G89" s="37"/>
      <c r="H89" s="37"/>
      <c r="I89" s="29" t="s">
        <v>20</v>
      </c>
      <c r="J89" s="82" t="str">
        <f>IF(J12="","",J12)</f>
        <v>9. 11. 2022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22</v>
      </c>
      <c r="D91" s="37"/>
      <c r="E91" s="37"/>
      <c r="F91" s="24" t="str">
        <f>E15</f>
        <v xml:space="preserve"> </v>
      </c>
      <c r="G91" s="37"/>
      <c r="H91" s="37"/>
      <c r="I91" s="29" t="s">
        <v>27</v>
      </c>
      <c r="J91" s="33" t="str">
        <f>E21</f>
        <v xml:space="preserve"> 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25</v>
      </c>
      <c r="D92" s="37"/>
      <c r="E92" s="37"/>
      <c r="F92" s="24" t="str">
        <f>IF(E18="","",E18)</f>
        <v>Vyplň údaj</v>
      </c>
      <c r="G92" s="37"/>
      <c r="H92" s="37"/>
      <c r="I92" s="29" t="s">
        <v>30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82" t="s">
        <v>119</v>
      </c>
      <c r="D94" s="183"/>
      <c r="E94" s="183"/>
      <c r="F94" s="183"/>
      <c r="G94" s="183"/>
      <c r="H94" s="183"/>
      <c r="I94" s="183"/>
      <c r="J94" s="184" t="s">
        <v>120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85" t="s">
        <v>121</v>
      </c>
      <c r="D96" s="37"/>
      <c r="E96" s="37"/>
      <c r="F96" s="37"/>
      <c r="G96" s="37"/>
      <c r="H96" s="37"/>
      <c r="I96" s="37"/>
      <c r="J96" s="113">
        <f>J126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122</v>
      </c>
    </row>
    <row r="97" s="9" customFormat="1" ht="24.96" customHeight="1">
      <c r="A97" s="9"/>
      <c r="B97" s="186"/>
      <c r="C97" s="187"/>
      <c r="D97" s="188" t="s">
        <v>123</v>
      </c>
      <c r="E97" s="189"/>
      <c r="F97" s="189"/>
      <c r="G97" s="189"/>
      <c r="H97" s="189"/>
      <c r="I97" s="189"/>
      <c r="J97" s="190">
        <f>J127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2"/>
      <c r="C98" s="193"/>
      <c r="D98" s="194" t="s">
        <v>130</v>
      </c>
      <c r="E98" s="195"/>
      <c r="F98" s="195"/>
      <c r="G98" s="195"/>
      <c r="H98" s="195"/>
      <c r="I98" s="195"/>
      <c r="J98" s="196">
        <f>J128</f>
        <v>0</v>
      </c>
      <c r="K98" s="193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86"/>
      <c r="C99" s="187"/>
      <c r="D99" s="188" t="s">
        <v>132</v>
      </c>
      <c r="E99" s="189"/>
      <c r="F99" s="189"/>
      <c r="G99" s="189"/>
      <c r="H99" s="189"/>
      <c r="I99" s="189"/>
      <c r="J99" s="190">
        <f>J135</f>
        <v>0</v>
      </c>
      <c r="K99" s="187"/>
      <c r="L99" s="191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2"/>
      <c r="C100" s="193"/>
      <c r="D100" s="194" t="s">
        <v>134</v>
      </c>
      <c r="E100" s="195"/>
      <c r="F100" s="195"/>
      <c r="G100" s="195"/>
      <c r="H100" s="195"/>
      <c r="I100" s="195"/>
      <c r="J100" s="196">
        <f>J136</f>
        <v>0</v>
      </c>
      <c r="K100" s="193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2"/>
      <c r="C101" s="193"/>
      <c r="D101" s="194" t="s">
        <v>1551</v>
      </c>
      <c r="E101" s="195"/>
      <c r="F101" s="195"/>
      <c r="G101" s="195"/>
      <c r="H101" s="195"/>
      <c r="I101" s="195"/>
      <c r="J101" s="196">
        <f>J145</f>
        <v>0</v>
      </c>
      <c r="K101" s="193"/>
      <c r="L101" s="19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2"/>
      <c r="C102" s="193"/>
      <c r="D102" s="194" t="s">
        <v>1552</v>
      </c>
      <c r="E102" s="195"/>
      <c r="F102" s="195"/>
      <c r="G102" s="195"/>
      <c r="H102" s="195"/>
      <c r="I102" s="195"/>
      <c r="J102" s="196">
        <f>J149</f>
        <v>0</v>
      </c>
      <c r="K102" s="193"/>
      <c r="L102" s="19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2"/>
      <c r="C103" s="193"/>
      <c r="D103" s="194" t="s">
        <v>1553</v>
      </c>
      <c r="E103" s="195"/>
      <c r="F103" s="195"/>
      <c r="G103" s="195"/>
      <c r="H103" s="195"/>
      <c r="I103" s="195"/>
      <c r="J103" s="196">
        <f>J166</f>
        <v>0</v>
      </c>
      <c r="K103" s="193"/>
      <c r="L103" s="19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2"/>
      <c r="C104" s="193"/>
      <c r="D104" s="194" t="s">
        <v>1554</v>
      </c>
      <c r="E104" s="195"/>
      <c r="F104" s="195"/>
      <c r="G104" s="195"/>
      <c r="H104" s="195"/>
      <c r="I104" s="195"/>
      <c r="J104" s="196">
        <f>J175</f>
        <v>0</v>
      </c>
      <c r="K104" s="193"/>
      <c r="L104" s="19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2"/>
      <c r="C105" s="193"/>
      <c r="D105" s="194" t="s">
        <v>1555</v>
      </c>
      <c r="E105" s="195"/>
      <c r="F105" s="195"/>
      <c r="G105" s="195"/>
      <c r="H105" s="195"/>
      <c r="I105" s="195"/>
      <c r="J105" s="196">
        <f>J211</f>
        <v>0</v>
      </c>
      <c r="K105" s="193"/>
      <c r="L105" s="19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2"/>
      <c r="C106" s="193"/>
      <c r="D106" s="194" t="s">
        <v>1556</v>
      </c>
      <c r="E106" s="195"/>
      <c r="F106" s="195"/>
      <c r="G106" s="195"/>
      <c r="H106" s="195"/>
      <c r="I106" s="195"/>
      <c r="J106" s="196">
        <f>J231</f>
        <v>0</v>
      </c>
      <c r="K106" s="193"/>
      <c r="L106" s="19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5"/>
      <c r="B107" s="36"/>
      <c r="C107" s="37"/>
      <c r="D107" s="37"/>
      <c r="E107" s="37"/>
      <c r="F107" s="37"/>
      <c r="G107" s="37"/>
      <c r="H107" s="37"/>
      <c r="I107" s="37"/>
      <c r="J107" s="37"/>
      <c r="K107" s="37"/>
      <c r="L107" s="66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6.96" customHeight="1">
      <c r="A108" s="35"/>
      <c r="B108" s="69"/>
      <c r="C108" s="70"/>
      <c r="D108" s="70"/>
      <c r="E108" s="70"/>
      <c r="F108" s="70"/>
      <c r="G108" s="70"/>
      <c r="H108" s="70"/>
      <c r="I108" s="70"/>
      <c r="J108" s="70"/>
      <c r="K108" s="70"/>
      <c r="L108" s="6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12" s="2" customFormat="1" ht="6.96" customHeight="1">
      <c r="A112" s="35"/>
      <c r="B112" s="71"/>
      <c r="C112" s="72"/>
      <c r="D112" s="72"/>
      <c r="E112" s="72"/>
      <c r="F112" s="72"/>
      <c r="G112" s="72"/>
      <c r="H112" s="72"/>
      <c r="I112" s="72"/>
      <c r="J112" s="72"/>
      <c r="K112" s="72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24.96" customHeight="1">
      <c r="A113" s="35"/>
      <c r="B113" s="36"/>
      <c r="C113" s="20" t="s">
        <v>154</v>
      </c>
      <c r="D113" s="37"/>
      <c r="E113" s="37"/>
      <c r="F113" s="37"/>
      <c r="G113" s="37"/>
      <c r="H113" s="37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6.96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2" customHeight="1">
      <c r="A115" s="35"/>
      <c r="B115" s="36"/>
      <c r="C115" s="29" t="s">
        <v>14</v>
      </c>
      <c r="D115" s="37"/>
      <c r="E115" s="37"/>
      <c r="F115" s="37"/>
      <c r="G115" s="37"/>
      <c r="H115" s="37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26.25" customHeight="1">
      <c r="A116" s="35"/>
      <c r="B116" s="36"/>
      <c r="C116" s="37"/>
      <c r="D116" s="37"/>
      <c r="E116" s="181" t="str">
        <f>E7</f>
        <v>Centrum integrovanej zdravotnej starostlivosti, denné centrum pre seniorov, denný stacionár v meste Bánovce nad Bebravou</v>
      </c>
      <c r="F116" s="29"/>
      <c r="G116" s="29"/>
      <c r="H116" s="29"/>
      <c r="I116" s="37"/>
      <c r="J116" s="37"/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2" customHeight="1">
      <c r="A117" s="35"/>
      <c r="B117" s="36"/>
      <c r="C117" s="29" t="s">
        <v>116</v>
      </c>
      <c r="D117" s="37"/>
      <c r="E117" s="37"/>
      <c r="F117" s="37"/>
      <c r="G117" s="37"/>
      <c r="H117" s="37"/>
      <c r="I117" s="37"/>
      <c r="J117" s="37"/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6.5" customHeight="1">
      <c r="A118" s="35"/>
      <c r="B118" s="36"/>
      <c r="C118" s="37"/>
      <c r="D118" s="37"/>
      <c r="E118" s="79" t="str">
        <f>E9</f>
        <v>3a - vykurovanie</v>
      </c>
      <c r="F118" s="37"/>
      <c r="G118" s="37"/>
      <c r="H118" s="37"/>
      <c r="I118" s="37"/>
      <c r="J118" s="37"/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6.96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2" customHeight="1">
      <c r="A120" s="35"/>
      <c r="B120" s="36"/>
      <c r="C120" s="29" t="s">
        <v>18</v>
      </c>
      <c r="D120" s="37"/>
      <c r="E120" s="37"/>
      <c r="F120" s="24" t="str">
        <f>F12</f>
        <v xml:space="preserve"> </v>
      </c>
      <c r="G120" s="37"/>
      <c r="H120" s="37"/>
      <c r="I120" s="29" t="s">
        <v>20</v>
      </c>
      <c r="J120" s="82" t="str">
        <f>IF(J12="","",J12)</f>
        <v>9. 11. 2022</v>
      </c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6.96" customHeight="1">
      <c r="A121" s="35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6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5.15" customHeight="1">
      <c r="A122" s="35"/>
      <c r="B122" s="36"/>
      <c r="C122" s="29" t="s">
        <v>22</v>
      </c>
      <c r="D122" s="37"/>
      <c r="E122" s="37"/>
      <c r="F122" s="24" t="str">
        <f>E15</f>
        <v xml:space="preserve"> </v>
      </c>
      <c r="G122" s="37"/>
      <c r="H122" s="37"/>
      <c r="I122" s="29" t="s">
        <v>27</v>
      </c>
      <c r="J122" s="33" t="str">
        <f>E21</f>
        <v xml:space="preserve"> </v>
      </c>
      <c r="K122" s="37"/>
      <c r="L122" s="6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5.15" customHeight="1">
      <c r="A123" s="35"/>
      <c r="B123" s="36"/>
      <c r="C123" s="29" t="s">
        <v>25</v>
      </c>
      <c r="D123" s="37"/>
      <c r="E123" s="37"/>
      <c r="F123" s="24" t="str">
        <f>IF(E18="","",E18)</f>
        <v>Vyplň údaj</v>
      </c>
      <c r="G123" s="37"/>
      <c r="H123" s="37"/>
      <c r="I123" s="29" t="s">
        <v>30</v>
      </c>
      <c r="J123" s="33" t="str">
        <f>E24</f>
        <v xml:space="preserve"> </v>
      </c>
      <c r="K123" s="37"/>
      <c r="L123" s="6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10.32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66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11" customFormat="1" ht="29.28" customHeight="1">
      <c r="A125" s="198"/>
      <c r="B125" s="199"/>
      <c r="C125" s="200" t="s">
        <v>155</v>
      </c>
      <c r="D125" s="201" t="s">
        <v>57</v>
      </c>
      <c r="E125" s="201" t="s">
        <v>53</v>
      </c>
      <c r="F125" s="201" t="s">
        <v>54</v>
      </c>
      <c r="G125" s="201" t="s">
        <v>156</v>
      </c>
      <c r="H125" s="201" t="s">
        <v>157</v>
      </c>
      <c r="I125" s="201" t="s">
        <v>158</v>
      </c>
      <c r="J125" s="202" t="s">
        <v>120</v>
      </c>
      <c r="K125" s="203" t="s">
        <v>159</v>
      </c>
      <c r="L125" s="204"/>
      <c r="M125" s="103" t="s">
        <v>1</v>
      </c>
      <c r="N125" s="104" t="s">
        <v>36</v>
      </c>
      <c r="O125" s="104" t="s">
        <v>160</v>
      </c>
      <c r="P125" s="104" t="s">
        <v>161</v>
      </c>
      <c r="Q125" s="104" t="s">
        <v>162</v>
      </c>
      <c r="R125" s="104" t="s">
        <v>163</v>
      </c>
      <c r="S125" s="104" t="s">
        <v>164</v>
      </c>
      <c r="T125" s="105" t="s">
        <v>165</v>
      </c>
      <c r="U125" s="198"/>
      <c r="V125" s="198"/>
      <c r="W125" s="198"/>
      <c r="X125" s="198"/>
      <c r="Y125" s="198"/>
      <c r="Z125" s="198"/>
      <c r="AA125" s="198"/>
      <c r="AB125" s="198"/>
      <c r="AC125" s="198"/>
      <c r="AD125" s="198"/>
      <c r="AE125" s="198"/>
    </row>
    <row r="126" s="2" customFormat="1" ht="22.8" customHeight="1">
      <c r="A126" s="35"/>
      <c r="B126" s="36"/>
      <c r="C126" s="110" t="s">
        <v>121</v>
      </c>
      <c r="D126" s="37"/>
      <c r="E126" s="37"/>
      <c r="F126" s="37"/>
      <c r="G126" s="37"/>
      <c r="H126" s="37"/>
      <c r="I126" s="37"/>
      <c r="J126" s="205">
        <f>BK126</f>
        <v>0</v>
      </c>
      <c r="K126" s="37"/>
      <c r="L126" s="41"/>
      <c r="M126" s="106"/>
      <c r="N126" s="206"/>
      <c r="O126" s="107"/>
      <c r="P126" s="207">
        <f>P127+P135</f>
        <v>0</v>
      </c>
      <c r="Q126" s="107"/>
      <c r="R126" s="207">
        <f>R127+R135</f>
        <v>3.9419508099999998</v>
      </c>
      <c r="S126" s="107"/>
      <c r="T126" s="208">
        <f>T127+T135</f>
        <v>0.80600000000000005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4" t="s">
        <v>71</v>
      </c>
      <c r="AU126" s="14" t="s">
        <v>122</v>
      </c>
      <c r="BK126" s="209">
        <f>BK127+BK135</f>
        <v>0</v>
      </c>
    </row>
    <row r="127" s="12" customFormat="1" ht="25.92" customHeight="1">
      <c r="A127" s="12"/>
      <c r="B127" s="210"/>
      <c r="C127" s="211"/>
      <c r="D127" s="212" t="s">
        <v>71</v>
      </c>
      <c r="E127" s="213" t="s">
        <v>166</v>
      </c>
      <c r="F127" s="213" t="s">
        <v>167</v>
      </c>
      <c r="G127" s="211"/>
      <c r="H127" s="211"/>
      <c r="I127" s="214"/>
      <c r="J127" s="215">
        <f>BK127</f>
        <v>0</v>
      </c>
      <c r="K127" s="211"/>
      <c r="L127" s="216"/>
      <c r="M127" s="217"/>
      <c r="N127" s="218"/>
      <c r="O127" s="218"/>
      <c r="P127" s="219">
        <f>P128</f>
        <v>0</v>
      </c>
      <c r="Q127" s="218"/>
      <c r="R127" s="219">
        <f>R128</f>
        <v>0</v>
      </c>
      <c r="S127" s="218"/>
      <c r="T127" s="220">
        <f>T128</f>
        <v>0.80600000000000005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1" t="s">
        <v>80</v>
      </c>
      <c r="AT127" s="222" t="s">
        <v>71</v>
      </c>
      <c r="AU127" s="222" t="s">
        <v>72</v>
      </c>
      <c r="AY127" s="221" t="s">
        <v>168</v>
      </c>
      <c r="BK127" s="223">
        <f>BK128</f>
        <v>0</v>
      </c>
    </row>
    <row r="128" s="12" customFormat="1" ht="22.8" customHeight="1">
      <c r="A128" s="12"/>
      <c r="B128" s="210"/>
      <c r="C128" s="211"/>
      <c r="D128" s="212" t="s">
        <v>71</v>
      </c>
      <c r="E128" s="224" t="s">
        <v>12</v>
      </c>
      <c r="F128" s="224" t="s">
        <v>662</v>
      </c>
      <c r="G128" s="211"/>
      <c r="H128" s="211"/>
      <c r="I128" s="214"/>
      <c r="J128" s="225">
        <f>BK128</f>
        <v>0</v>
      </c>
      <c r="K128" s="211"/>
      <c r="L128" s="216"/>
      <c r="M128" s="217"/>
      <c r="N128" s="218"/>
      <c r="O128" s="218"/>
      <c r="P128" s="219">
        <f>SUM(P129:P134)</f>
        <v>0</v>
      </c>
      <c r="Q128" s="218"/>
      <c r="R128" s="219">
        <f>SUM(R129:R134)</f>
        <v>0</v>
      </c>
      <c r="S128" s="218"/>
      <c r="T128" s="220">
        <f>SUM(T129:T134)</f>
        <v>0.80600000000000005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21" t="s">
        <v>80</v>
      </c>
      <c r="AT128" s="222" t="s">
        <v>71</v>
      </c>
      <c r="AU128" s="222" t="s">
        <v>80</v>
      </c>
      <c r="AY128" s="221" t="s">
        <v>168</v>
      </c>
      <c r="BK128" s="223">
        <f>SUM(BK129:BK134)</f>
        <v>0</v>
      </c>
    </row>
    <row r="129" s="2" customFormat="1" ht="24.15" customHeight="1">
      <c r="A129" s="35"/>
      <c r="B129" s="36"/>
      <c r="C129" s="226" t="s">
        <v>559</v>
      </c>
      <c r="D129" s="226" t="s">
        <v>170</v>
      </c>
      <c r="E129" s="227" t="s">
        <v>1557</v>
      </c>
      <c r="F129" s="228" t="s">
        <v>1558</v>
      </c>
      <c r="G129" s="229" t="s">
        <v>666</v>
      </c>
      <c r="H129" s="230">
        <v>62</v>
      </c>
      <c r="I129" s="231"/>
      <c r="J129" s="230">
        <f>ROUND(I129*H129,3)</f>
        <v>0</v>
      </c>
      <c r="K129" s="232"/>
      <c r="L129" s="41"/>
      <c r="M129" s="233" t="s">
        <v>1</v>
      </c>
      <c r="N129" s="234" t="s">
        <v>38</v>
      </c>
      <c r="O129" s="94"/>
      <c r="P129" s="235">
        <f>O129*H129</f>
        <v>0</v>
      </c>
      <c r="Q129" s="235">
        <v>0</v>
      </c>
      <c r="R129" s="235">
        <f>Q129*H129</f>
        <v>0</v>
      </c>
      <c r="S129" s="235">
        <v>0.0080000000000000002</v>
      </c>
      <c r="T129" s="236">
        <f>S129*H129</f>
        <v>0.496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37" t="s">
        <v>174</v>
      </c>
      <c r="AT129" s="237" t="s">
        <v>170</v>
      </c>
      <c r="AU129" s="237" t="s">
        <v>82</v>
      </c>
      <c r="AY129" s="14" t="s">
        <v>168</v>
      </c>
      <c r="BE129" s="238">
        <f>IF(N129="základná",J129,0)</f>
        <v>0</v>
      </c>
      <c r="BF129" s="238">
        <f>IF(N129="znížená",J129,0)</f>
        <v>0</v>
      </c>
      <c r="BG129" s="238">
        <f>IF(N129="zákl. prenesená",J129,0)</f>
        <v>0</v>
      </c>
      <c r="BH129" s="238">
        <f>IF(N129="zníž. prenesená",J129,0)</f>
        <v>0</v>
      </c>
      <c r="BI129" s="238">
        <f>IF(N129="nulová",J129,0)</f>
        <v>0</v>
      </c>
      <c r="BJ129" s="14" t="s">
        <v>82</v>
      </c>
      <c r="BK129" s="239">
        <f>ROUND(I129*H129,3)</f>
        <v>0</v>
      </c>
      <c r="BL129" s="14" t="s">
        <v>174</v>
      </c>
      <c r="BM129" s="237" t="s">
        <v>1559</v>
      </c>
    </row>
    <row r="130" s="2" customFormat="1" ht="37.8" customHeight="1">
      <c r="A130" s="35"/>
      <c r="B130" s="36"/>
      <c r="C130" s="226" t="s">
        <v>80</v>
      </c>
      <c r="D130" s="226" t="s">
        <v>170</v>
      </c>
      <c r="E130" s="227" t="s">
        <v>1560</v>
      </c>
      <c r="F130" s="228" t="s">
        <v>1561</v>
      </c>
      <c r="G130" s="229" t="s">
        <v>291</v>
      </c>
      <c r="H130" s="230">
        <v>62</v>
      </c>
      <c r="I130" s="231"/>
      <c r="J130" s="230">
        <f>ROUND(I130*H130,3)</f>
        <v>0</v>
      </c>
      <c r="K130" s="232"/>
      <c r="L130" s="41"/>
      <c r="M130" s="233" t="s">
        <v>1</v>
      </c>
      <c r="N130" s="234" t="s">
        <v>38</v>
      </c>
      <c r="O130" s="94"/>
      <c r="P130" s="235">
        <f>O130*H130</f>
        <v>0</v>
      </c>
      <c r="Q130" s="235">
        <v>0</v>
      </c>
      <c r="R130" s="235">
        <f>Q130*H130</f>
        <v>0</v>
      </c>
      <c r="S130" s="235">
        <v>0.0050000000000000001</v>
      </c>
      <c r="T130" s="236">
        <f>S130*H130</f>
        <v>0.31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37" t="s">
        <v>174</v>
      </c>
      <c r="AT130" s="237" t="s">
        <v>170</v>
      </c>
      <c r="AU130" s="237" t="s">
        <v>82</v>
      </c>
      <c r="AY130" s="14" t="s">
        <v>168</v>
      </c>
      <c r="BE130" s="238">
        <f>IF(N130="základná",J130,0)</f>
        <v>0</v>
      </c>
      <c r="BF130" s="238">
        <f>IF(N130="znížená",J130,0)</f>
        <v>0</v>
      </c>
      <c r="BG130" s="238">
        <f>IF(N130="zákl. prenesená",J130,0)</f>
        <v>0</v>
      </c>
      <c r="BH130" s="238">
        <f>IF(N130="zníž. prenesená",J130,0)</f>
        <v>0</v>
      </c>
      <c r="BI130" s="238">
        <f>IF(N130="nulová",J130,0)</f>
        <v>0</v>
      </c>
      <c r="BJ130" s="14" t="s">
        <v>82</v>
      </c>
      <c r="BK130" s="239">
        <f>ROUND(I130*H130,3)</f>
        <v>0</v>
      </c>
      <c r="BL130" s="14" t="s">
        <v>174</v>
      </c>
      <c r="BM130" s="237" t="s">
        <v>82</v>
      </c>
    </row>
    <row r="131" s="2" customFormat="1" ht="37.8" customHeight="1">
      <c r="A131" s="35"/>
      <c r="B131" s="36"/>
      <c r="C131" s="226" t="s">
        <v>82</v>
      </c>
      <c r="D131" s="226" t="s">
        <v>170</v>
      </c>
      <c r="E131" s="227" t="s">
        <v>1562</v>
      </c>
      <c r="F131" s="228" t="s">
        <v>1563</v>
      </c>
      <c r="G131" s="229" t="s">
        <v>291</v>
      </c>
      <c r="H131" s="230">
        <v>62</v>
      </c>
      <c r="I131" s="231"/>
      <c r="J131" s="230">
        <f>ROUND(I131*H131,3)</f>
        <v>0</v>
      </c>
      <c r="K131" s="232"/>
      <c r="L131" s="41"/>
      <c r="M131" s="233" t="s">
        <v>1</v>
      </c>
      <c r="N131" s="234" t="s">
        <v>38</v>
      </c>
      <c r="O131" s="94"/>
      <c r="P131" s="235">
        <f>O131*H131</f>
        <v>0</v>
      </c>
      <c r="Q131" s="235">
        <v>0</v>
      </c>
      <c r="R131" s="235">
        <f>Q131*H131</f>
        <v>0</v>
      </c>
      <c r="S131" s="235">
        <v>0</v>
      </c>
      <c r="T131" s="236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37" t="s">
        <v>174</v>
      </c>
      <c r="AT131" s="237" t="s">
        <v>170</v>
      </c>
      <c r="AU131" s="237" t="s">
        <v>82</v>
      </c>
      <c r="AY131" s="14" t="s">
        <v>168</v>
      </c>
      <c r="BE131" s="238">
        <f>IF(N131="základná",J131,0)</f>
        <v>0</v>
      </c>
      <c r="BF131" s="238">
        <f>IF(N131="znížená",J131,0)</f>
        <v>0</v>
      </c>
      <c r="BG131" s="238">
        <f>IF(N131="zákl. prenesená",J131,0)</f>
        <v>0</v>
      </c>
      <c r="BH131" s="238">
        <f>IF(N131="zníž. prenesená",J131,0)</f>
        <v>0</v>
      </c>
      <c r="BI131" s="238">
        <f>IF(N131="nulová",J131,0)</f>
        <v>0</v>
      </c>
      <c r="BJ131" s="14" t="s">
        <v>82</v>
      </c>
      <c r="BK131" s="239">
        <f>ROUND(I131*H131,3)</f>
        <v>0</v>
      </c>
      <c r="BL131" s="14" t="s">
        <v>174</v>
      </c>
      <c r="BM131" s="237" t="s">
        <v>174</v>
      </c>
    </row>
    <row r="132" s="2" customFormat="1" ht="24.15" customHeight="1">
      <c r="A132" s="35"/>
      <c r="B132" s="36"/>
      <c r="C132" s="226" t="s">
        <v>179</v>
      </c>
      <c r="D132" s="226" t="s">
        <v>170</v>
      </c>
      <c r="E132" s="227" t="s">
        <v>1564</v>
      </c>
      <c r="F132" s="228" t="s">
        <v>1565</v>
      </c>
      <c r="G132" s="229" t="s">
        <v>212</v>
      </c>
      <c r="H132" s="230">
        <v>1.2</v>
      </c>
      <c r="I132" s="231"/>
      <c r="J132" s="230">
        <f>ROUND(I132*H132,3)</f>
        <v>0</v>
      </c>
      <c r="K132" s="232"/>
      <c r="L132" s="41"/>
      <c r="M132" s="233" t="s">
        <v>1</v>
      </c>
      <c r="N132" s="234" t="s">
        <v>38</v>
      </c>
      <c r="O132" s="94"/>
      <c r="P132" s="235">
        <f>O132*H132</f>
        <v>0</v>
      </c>
      <c r="Q132" s="235">
        <v>0</v>
      </c>
      <c r="R132" s="235">
        <f>Q132*H132</f>
        <v>0</v>
      </c>
      <c r="S132" s="235">
        <v>0</v>
      </c>
      <c r="T132" s="236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37" t="s">
        <v>174</v>
      </c>
      <c r="AT132" s="237" t="s">
        <v>170</v>
      </c>
      <c r="AU132" s="237" t="s">
        <v>82</v>
      </c>
      <c r="AY132" s="14" t="s">
        <v>168</v>
      </c>
      <c r="BE132" s="238">
        <f>IF(N132="základná",J132,0)</f>
        <v>0</v>
      </c>
      <c r="BF132" s="238">
        <f>IF(N132="znížená",J132,0)</f>
        <v>0</v>
      </c>
      <c r="BG132" s="238">
        <f>IF(N132="zákl. prenesená",J132,0)</f>
        <v>0</v>
      </c>
      <c r="BH132" s="238">
        <f>IF(N132="zníž. prenesená",J132,0)</f>
        <v>0</v>
      </c>
      <c r="BI132" s="238">
        <f>IF(N132="nulová",J132,0)</f>
        <v>0</v>
      </c>
      <c r="BJ132" s="14" t="s">
        <v>82</v>
      </c>
      <c r="BK132" s="239">
        <f>ROUND(I132*H132,3)</f>
        <v>0</v>
      </c>
      <c r="BL132" s="14" t="s">
        <v>174</v>
      </c>
      <c r="BM132" s="237" t="s">
        <v>190</v>
      </c>
    </row>
    <row r="133" s="2" customFormat="1" ht="21.75" customHeight="1">
      <c r="A133" s="35"/>
      <c r="B133" s="36"/>
      <c r="C133" s="226" t="s">
        <v>174</v>
      </c>
      <c r="D133" s="226" t="s">
        <v>170</v>
      </c>
      <c r="E133" s="227" t="s">
        <v>1566</v>
      </c>
      <c r="F133" s="228" t="s">
        <v>1567</v>
      </c>
      <c r="G133" s="229" t="s">
        <v>212</v>
      </c>
      <c r="H133" s="230">
        <v>1.2</v>
      </c>
      <c r="I133" s="231"/>
      <c r="J133" s="230">
        <f>ROUND(I133*H133,3)</f>
        <v>0</v>
      </c>
      <c r="K133" s="232"/>
      <c r="L133" s="41"/>
      <c r="M133" s="233" t="s">
        <v>1</v>
      </c>
      <c r="N133" s="234" t="s">
        <v>38</v>
      </c>
      <c r="O133" s="94"/>
      <c r="P133" s="235">
        <f>O133*H133</f>
        <v>0</v>
      </c>
      <c r="Q133" s="235">
        <v>0</v>
      </c>
      <c r="R133" s="235">
        <f>Q133*H133</f>
        <v>0</v>
      </c>
      <c r="S133" s="235">
        <v>0</v>
      </c>
      <c r="T133" s="236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37" t="s">
        <v>174</v>
      </c>
      <c r="AT133" s="237" t="s">
        <v>170</v>
      </c>
      <c r="AU133" s="237" t="s">
        <v>82</v>
      </c>
      <c r="AY133" s="14" t="s">
        <v>168</v>
      </c>
      <c r="BE133" s="238">
        <f>IF(N133="základná",J133,0)</f>
        <v>0</v>
      </c>
      <c r="BF133" s="238">
        <f>IF(N133="znížená",J133,0)</f>
        <v>0</v>
      </c>
      <c r="BG133" s="238">
        <f>IF(N133="zákl. prenesená",J133,0)</f>
        <v>0</v>
      </c>
      <c r="BH133" s="238">
        <f>IF(N133="zníž. prenesená",J133,0)</f>
        <v>0</v>
      </c>
      <c r="BI133" s="238">
        <f>IF(N133="nulová",J133,0)</f>
        <v>0</v>
      </c>
      <c r="BJ133" s="14" t="s">
        <v>82</v>
      </c>
      <c r="BK133" s="239">
        <f>ROUND(I133*H133,3)</f>
        <v>0</v>
      </c>
      <c r="BL133" s="14" t="s">
        <v>174</v>
      </c>
      <c r="BM133" s="237" t="s">
        <v>198</v>
      </c>
    </row>
    <row r="134" s="2" customFormat="1" ht="24.15" customHeight="1">
      <c r="A134" s="35"/>
      <c r="B134" s="36"/>
      <c r="C134" s="226" t="s">
        <v>186</v>
      </c>
      <c r="D134" s="226" t="s">
        <v>170</v>
      </c>
      <c r="E134" s="227" t="s">
        <v>1568</v>
      </c>
      <c r="F134" s="228" t="s">
        <v>1569</v>
      </c>
      <c r="G134" s="229" t="s">
        <v>212</v>
      </c>
      <c r="H134" s="230">
        <v>1.2</v>
      </c>
      <c r="I134" s="231"/>
      <c r="J134" s="230">
        <f>ROUND(I134*H134,3)</f>
        <v>0</v>
      </c>
      <c r="K134" s="232"/>
      <c r="L134" s="41"/>
      <c r="M134" s="233" t="s">
        <v>1</v>
      </c>
      <c r="N134" s="234" t="s">
        <v>38</v>
      </c>
      <c r="O134" s="94"/>
      <c r="P134" s="235">
        <f>O134*H134</f>
        <v>0</v>
      </c>
      <c r="Q134" s="235">
        <v>0</v>
      </c>
      <c r="R134" s="235">
        <f>Q134*H134</f>
        <v>0</v>
      </c>
      <c r="S134" s="235">
        <v>0</v>
      </c>
      <c r="T134" s="236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37" t="s">
        <v>174</v>
      </c>
      <c r="AT134" s="237" t="s">
        <v>170</v>
      </c>
      <c r="AU134" s="237" t="s">
        <v>82</v>
      </c>
      <c r="AY134" s="14" t="s">
        <v>168</v>
      </c>
      <c r="BE134" s="238">
        <f>IF(N134="základná",J134,0)</f>
        <v>0</v>
      </c>
      <c r="BF134" s="238">
        <f>IF(N134="znížená",J134,0)</f>
        <v>0</v>
      </c>
      <c r="BG134" s="238">
        <f>IF(N134="zákl. prenesená",J134,0)</f>
        <v>0</v>
      </c>
      <c r="BH134" s="238">
        <f>IF(N134="zníž. prenesená",J134,0)</f>
        <v>0</v>
      </c>
      <c r="BI134" s="238">
        <f>IF(N134="nulová",J134,0)</f>
        <v>0</v>
      </c>
      <c r="BJ134" s="14" t="s">
        <v>82</v>
      </c>
      <c r="BK134" s="239">
        <f>ROUND(I134*H134,3)</f>
        <v>0</v>
      </c>
      <c r="BL134" s="14" t="s">
        <v>174</v>
      </c>
      <c r="BM134" s="237" t="s">
        <v>205</v>
      </c>
    </row>
    <row r="135" s="12" customFormat="1" ht="25.92" customHeight="1">
      <c r="A135" s="12"/>
      <c r="B135" s="210"/>
      <c r="C135" s="211"/>
      <c r="D135" s="212" t="s">
        <v>71</v>
      </c>
      <c r="E135" s="213" t="s">
        <v>717</v>
      </c>
      <c r="F135" s="213" t="s">
        <v>718</v>
      </c>
      <c r="G135" s="211"/>
      <c r="H135" s="211"/>
      <c r="I135" s="214"/>
      <c r="J135" s="215">
        <f>BK135</f>
        <v>0</v>
      </c>
      <c r="K135" s="211"/>
      <c r="L135" s="216"/>
      <c r="M135" s="217"/>
      <c r="N135" s="218"/>
      <c r="O135" s="218"/>
      <c r="P135" s="219">
        <f>P136+P145+P149+P166+P175+P211+P231</f>
        <v>0</v>
      </c>
      <c r="Q135" s="218"/>
      <c r="R135" s="219">
        <f>R136+R145+R149+R166+R175+R211+R231</f>
        <v>3.9419508099999998</v>
      </c>
      <c r="S135" s="218"/>
      <c r="T135" s="220">
        <f>T136+T145+T149+T166+T175+T211+T231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21" t="s">
        <v>82</v>
      </c>
      <c r="AT135" s="222" t="s">
        <v>71</v>
      </c>
      <c r="AU135" s="222" t="s">
        <v>72</v>
      </c>
      <c r="AY135" s="221" t="s">
        <v>168</v>
      </c>
      <c r="BK135" s="223">
        <f>BK136+BK145+BK149+BK166+BK175+BK211+BK231</f>
        <v>0</v>
      </c>
    </row>
    <row r="136" s="12" customFormat="1" ht="22.8" customHeight="1">
      <c r="A136" s="12"/>
      <c r="B136" s="210"/>
      <c r="C136" s="211"/>
      <c r="D136" s="212" t="s">
        <v>71</v>
      </c>
      <c r="E136" s="224" t="s">
        <v>779</v>
      </c>
      <c r="F136" s="224" t="s">
        <v>780</v>
      </c>
      <c r="G136" s="211"/>
      <c r="H136" s="211"/>
      <c r="I136" s="214"/>
      <c r="J136" s="225">
        <f>BK136</f>
        <v>0</v>
      </c>
      <c r="K136" s="211"/>
      <c r="L136" s="216"/>
      <c r="M136" s="217"/>
      <c r="N136" s="218"/>
      <c r="O136" s="218"/>
      <c r="P136" s="219">
        <f>SUM(P137:P144)</f>
        <v>0</v>
      </c>
      <c r="Q136" s="218"/>
      <c r="R136" s="219">
        <f>SUM(R137:R144)</f>
        <v>0.0027299999999999998</v>
      </c>
      <c r="S136" s="218"/>
      <c r="T136" s="220">
        <f>SUM(T137:T144)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21" t="s">
        <v>82</v>
      </c>
      <c r="AT136" s="222" t="s">
        <v>71</v>
      </c>
      <c r="AU136" s="222" t="s">
        <v>80</v>
      </c>
      <c r="AY136" s="221" t="s">
        <v>168</v>
      </c>
      <c r="BK136" s="223">
        <f>SUM(BK137:BK144)</f>
        <v>0</v>
      </c>
    </row>
    <row r="137" s="2" customFormat="1" ht="21.75" customHeight="1">
      <c r="A137" s="35"/>
      <c r="B137" s="36"/>
      <c r="C137" s="226" t="s">
        <v>190</v>
      </c>
      <c r="D137" s="226" t="s">
        <v>170</v>
      </c>
      <c r="E137" s="227" t="s">
        <v>1570</v>
      </c>
      <c r="F137" s="228" t="s">
        <v>1571</v>
      </c>
      <c r="G137" s="229" t="s">
        <v>666</v>
      </c>
      <c r="H137" s="230">
        <v>49</v>
      </c>
      <c r="I137" s="231"/>
      <c r="J137" s="230">
        <f>ROUND(I137*H137,3)</f>
        <v>0</v>
      </c>
      <c r="K137" s="232"/>
      <c r="L137" s="41"/>
      <c r="M137" s="233" t="s">
        <v>1</v>
      </c>
      <c r="N137" s="234" t="s">
        <v>38</v>
      </c>
      <c r="O137" s="94"/>
      <c r="P137" s="235">
        <f>O137*H137</f>
        <v>0</v>
      </c>
      <c r="Q137" s="235">
        <v>2.0000000000000002E-05</v>
      </c>
      <c r="R137" s="235">
        <f>Q137*H137</f>
        <v>0.00098000000000000019</v>
      </c>
      <c r="S137" s="235">
        <v>0</v>
      </c>
      <c r="T137" s="236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37" t="s">
        <v>232</v>
      </c>
      <c r="AT137" s="237" t="s">
        <v>170</v>
      </c>
      <c r="AU137" s="237" t="s">
        <v>82</v>
      </c>
      <c r="AY137" s="14" t="s">
        <v>168</v>
      </c>
      <c r="BE137" s="238">
        <f>IF(N137="základná",J137,0)</f>
        <v>0</v>
      </c>
      <c r="BF137" s="238">
        <f>IF(N137="znížená",J137,0)</f>
        <v>0</v>
      </c>
      <c r="BG137" s="238">
        <f>IF(N137="zákl. prenesená",J137,0)</f>
        <v>0</v>
      </c>
      <c r="BH137" s="238">
        <f>IF(N137="zníž. prenesená",J137,0)</f>
        <v>0</v>
      </c>
      <c r="BI137" s="238">
        <f>IF(N137="nulová",J137,0)</f>
        <v>0</v>
      </c>
      <c r="BJ137" s="14" t="s">
        <v>82</v>
      </c>
      <c r="BK137" s="239">
        <f>ROUND(I137*H137,3)</f>
        <v>0</v>
      </c>
      <c r="BL137" s="14" t="s">
        <v>232</v>
      </c>
      <c r="BM137" s="237" t="s">
        <v>214</v>
      </c>
    </row>
    <row r="138" s="2" customFormat="1" ht="16.5" customHeight="1">
      <c r="A138" s="35"/>
      <c r="B138" s="36"/>
      <c r="C138" s="240" t="s">
        <v>194</v>
      </c>
      <c r="D138" s="240" t="s">
        <v>439</v>
      </c>
      <c r="E138" s="241" t="s">
        <v>1572</v>
      </c>
      <c r="F138" s="242" t="s">
        <v>1573</v>
      </c>
      <c r="G138" s="243" t="s">
        <v>666</v>
      </c>
      <c r="H138" s="244">
        <v>5</v>
      </c>
      <c r="I138" s="245"/>
      <c r="J138" s="244">
        <f>ROUND(I138*H138,3)</f>
        <v>0</v>
      </c>
      <c r="K138" s="246"/>
      <c r="L138" s="247"/>
      <c r="M138" s="248" t="s">
        <v>1</v>
      </c>
      <c r="N138" s="249" t="s">
        <v>38</v>
      </c>
      <c r="O138" s="94"/>
      <c r="P138" s="235">
        <f>O138*H138</f>
        <v>0</v>
      </c>
      <c r="Q138" s="235">
        <v>1.0000000000000001E-05</v>
      </c>
      <c r="R138" s="235">
        <f>Q138*H138</f>
        <v>5.0000000000000002E-05</v>
      </c>
      <c r="S138" s="235">
        <v>0</v>
      </c>
      <c r="T138" s="236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37" t="s">
        <v>297</v>
      </c>
      <c r="AT138" s="237" t="s">
        <v>439</v>
      </c>
      <c r="AU138" s="237" t="s">
        <v>82</v>
      </c>
      <c r="AY138" s="14" t="s">
        <v>168</v>
      </c>
      <c r="BE138" s="238">
        <f>IF(N138="základná",J138,0)</f>
        <v>0</v>
      </c>
      <c r="BF138" s="238">
        <f>IF(N138="znížená",J138,0)</f>
        <v>0</v>
      </c>
      <c r="BG138" s="238">
        <f>IF(N138="zákl. prenesená",J138,0)</f>
        <v>0</v>
      </c>
      <c r="BH138" s="238">
        <f>IF(N138="zníž. prenesená",J138,0)</f>
        <v>0</v>
      </c>
      <c r="BI138" s="238">
        <f>IF(N138="nulová",J138,0)</f>
        <v>0</v>
      </c>
      <c r="BJ138" s="14" t="s">
        <v>82</v>
      </c>
      <c r="BK138" s="239">
        <f>ROUND(I138*H138,3)</f>
        <v>0</v>
      </c>
      <c r="BL138" s="14" t="s">
        <v>232</v>
      </c>
      <c r="BM138" s="237" t="s">
        <v>224</v>
      </c>
    </row>
    <row r="139" s="2" customFormat="1" ht="16.5" customHeight="1">
      <c r="A139" s="35"/>
      <c r="B139" s="36"/>
      <c r="C139" s="240" t="s">
        <v>198</v>
      </c>
      <c r="D139" s="240" t="s">
        <v>439</v>
      </c>
      <c r="E139" s="241" t="s">
        <v>1574</v>
      </c>
      <c r="F139" s="242" t="s">
        <v>1575</v>
      </c>
      <c r="G139" s="243" t="s">
        <v>666</v>
      </c>
      <c r="H139" s="244">
        <v>32</v>
      </c>
      <c r="I139" s="245"/>
      <c r="J139" s="244">
        <f>ROUND(I139*H139,3)</f>
        <v>0</v>
      </c>
      <c r="K139" s="246"/>
      <c r="L139" s="247"/>
      <c r="M139" s="248" t="s">
        <v>1</v>
      </c>
      <c r="N139" s="249" t="s">
        <v>38</v>
      </c>
      <c r="O139" s="94"/>
      <c r="P139" s="235">
        <f>O139*H139</f>
        <v>0</v>
      </c>
      <c r="Q139" s="235">
        <v>2.0000000000000002E-05</v>
      </c>
      <c r="R139" s="235">
        <f>Q139*H139</f>
        <v>0.00064000000000000005</v>
      </c>
      <c r="S139" s="235">
        <v>0</v>
      </c>
      <c r="T139" s="236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7" t="s">
        <v>297</v>
      </c>
      <c r="AT139" s="237" t="s">
        <v>439</v>
      </c>
      <c r="AU139" s="237" t="s">
        <v>82</v>
      </c>
      <c r="AY139" s="14" t="s">
        <v>168</v>
      </c>
      <c r="BE139" s="238">
        <f>IF(N139="základná",J139,0)</f>
        <v>0</v>
      </c>
      <c r="BF139" s="238">
        <f>IF(N139="znížená",J139,0)</f>
        <v>0</v>
      </c>
      <c r="BG139" s="238">
        <f>IF(N139="zákl. prenesená",J139,0)</f>
        <v>0</v>
      </c>
      <c r="BH139" s="238">
        <f>IF(N139="zníž. prenesená",J139,0)</f>
        <v>0</v>
      </c>
      <c r="BI139" s="238">
        <f>IF(N139="nulová",J139,0)</f>
        <v>0</v>
      </c>
      <c r="BJ139" s="14" t="s">
        <v>82</v>
      </c>
      <c r="BK139" s="239">
        <f>ROUND(I139*H139,3)</f>
        <v>0</v>
      </c>
      <c r="BL139" s="14" t="s">
        <v>232</v>
      </c>
      <c r="BM139" s="237" t="s">
        <v>232</v>
      </c>
    </row>
    <row r="140" s="2" customFormat="1" ht="16.5" customHeight="1">
      <c r="A140" s="35"/>
      <c r="B140" s="36"/>
      <c r="C140" s="240" t="s">
        <v>12</v>
      </c>
      <c r="D140" s="240" t="s">
        <v>439</v>
      </c>
      <c r="E140" s="241" t="s">
        <v>1576</v>
      </c>
      <c r="F140" s="242" t="s">
        <v>1577</v>
      </c>
      <c r="G140" s="243" t="s">
        <v>666</v>
      </c>
      <c r="H140" s="244">
        <v>12</v>
      </c>
      <c r="I140" s="245"/>
      <c r="J140" s="244">
        <f>ROUND(I140*H140,3)</f>
        <v>0</v>
      </c>
      <c r="K140" s="246"/>
      <c r="L140" s="247"/>
      <c r="M140" s="248" t="s">
        <v>1</v>
      </c>
      <c r="N140" s="249" t="s">
        <v>38</v>
      </c>
      <c r="O140" s="94"/>
      <c r="P140" s="235">
        <f>O140*H140</f>
        <v>0</v>
      </c>
      <c r="Q140" s="235">
        <v>4.0000000000000003E-05</v>
      </c>
      <c r="R140" s="235">
        <f>Q140*H140</f>
        <v>0.00048000000000000007</v>
      </c>
      <c r="S140" s="235">
        <v>0</v>
      </c>
      <c r="T140" s="236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37" t="s">
        <v>297</v>
      </c>
      <c r="AT140" s="237" t="s">
        <v>439</v>
      </c>
      <c r="AU140" s="237" t="s">
        <v>82</v>
      </c>
      <c r="AY140" s="14" t="s">
        <v>168</v>
      </c>
      <c r="BE140" s="238">
        <f>IF(N140="základná",J140,0)</f>
        <v>0</v>
      </c>
      <c r="BF140" s="238">
        <f>IF(N140="znížená",J140,0)</f>
        <v>0</v>
      </c>
      <c r="BG140" s="238">
        <f>IF(N140="zákl. prenesená",J140,0)</f>
        <v>0</v>
      </c>
      <c r="BH140" s="238">
        <f>IF(N140="zníž. prenesená",J140,0)</f>
        <v>0</v>
      </c>
      <c r="BI140" s="238">
        <f>IF(N140="nulová",J140,0)</f>
        <v>0</v>
      </c>
      <c r="BJ140" s="14" t="s">
        <v>82</v>
      </c>
      <c r="BK140" s="239">
        <f>ROUND(I140*H140,3)</f>
        <v>0</v>
      </c>
      <c r="BL140" s="14" t="s">
        <v>232</v>
      </c>
      <c r="BM140" s="237" t="s">
        <v>240</v>
      </c>
    </row>
    <row r="141" s="2" customFormat="1" ht="24.15" customHeight="1">
      <c r="A141" s="35"/>
      <c r="B141" s="36"/>
      <c r="C141" s="226" t="s">
        <v>205</v>
      </c>
      <c r="D141" s="226" t="s">
        <v>170</v>
      </c>
      <c r="E141" s="227" t="s">
        <v>1578</v>
      </c>
      <c r="F141" s="228" t="s">
        <v>1579</v>
      </c>
      <c r="G141" s="229" t="s">
        <v>1580</v>
      </c>
      <c r="H141" s="230">
        <v>29</v>
      </c>
      <c r="I141" s="231"/>
      <c r="J141" s="230">
        <f>ROUND(I141*H141,3)</f>
        <v>0</v>
      </c>
      <c r="K141" s="232"/>
      <c r="L141" s="41"/>
      <c r="M141" s="233" t="s">
        <v>1</v>
      </c>
      <c r="N141" s="234" t="s">
        <v>38</v>
      </c>
      <c r="O141" s="94"/>
      <c r="P141" s="235">
        <f>O141*H141</f>
        <v>0</v>
      </c>
      <c r="Q141" s="235">
        <v>2.0000000000000002E-05</v>
      </c>
      <c r="R141" s="235">
        <f>Q141*H141</f>
        <v>0.00058</v>
      </c>
      <c r="S141" s="235">
        <v>0</v>
      </c>
      <c r="T141" s="236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7" t="s">
        <v>232</v>
      </c>
      <c r="AT141" s="237" t="s">
        <v>170</v>
      </c>
      <c r="AU141" s="237" t="s">
        <v>82</v>
      </c>
      <c r="AY141" s="14" t="s">
        <v>168</v>
      </c>
      <c r="BE141" s="238">
        <f>IF(N141="základná",J141,0)</f>
        <v>0</v>
      </c>
      <c r="BF141" s="238">
        <f>IF(N141="znížená",J141,0)</f>
        <v>0</v>
      </c>
      <c r="BG141" s="238">
        <f>IF(N141="zákl. prenesená",J141,0)</f>
        <v>0</v>
      </c>
      <c r="BH141" s="238">
        <f>IF(N141="zníž. prenesená",J141,0)</f>
        <v>0</v>
      </c>
      <c r="BI141" s="238">
        <f>IF(N141="nulová",J141,0)</f>
        <v>0</v>
      </c>
      <c r="BJ141" s="14" t="s">
        <v>82</v>
      </c>
      <c r="BK141" s="239">
        <f>ROUND(I141*H141,3)</f>
        <v>0</v>
      </c>
      <c r="BL141" s="14" t="s">
        <v>232</v>
      </c>
      <c r="BM141" s="237" t="s">
        <v>7</v>
      </c>
    </row>
    <row r="142" s="2" customFormat="1" ht="33" customHeight="1">
      <c r="A142" s="35"/>
      <c r="B142" s="36"/>
      <c r="C142" s="240" t="s">
        <v>209</v>
      </c>
      <c r="D142" s="240" t="s">
        <v>439</v>
      </c>
      <c r="E142" s="241" t="s">
        <v>1581</v>
      </c>
      <c r="F142" s="242" t="s">
        <v>1582</v>
      </c>
      <c r="G142" s="243" t="s">
        <v>1580</v>
      </c>
      <c r="H142" s="244">
        <v>22</v>
      </c>
      <c r="I142" s="245"/>
      <c r="J142" s="244">
        <f>ROUND(I142*H142,3)</f>
        <v>0</v>
      </c>
      <c r="K142" s="246"/>
      <c r="L142" s="247"/>
      <c r="M142" s="248" t="s">
        <v>1</v>
      </c>
      <c r="N142" s="249" t="s">
        <v>38</v>
      </c>
      <c r="O142" s="94"/>
      <c r="P142" s="235">
        <f>O142*H142</f>
        <v>0</v>
      </c>
      <c r="Q142" s="235">
        <v>0</v>
      </c>
      <c r="R142" s="235">
        <f>Q142*H142</f>
        <v>0</v>
      </c>
      <c r="S142" s="235">
        <v>0</v>
      </c>
      <c r="T142" s="236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37" t="s">
        <v>297</v>
      </c>
      <c r="AT142" s="237" t="s">
        <v>439</v>
      </c>
      <c r="AU142" s="237" t="s">
        <v>82</v>
      </c>
      <c r="AY142" s="14" t="s">
        <v>168</v>
      </c>
      <c r="BE142" s="238">
        <f>IF(N142="základná",J142,0)</f>
        <v>0</v>
      </c>
      <c r="BF142" s="238">
        <f>IF(N142="znížená",J142,0)</f>
        <v>0</v>
      </c>
      <c r="BG142" s="238">
        <f>IF(N142="zákl. prenesená",J142,0)</f>
        <v>0</v>
      </c>
      <c r="BH142" s="238">
        <f>IF(N142="zníž. prenesená",J142,0)</f>
        <v>0</v>
      </c>
      <c r="BI142" s="238">
        <f>IF(N142="nulová",J142,0)</f>
        <v>0</v>
      </c>
      <c r="BJ142" s="14" t="s">
        <v>82</v>
      </c>
      <c r="BK142" s="239">
        <f>ROUND(I142*H142,3)</f>
        <v>0</v>
      </c>
      <c r="BL142" s="14" t="s">
        <v>232</v>
      </c>
      <c r="BM142" s="237" t="s">
        <v>255</v>
      </c>
    </row>
    <row r="143" s="2" customFormat="1" ht="33" customHeight="1">
      <c r="A143" s="35"/>
      <c r="B143" s="36"/>
      <c r="C143" s="240" t="s">
        <v>214</v>
      </c>
      <c r="D143" s="240" t="s">
        <v>439</v>
      </c>
      <c r="E143" s="241" t="s">
        <v>1583</v>
      </c>
      <c r="F143" s="242" t="s">
        <v>1584</v>
      </c>
      <c r="G143" s="243" t="s">
        <v>1580</v>
      </c>
      <c r="H143" s="244">
        <v>7</v>
      </c>
      <c r="I143" s="245"/>
      <c r="J143" s="244">
        <f>ROUND(I143*H143,3)</f>
        <v>0</v>
      </c>
      <c r="K143" s="246"/>
      <c r="L143" s="247"/>
      <c r="M143" s="248" t="s">
        <v>1</v>
      </c>
      <c r="N143" s="249" t="s">
        <v>38</v>
      </c>
      <c r="O143" s="94"/>
      <c r="P143" s="235">
        <f>O143*H143</f>
        <v>0</v>
      </c>
      <c r="Q143" s="235">
        <v>0</v>
      </c>
      <c r="R143" s="235">
        <f>Q143*H143</f>
        <v>0</v>
      </c>
      <c r="S143" s="235">
        <v>0</v>
      </c>
      <c r="T143" s="236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7" t="s">
        <v>297</v>
      </c>
      <c r="AT143" s="237" t="s">
        <v>439</v>
      </c>
      <c r="AU143" s="237" t="s">
        <v>82</v>
      </c>
      <c r="AY143" s="14" t="s">
        <v>168</v>
      </c>
      <c r="BE143" s="238">
        <f>IF(N143="základná",J143,0)</f>
        <v>0</v>
      </c>
      <c r="BF143" s="238">
        <f>IF(N143="znížená",J143,0)</f>
        <v>0</v>
      </c>
      <c r="BG143" s="238">
        <f>IF(N143="zákl. prenesená",J143,0)</f>
        <v>0</v>
      </c>
      <c r="BH143" s="238">
        <f>IF(N143="zníž. prenesená",J143,0)</f>
        <v>0</v>
      </c>
      <c r="BI143" s="238">
        <f>IF(N143="nulová",J143,0)</f>
        <v>0</v>
      </c>
      <c r="BJ143" s="14" t="s">
        <v>82</v>
      </c>
      <c r="BK143" s="239">
        <f>ROUND(I143*H143,3)</f>
        <v>0</v>
      </c>
      <c r="BL143" s="14" t="s">
        <v>232</v>
      </c>
      <c r="BM143" s="237" t="s">
        <v>264</v>
      </c>
    </row>
    <row r="144" s="2" customFormat="1" ht="24.15" customHeight="1">
      <c r="A144" s="35"/>
      <c r="B144" s="36"/>
      <c r="C144" s="226" t="s">
        <v>218</v>
      </c>
      <c r="D144" s="226" t="s">
        <v>170</v>
      </c>
      <c r="E144" s="227" t="s">
        <v>1585</v>
      </c>
      <c r="F144" s="228" t="s">
        <v>1586</v>
      </c>
      <c r="G144" s="229" t="s">
        <v>212</v>
      </c>
      <c r="H144" s="230">
        <v>0.014999999999999999</v>
      </c>
      <c r="I144" s="231"/>
      <c r="J144" s="230">
        <f>ROUND(I144*H144,3)</f>
        <v>0</v>
      </c>
      <c r="K144" s="232"/>
      <c r="L144" s="41"/>
      <c r="M144" s="233" t="s">
        <v>1</v>
      </c>
      <c r="N144" s="234" t="s">
        <v>38</v>
      </c>
      <c r="O144" s="94"/>
      <c r="P144" s="235">
        <f>O144*H144</f>
        <v>0</v>
      </c>
      <c r="Q144" s="235">
        <v>0</v>
      </c>
      <c r="R144" s="235">
        <f>Q144*H144</f>
        <v>0</v>
      </c>
      <c r="S144" s="235">
        <v>0</v>
      </c>
      <c r="T144" s="236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37" t="s">
        <v>232</v>
      </c>
      <c r="AT144" s="237" t="s">
        <v>170</v>
      </c>
      <c r="AU144" s="237" t="s">
        <v>82</v>
      </c>
      <c r="AY144" s="14" t="s">
        <v>168</v>
      </c>
      <c r="BE144" s="238">
        <f>IF(N144="základná",J144,0)</f>
        <v>0</v>
      </c>
      <c r="BF144" s="238">
        <f>IF(N144="znížená",J144,0)</f>
        <v>0</v>
      </c>
      <c r="BG144" s="238">
        <f>IF(N144="zákl. prenesená",J144,0)</f>
        <v>0</v>
      </c>
      <c r="BH144" s="238">
        <f>IF(N144="zníž. prenesená",J144,0)</f>
        <v>0</v>
      </c>
      <c r="BI144" s="238">
        <f>IF(N144="nulová",J144,0)</f>
        <v>0</v>
      </c>
      <c r="BJ144" s="14" t="s">
        <v>82</v>
      </c>
      <c r="BK144" s="239">
        <f>ROUND(I144*H144,3)</f>
        <v>0</v>
      </c>
      <c r="BL144" s="14" t="s">
        <v>232</v>
      </c>
      <c r="BM144" s="237" t="s">
        <v>272</v>
      </c>
    </row>
    <row r="145" s="12" customFormat="1" ht="22.8" customHeight="1">
      <c r="A145" s="12"/>
      <c r="B145" s="210"/>
      <c r="C145" s="211"/>
      <c r="D145" s="212" t="s">
        <v>71</v>
      </c>
      <c r="E145" s="224" t="s">
        <v>1587</v>
      </c>
      <c r="F145" s="224" t="s">
        <v>1588</v>
      </c>
      <c r="G145" s="211"/>
      <c r="H145" s="211"/>
      <c r="I145" s="214"/>
      <c r="J145" s="225">
        <f>BK145</f>
        <v>0</v>
      </c>
      <c r="K145" s="211"/>
      <c r="L145" s="216"/>
      <c r="M145" s="217"/>
      <c r="N145" s="218"/>
      <c r="O145" s="218"/>
      <c r="P145" s="219">
        <f>SUM(P146:P148)</f>
        <v>0</v>
      </c>
      <c r="Q145" s="218"/>
      <c r="R145" s="219">
        <f>SUM(R146:R148)</f>
        <v>0</v>
      </c>
      <c r="S145" s="218"/>
      <c r="T145" s="220">
        <f>SUM(T146:T148)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21" t="s">
        <v>82</v>
      </c>
      <c r="AT145" s="222" t="s">
        <v>71</v>
      </c>
      <c r="AU145" s="222" t="s">
        <v>80</v>
      </c>
      <c r="AY145" s="221" t="s">
        <v>168</v>
      </c>
      <c r="BK145" s="223">
        <f>SUM(BK146:BK148)</f>
        <v>0</v>
      </c>
    </row>
    <row r="146" s="2" customFormat="1" ht="16.5" customHeight="1">
      <c r="A146" s="35"/>
      <c r="B146" s="36"/>
      <c r="C146" s="226" t="s">
        <v>224</v>
      </c>
      <c r="D146" s="226" t="s">
        <v>170</v>
      </c>
      <c r="E146" s="227" t="s">
        <v>1589</v>
      </c>
      <c r="F146" s="228" t="s">
        <v>1590</v>
      </c>
      <c r="G146" s="229" t="s">
        <v>1456</v>
      </c>
      <c r="H146" s="230">
        <v>1</v>
      </c>
      <c r="I146" s="231"/>
      <c r="J146" s="230">
        <f>ROUND(I146*H146,3)</f>
        <v>0</v>
      </c>
      <c r="K146" s="232"/>
      <c r="L146" s="41"/>
      <c r="M146" s="233" t="s">
        <v>1</v>
      </c>
      <c r="N146" s="234" t="s">
        <v>38</v>
      </c>
      <c r="O146" s="94"/>
      <c r="P146" s="235">
        <f>O146*H146</f>
        <v>0</v>
      </c>
      <c r="Q146" s="235">
        <v>0</v>
      </c>
      <c r="R146" s="235">
        <f>Q146*H146</f>
        <v>0</v>
      </c>
      <c r="S146" s="235">
        <v>0</v>
      </c>
      <c r="T146" s="236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7" t="s">
        <v>232</v>
      </c>
      <c r="AT146" s="237" t="s">
        <v>170</v>
      </c>
      <c r="AU146" s="237" t="s">
        <v>82</v>
      </c>
      <c r="AY146" s="14" t="s">
        <v>168</v>
      </c>
      <c r="BE146" s="238">
        <f>IF(N146="základná",J146,0)</f>
        <v>0</v>
      </c>
      <c r="BF146" s="238">
        <f>IF(N146="znížená",J146,0)</f>
        <v>0</v>
      </c>
      <c r="BG146" s="238">
        <f>IF(N146="zákl. prenesená",J146,0)</f>
        <v>0</v>
      </c>
      <c r="BH146" s="238">
        <f>IF(N146="zníž. prenesená",J146,0)</f>
        <v>0</v>
      </c>
      <c r="BI146" s="238">
        <f>IF(N146="nulová",J146,0)</f>
        <v>0</v>
      </c>
      <c r="BJ146" s="14" t="s">
        <v>82</v>
      </c>
      <c r="BK146" s="239">
        <f>ROUND(I146*H146,3)</f>
        <v>0</v>
      </c>
      <c r="BL146" s="14" t="s">
        <v>232</v>
      </c>
      <c r="BM146" s="237" t="s">
        <v>280</v>
      </c>
    </row>
    <row r="147" s="2" customFormat="1" ht="66.75" customHeight="1">
      <c r="A147" s="35"/>
      <c r="B147" s="36"/>
      <c r="C147" s="240" t="s">
        <v>228</v>
      </c>
      <c r="D147" s="240" t="s">
        <v>439</v>
      </c>
      <c r="E147" s="241" t="s">
        <v>1591</v>
      </c>
      <c r="F147" s="242" t="s">
        <v>1592</v>
      </c>
      <c r="G147" s="243" t="s">
        <v>1456</v>
      </c>
      <c r="H147" s="244">
        <v>1</v>
      </c>
      <c r="I147" s="245"/>
      <c r="J147" s="244">
        <f>ROUND(I147*H147,3)</f>
        <v>0</v>
      </c>
      <c r="K147" s="246"/>
      <c r="L147" s="247"/>
      <c r="M147" s="248" t="s">
        <v>1</v>
      </c>
      <c r="N147" s="249" t="s">
        <v>38</v>
      </c>
      <c r="O147" s="94"/>
      <c r="P147" s="235">
        <f>O147*H147</f>
        <v>0</v>
      </c>
      <c r="Q147" s="235">
        <v>0</v>
      </c>
      <c r="R147" s="235">
        <f>Q147*H147</f>
        <v>0</v>
      </c>
      <c r="S147" s="235">
        <v>0</v>
      </c>
      <c r="T147" s="236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37" t="s">
        <v>297</v>
      </c>
      <c r="AT147" s="237" t="s">
        <v>439</v>
      </c>
      <c r="AU147" s="237" t="s">
        <v>82</v>
      </c>
      <c r="AY147" s="14" t="s">
        <v>168</v>
      </c>
      <c r="BE147" s="238">
        <f>IF(N147="základná",J147,0)</f>
        <v>0</v>
      </c>
      <c r="BF147" s="238">
        <f>IF(N147="znížená",J147,0)</f>
        <v>0</v>
      </c>
      <c r="BG147" s="238">
        <f>IF(N147="zákl. prenesená",J147,0)</f>
        <v>0</v>
      </c>
      <c r="BH147" s="238">
        <f>IF(N147="zníž. prenesená",J147,0)</f>
        <v>0</v>
      </c>
      <c r="BI147" s="238">
        <f>IF(N147="nulová",J147,0)</f>
        <v>0</v>
      </c>
      <c r="BJ147" s="14" t="s">
        <v>82</v>
      </c>
      <c r="BK147" s="239">
        <f>ROUND(I147*H147,3)</f>
        <v>0</v>
      </c>
      <c r="BL147" s="14" t="s">
        <v>232</v>
      </c>
      <c r="BM147" s="237" t="s">
        <v>288</v>
      </c>
    </row>
    <row r="148" s="2" customFormat="1" ht="24.15" customHeight="1">
      <c r="A148" s="35"/>
      <c r="B148" s="36"/>
      <c r="C148" s="226" t="s">
        <v>232</v>
      </c>
      <c r="D148" s="226" t="s">
        <v>170</v>
      </c>
      <c r="E148" s="227" t="s">
        <v>1593</v>
      </c>
      <c r="F148" s="228" t="s">
        <v>1594</v>
      </c>
      <c r="G148" s="229" t="s">
        <v>212</v>
      </c>
      <c r="H148" s="230">
        <v>0.29999999999999999</v>
      </c>
      <c r="I148" s="231"/>
      <c r="J148" s="230">
        <f>ROUND(I148*H148,3)</f>
        <v>0</v>
      </c>
      <c r="K148" s="232"/>
      <c r="L148" s="41"/>
      <c r="M148" s="233" t="s">
        <v>1</v>
      </c>
      <c r="N148" s="234" t="s">
        <v>38</v>
      </c>
      <c r="O148" s="94"/>
      <c r="P148" s="235">
        <f>O148*H148</f>
        <v>0</v>
      </c>
      <c r="Q148" s="235">
        <v>0</v>
      </c>
      <c r="R148" s="235">
        <f>Q148*H148</f>
        <v>0</v>
      </c>
      <c r="S148" s="235">
        <v>0</v>
      </c>
      <c r="T148" s="236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37" t="s">
        <v>232</v>
      </c>
      <c r="AT148" s="237" t="s">
        <v>170</v>
      </c>
      <c r="AU148" s="237" t="s">
        <v>82</v>
      </c>
      <c r="AY148" s="14" t="s">
        <v>168</v>
      </c>
      <c r="BE148" s="238">
        <f>IF(N148="základná",J148,0)</f>
        <v>0</v>
      </c>
      <c r="BF148" s="238">
        <f>IF(N148="znížená",J148,0)</f>
        <v>0</v>
      </c>
      <c r="BG148" s="238">
        <f>IF(N148="zákl. prenesená",J148,0)</f>
        <v>0</v>
      </c>
      <c r="BH148" s="238">
        <f>IF(N148="zníž. prenesená",J148,0)</f>
        <v>0</v>
      </c>
      <c r="BI148" s="238">
        <f>IF(N148="nulová",J148,0)</f>
        <v>0</v>
      </c>
      <c r="BJ148" s="14" t="s">
        <v>82</v>
      </c>
      <c r="BK148" s="239">
        <f>ROUND(I148*H148,3)</f>
        <v>0</v>
      </c>
      <c r="BL148" s="14" t="s">
        <v>232</v>
      </c>
      <c r="BM148" s="237" t="s">
        <v>297</v>
      </c>
    </row>
    <row r="149" s="12" customFormat="1" ht="22.8" customHeight="1">
      <c r="A149" s="12"/>
      <c r="B149" s="210"/>
      <c r="C149" s="211"/>
      <c r="D149" s="212" t="s">
        <v>71</v>
      </c>
      <c r="E149" s="224" t="s">
        <v>1595</v>
      </c>
      <c r="F149" s="224" t="s">
        <v>1596</v>
      </c>
      <c r="G149" s="211"/>
      <c r="H149" s="211"/>
      <c r="I149" s="214"/>
      <c r="J149" s="225">
        <f>BK149</f>
        <v>0</v>
      </c>
      <c r="K149" s="211"/>
      <c r="L149" s="216"/>
      <c r="M149" s="217"/>
      <c r="N149" s="218"/>
      <c r="O149" s="218"/>
      <c r="P149" s="219">
        <f>SUM(P150:P165)</f>
        <v>0</v>
      </c>
      <c r="Q149" s="218"/>
      <c r="R149" s="219">
        <f>SUM(R150:R165)</f>
        <v>5.0000000000000002E-05</v>
      </c>
      <c r="S149" s="218"/>
      <c r="T149" s="220">
        <f>SUM(T150:T165)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21" t="s">
        <v>82</v>
      </c>
      <c r="AT149" s="222" t="s">
        <v>71</v>
      </c>
      <c r="AU149" s="222" t="s">
        <v>80</v>
      </c>
      <c r="AY149" s="221" t="s">
        <v>168</v>
      </c>
      <c r="BK149" s="223">
        <f>SUM(BK150:BK165)</f>
        <v>0</v>
      </c>
    </row>
    <row r="150" s="2" customFormat="1" ht="24.15" customHeight="1">
      <c r="A150" s="35"/>
      <c r="B150" s="36"/>
      <c r="C150" s="226" t="s">
        <v>236</v>
      </c>
      <c r="D150" s="226" t="s">
        <v>170</v>
      </c>
      <c r="E150" s="227" t="s">
        <v>1597</v>
      </c>
      <c r="F150" s="228" t="s">
        <v>1598</v>
      </c>
      <c r="G150" s="229" t="s">
        <v>1599</v>
      </c>
      <c r="H150" s="230">
        <v>1</v>
      </c>
      <c r="I150" s="231"/>
      <c r="J150" s="230">
        <f>ROUND(I150*H150,3)</f>
        <v>0</v>
      </c>
      <c r="K150" s="232"/>
      <c r="L150" s="41"/>
      <c r="M150" s="233" t="s">
        <v>1</v>
      </c>
      <c r="N150" s="234" t="s">
        <v>38</v>
      </c>
      <c r="O150" s="94"/>
      <c r="P150" s="235">
        <f>O150*H150</f>
        <v>0</v>
      </c>
      <c r="Q150" s="235">
        <v>0</v>
      </c>
      <c r="R150" s="235">
        <f>Q150*H150</f>
        <v>0</v>
      </c>
      <c r="S150" s="235">
        <v>0</v>
      </c>
      <c r="T150" s="236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37" t="s">
        <v>232</v>
      </c>
      <c r="AT150" s="237" t="s">
        <v>170</v>
      </c>
      <c r="AU150" s="237" t="s">
        <v>82</v>
      </c>
      <c r="AY150" s="14" t="s">
        <v>168</v>
      </c>
      <c r="BE150" s="238">
        <f>IF(N150="základná",J150,0)</f>
        <v>0</v>
      </c>
      <c r="BF150" s="238">
        <f>IF(N150="znížená",J150,0)</f>
        <v>0</v>
      </c>
      <c r="BG150" s="238">
        <f>IF(N150="zákl. prenesená",J150,0)</f>
        <v>0</v>
      </c>
      <c r="BH150" s="238">
        <f>IF(N150="zníž. prenesená",J150,0)</f>
        <v>0</v>
      </c>
      <c r="BI150" s="238">
        <f>IF(N150="nulová",J150,0)</f>
        <v>0</v>
      </c>
      <c r="BJ150" s="14" t="s">
        <v>82</v>
      </c>
      <c r="BK150" s="239">
        <f>ROUND(I150*H150,3)</f>
        <v>0</v>
      </c>
      <c r="BL150" s="14" t="s">
        <v>232</v>
      </c>
      <c r="BM150" s="237" t="s">
        <v>305</v>
      </c>
    </row>
    <row r="151" s="2" customFormat="1" ht="16.5" customHeight="1">
      <c r="A151" s="35"/>
      <c r="B151" s="36"/>
      <c r="C151" s="240" t="s">
        <v>240</v>
      </c>
      <c r="D151" s="240" t="s">
        <v>439</v>
      </c>
      <c r="E151" s="241" t="s">
        <v>1600</v>
      </c>
      <c r="F151" s="242" t="s">
        <v>1601</v>
      </c>
      <c r="G151" s="243" t="s">
        <v>291</v>
      </c>
      <c r="H151" s="244">
        <v>1</v>
      </c>
      <c r="I151" s="245"/>
      <c r="J151" s="244">
        <f>ROUND(I151*H151,3)</f>
        <v>0</v>
      </c>
      <c r="K151" s="246"/>
      <c r="L151" s="247"/>
      <c r="M151" s="248" t="s">
        <v>1</v>
      </c>
      <c r="N151" s="249" t="s">
        <v>38</v>
      </c>
      <c r="O151" s="94"/>
      <c r="P151" s="235">
        <f>O151*H151</f>
        <v>0</v>
      </c>
      <c r="Q151" s="235">
        <v>0</v>
      </c>
      <c r="R151" s="235">
        <f>Q151*H151</f>
        <v>0</v>
      </c>
      <c r="S151" s="235">
        <v>0</v>
      </c>
      <c r="T151" s="236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37" t="s">
        <v>297</v>
      </c>
      <c r="AT151" s="237" t="s">
        <v>439</v>
      </c>
      <c r="AU151" s="237" t="s">
        <v>82</v>
      </c>
      <c r="AY151" s="14" t="s">
        <v>168</v>
      </c>
      <c r="BE151" s="238">
        <f>IF(N151="základná",J151,0)</f>
        <v>0</v>
      </c>
      <c r="BF151" s="238">
        <f>IF(N151="znížená",J151,0)</f>
        <v>0</v>
      </c>
      <c r="BG151" s="238">
        <f>IF(N151="zákl. prenesená",J151,0)</f>
        <v>0</v>
      </c>
      <c r="BH151" s="238">
        <f>IF(N151="zníž. prenesená",J151,0)</f>
        <v>0</v>
      </c>
      <c r="BI151" s="238">
        <f>IF(N151="nulová",J151,0)</f>
        <v>0</v>
      </c>
      <c r="BJ151" s="14" t="s">
        <v>82</v>
      </c>
      <c r="BK151" s="239">
        <f>ROUND(I151*H151,3)</f>
        <v>0</v>
      </c>
      <c r="BL151" s="14" t="s">
        <v>232</v>
      </c>
      <c r="BM151" s="237" t="s">
        <v>313</v>
      </c>
    </row>
    <row r="152" s="2" customFormat="1" ht="24.15" customHeight="1">
      <c r="A152" s="35"/>
      <c r="B152" s="36"/>
      <c r="C152" s="226" t="s">
        <v>244</v>
      </c>
      <c r="D152" s="226" t="s">
        <v>170</v>
      </c>
      <c r="E152" s="227" t="s">
        <v>1602</v>
      </c>
      <c r="F152" s="228" t="s">
        <v>1603</v>
      </c>
      <c r="G152" s="229" t="s">
        <v>1599</v>
      </c>
      <c r="H152" s="230">
        <v>5</v>
      </c>
      <c r="I152" s="231"/>
      <c r="J152" s="230">
        <f>ROUND(I152*H152,3)</f>
        <v>0</v>
      </c>
      <c r="K152" s="232"/>
      <c r="L152" s="41"/>
      <c r="M152" s="233" t="s">
        <v>1</v>
      </c>
      <c r="N152" s="234" t="s">
        <v>38</v>
      </c>
      <c r="O152" s="94"/>
      <c r="P152" s="235">
        <f>O152*H152</f>
        <v>0</v>
      </c>
      <c r="Q152" s="235">
        <v>1.0000000000000001E-05</v>
      </c>
      <c r="R152" s="235">
        <f>Q152*H152</f>
        <v>5.0000000000000002E-05</v>
      </c>
      <c r="S152" s="235">
        <v>0</v>
      </c>
      <c r="T152" s="236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37" t="s">
        <v>232</v>
      </c>
      <c r="AT152" s="237" t="s">
        <v>170</v>
      </c>
      <c r="AU152" s="237" t="s">
        <v>82</v>
      </c>
      <c r="AY152" s="14" t="s">
        <v>168</v>
      </c>
      <c r="BE152" s="238">
        <f>IF(N152="základná",J152,0)</f>
        <v>0</v>
      </c>
      <c r="BF152" s="238">
        <f>IF(N152="znížená",J152,0)</f>
        <v>0</v>
      </c>
      <c r="BG152" s="238">
        <f>IF(N152="zákl. prenesená",J152,0)</f>
        <v>0</v>
      </c>
      <c r="BH152" s="238">
        <f>IF(N152="zníž. prenesená",J152,0)</f>
        <v>0</v>
      </c>
      <c r="BI152" s="238">
        <f>IF(N152="nulová",J152,0)</f>
        <v>0</v>
      </c>
      <c r="BJ152" s="14" t="s">
        <v>82</v>
      </c>
      <c r="BK152" s="239">
        <f>ROUND(I152*H152,3)</f>
        <v>0</v>
      </c>
      <c r="BL152" s="14" t="s">
        <v>232</v>
      </c>
      <c r="BM152" s="237" t="s">
        <v>321</v>
      </c>
    </row>
    <row r="153" s="2" customFormat="1" ht="24.15" customHeight="1">
      <c r="A153" s="35"/>
      <c r="B153" s="36"/>
      <c r="C153" s="240" t="s">
        <v>7</v>
      </c>
      <c r="D153" s="240" t="s">
        <v>439</v>
      </c>
      <c r="E153" s="241" t="s">
        <v>1604</v>
      </c>
      <c r="F153" s="242" t="s">
        <v>1605</v>
      </c>
      <c r="G153" s="243" t="s">
        <v>291</v>
      </c>
      <c r="H153" s="244">
        <v>1</v>
      </c>
      <c r="I153" s="245"/>
      <c r="J153" s="244">
        <f>ROUND(I153*H153,3)</f>
        <v>0</v>
      </c>
      <c r="K153" s="246"/>
      <c r="L153" s="247"/>
      <c r="M153" s="248" t="s">
        <v>1</v>
      </c>
      <c r="N153" s="249" t="s">
        <v>38</v>
      </c>
      <c r="O153" s="94"/>
      <c r="P153" s="235">
        <f>O153*H153</f>
        <v>0</v>
      </c>
      <c r="Q153" s="235">
        <v>0</v>
      </c>
      <c r="R153" s="235">
        <f>Q153*H153</f>
        <v>0</v>
      </c>
      <c r="S153" s="235">
        <v>0</v>
      </c>
      <c r="T153" s="236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37" t="s">
        <v>297</v>
      </c>
      <c r="AT153" s="237" t="s">
        <v>439</v>
      </c>
      <c r="AU153" s="237" t="s">
        <v>82</v>
      </c>
      <c r="AY153" s="14" t="s">
        <v>168</v>
      </c>
      <c r="BE153" s="238">
        <f>IF(N153="základná",J153,0)</f>
        <v>0</v>
      </c>
      <c r="BF153" s="238">
        <f>IF(N153="znížená",J153,0)</f>
        <v>0</v>
      </c>
      <c r="BG153" s="238">
        <f>IF(N153="zákl. prenesená",J153,0)</f>
        <v>0</v>
      </c>
      <c r="BH153" s="238">
        <f>IF(N153="zníž. prenesená",J153,0)</f>
        <v>0</v>
      </c>
      <c r="BI153" s="238">
        <f>IF(N153="nulová",J153,0)</f>
        <v>0</v>
      </c>
      <c r="BJ153" s="14" t="s">
        <v>82</v>
      </c>
      <c r="BK153" s="239">
        <f>ROUND(I153*H153,3)</f>
        <v>0</v>
      </c>
      <c r="BL153" s="14" t="s">
        <v>232</v>
      </c>
      <c r="BM153" s="237" t="s">
        <v>329</v>
      </c>
    </row>
    <row r="154" s="2" customFormat="1" ht="24.15" customHeight="1">
      <c r="A154" s="35"/>
      <c r="B154" s="36"/>
      <c r="C154" s="240" t="s">
        <v>251</v>
      </c>
      <c r="D154" s="240" t="s">
        <v>439</v>
      </c>
      <c r="E154" s="241" t="s">
        <v>1606</v>
      </c>
      <c r="F154" s="242" t="s">
        <v>1607</v>
      </c>
      <c r="G154" s="243" t="s">
        <v>291</v>
      </c>
      <c r="H154" s="244">
        <v>2</v>
      </c>
      <c r="I154" s="245"/>
      <c r="J154" s="244">
        <f>ROUND(I154*H154,3)</f>
        <v>0</v>
      </c>
      <c r="K154" s="246"/>
      <c r="L154" s="247"/>
      <c r="M154" s="248" t="s">
        <v>1</v>
      </c>
      <c r="N154" s="249" t="s">
        <v>38</v>
      </c>
      <c r="O154" s="94"/>
      <c r="P154" s="235">
        <f>O154*H154</f>
        <v>0</v>
      </c>
      <c r="Q154" s="235">
        <v>0</v>
      </c>
      <c r="R154" s="235">
        <f>Q154*H154</f>
        <v>0</v>
      </c>
      <c r="S154" s="235">
        <v>0</v>
      </c>
      <c r="T154" s="236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37" t="s">
        <v>297</v>
      </c>
      <c r="AT154" s="237" t="s">
        <v>439</v>
      </c>
      <c r="AU154" s="237" t="s">
        <v>82</v>
      </c>
      <c r="AY154" s="14" t="s">
        <v>168</v>
      </c>
      <c r="BE154" s="238">
        <f>IF(N154="základná",J154,0)</f>
        <v>0</v>
      </c>
      <c r="BF154" s="238">
        <f>IF(N154="znížená",J154,0)</f>
        <v>0</v>
      </c>
      <c r="BG154" s="238">
        <f>IF(N154="zákl. prenesená",J154,0)</f>
        <v>0</v>
      </c>
      <c r="BH154" s="238">
        <f>IF(N154="zníž. prenesená",J154,0)</f>
        <v>0</v>
      </c>
      <c r="BI154" s="238">
        <f>IF(N154="nulová",J154,0)</f>
        <v>0</v>
      </c>
      <c r="BJ154" s="14" t="s">
        <v>82</v>
      </c>
      <c r="BK154" s="239">
        <f>ROUND(I154*H154,3)</f>
        <v>0</v>
      </c>
      <c r="BL154" s="14" t="s">
        <v>232</v>
      </c>
      <c r="BM154" s="237" t="s">
        <v>337</v>
      </c>
    </row>
    <row r="155" s="2" customFormat="1" ht="24.15" customHeight="1">
      <c r="A155" s="35"/>
      <c r="B155" s="36"/>
      <c r="C155" s="240" t="s">
        <v>255</v>
      </c>
      <c r="D155" s="240" t="s">
        <v>439</v>
      </c>
      <c r="E155" s="241" t="s">
        <v>1608</v>
      </c>
      <c r="F155" s="242" t="s">
        <v>1609</v>
      </c>
      <c r="G155" s="243" t="s">
        <v>291</v>
      </c>
      <c r="H155" s="244">
        <v>2</v>
      </c>
      <c r="I155" s="245"/>
      <c r="J155" s="244">
        <f>ROUND(I155*H155,3)</f>
        <v>0</v>
      </c>
      <c r="K155" s="246"/>
      <c r="L155" s="247"/>
      <c r="M155" s="248" t="s">
        <v>1</v>
      </c>
      <c r="N155" s="249" t="s">
        <v>38</v>
      </c>
      <c r="O155" s="94"/>
      <c r="P155" s="235">
        <f>O155*H155</f>
        <v>0</v>
      </c>
      <c r="Q155" s="235">
        <v>0</v>
      </c>
      <c r="R155" s="235">
        <f>Q155*H155</f>
        <v>0</v>
      </c>
      <c r="S155" s="235">
        <v>0</v>
      </c>
      <c r="T155" s="236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37" t="s">
        <v>297</v>
      </c>
      <c r="AT155" s="237" t="s">
        <v>439</v>
      </c>
      <c r="AU155" s="237" t="s">
        <v>82</v>
      </c>
      <c r="AY155" s="14" t="s">
        <v>168</v>
      </c>
      <c r="BE155" s="238">
        <f>IF(N155="základná",J155,0)</f>
        <v>0</v>
      </c>
      <c r="BF155" s="238">
        <f>IF(N155="znížená",J155,0)</f>
        <v>0</v>
      </c>
      <c r="BG155" s="238">
        <f>IF(N155="zákl. prenesená",J155,0)</f>
        <v>0</v>
      </c>
      <c r="BH155" s="238">
        <f>IF(N155="zníž. prenesená",J155,0)</f>
        <v>0</v>
      </c>
      <c r="BI155" s="238">
        <f>IF(N155="nulová",J155,0)</f>
        <v>0</v>
      </c>
      <c r="BJ155" s="14" t="s">
        <v>82</v>
      </c>
      <c r="BK155" s="239">
        <f>ROUND(I155*H155,3)</f>
        <v>0</v>
      </c>
      <c r="BL155" s="14" t="s">
        <v>232</v>
      </c>
      <c r="BM155" s="237" t="s">
        <v>345</v>
      </c>
    </row>
    <row r="156" s="2" customFormat="1" ht="16.5" customHeight="1">
      <c r="A156" s="35"/>
      <c r="B156" s="36"/>
      <c r="C156" s="226" t="s">
        <v>259</v>
      </c>
      <c r="D156" s="226" t="s">
        <v>170</v>
      </c>
      <c r="E156" s="227" t="s">
        <v>1610</v>
      </c>
      <c r="F156" s="228" t="s">
        <v>1611</v>
      </c>
      <c r="G156" s="229" t="s">
        <v>291</v>
      </c>
      <c r="H156" s="230">
        <v>4</v>
      </c>
      <c r="I156" s="231"/>
      <c r="J156" s="230">
        <f>ROUND(I156*H156,3)</f>
        <v>0</v>
      </c>
      <c r="K156" s="232"/>
      <c r="L156" s="41"/>
      <c r="M156" s="233" t="s">
        <v>1</v>
      </c>
      <c r="N156" s="234" t="s">
        <v>38</v>
      </c>
      <c r="O156" s="94"/>
      <c r="P156" s="235">
        <f>O156*H156</f>
        <v>0</v>
      </c>
      <c r="Q156" s="235">
        <v>0</v>
      </c>
      <c r="R156" s="235">
        <f>Q156*H156</f>
        <v>0</v>
      </c>
      <c r="S156" s="235">
        <v>0</v>
      </c>
      <c r="T156" s="236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37" t="s">
        <v>232</v>
      </c>
      <c r="AT156" s="237" t="s">
        <v>170</v>
      </c>
      <c r="AU156" s="237" t="s">
        <v>82</v>
      </c>
      <c r="AY156" s="14" t="s">
        <v>168</v>
      </c>
      <c r="BE156" s="238">
        <f>IF(N156="základná",J156,0)</f>
        <v>0</v>
      </c>
      <c r="BF156" s="238">
        <f>IF(N156="znížená",J156,0)</f>
        <v>0</v>
      </c>
      <c r="BG156" s="238">
        <f>IF(N156="zákl. prenesená",J156,0)</f>
        <v>0</v>
      </c>
      <c r="BH156" s="238">
        <f>IF(N156="zníž. prenesená",J156,0)</f>
        <v>0</v>
      </c>
      <c r="BI156" s="238">
        <f>IF(N156="nulová",J156,0)</f>
        <v>0</v>
      </c>
      <c r="BJ156" s="14" t="s">
        <v>82</v>
      </c>
      <c r="BK156" s="239">
        <f>ROUND(I156*H156,3)</f>
        <v>0</v>
      </c>
      <c r="BL156" s="14" t="s">
        <v>232</v>
      </c>
      <c r="BM156" s="237" t="s">
        <v>353</v>
      </c>
    </row>
    <row r="157" s="2" customFormat="1" ht="21.75" customHeight="1">
      <c r="A157" s="35"/>
      <c r="B157" s="36"/>
      <c r="C157" s="240" t="s">
        <v>264</v>
      </c>
      <c r="D157" s="240" t="s">
        <v>439</v>
      </c>
      <c r="E157" s="241" t="s">
        <v>1612</v>
      </c>
      <c r="F157" s="242" t="s">
        <v>1613</v>
      </c>
      <c r="G157" s="243" t="s">
        <v>291</v>
      </c>
      <c r="H157" s="244">
        <v>1</v>
      </c>
      <c r="I157" s="245"/>
      <c r="J157" s="244">
        <f>ROUND(I157*H157,3)</f>
        <v>0</v>
      </c>
      <c r="K157" s="246"/>
      <c r="L157" s="247"/>
      <c r="M157" s="248" t="s">
        <v>1</v>
      </c>
      <c r="N157" s="249" t="s">
        <v>38</v>
      </c>
      <c r="O157" s="94"/>
      <c r="P157" s="235">
        <f>O157*H157</f>
        <v>0</v>
      </c>
      <c r="Q157" s="235">
        <v>0</v>
      </c>
      <c r="R157" s="235">
        <f>Q157*H157</f>
        <v>0</v>
      </c>
      <c r="S157" s="235">
        <v>0</v>
      </c>
      <c r="T157" s="236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37" t="s">
        <v>297</v>
      </c>
      <c r="AT157" s="237" t="s">
        <v>439</v>
      </c>
      <c r="AU157" s="237" t="s">
        <v>82</v>
      </c>
      <c r="AY157" s="14" t="s">
        <v>168</v>
      </c>
      <c r="BE157" s="238">
        <f>IF(N157="základná",J157,0)</f>
        <v>0</v>
      </c>
      <c r="BF157" s="238">
        <f>IF(N157="znížená",J157,0)</f>
        <v>0</v>
      </c>
      <c r="BG157" s="238">
        <f>IF(N157="zákl. prenesená",J157,0)</f>
        <v>0</v>
      </c>
      <c r="BH157" s="238">
        <f>IF(N157="zníž. prenesená",J157,0)</f>
        <v>0</v>
      </c>
      <c r="BI157" s="238">
        <f>IF(N157="nulová",J157,0)</f>
        <v>0</v>
      </c>
      <c r="BJ157" s="14" t="s">
        <v>82</v>
      </c>
      <c r="BK157" s="239">
        <f>ROUND(I157*H157,3)</f>
        <v>0</v>
      </c>
      <c r="BL157" s="14" t="s">
        <v>232</v>
      </c>
      <c r="BM157" s="237" t="s">
        <v>362</v>
      </c>
    </row>
    <row r="158" s="2" customFormat="1" ht="24.15" customHeight="1">
      <c r="A158" s="35"/>
      <c r="B158" s="36"/>
      <c r="C158" s="240" t="s">
        <v>268</v>
      </c>
      <c r="D158" s="240" t="s">
        <v>439</v>
      </c>
      <c r="E158" s="241" t="s">
        <v>1614</v>
      </c>
      <c r="F158" s="242" t="s">
        <v>1615</v>
      </c>
      <c r="G158" s="243" t="s">
        <v>291</v>
      </c>
      <c r="H158" s="244">
        <v>1</v>
      </c>
      <c r="I158" s="245"/>
      <c r="J158" s="244">
        <f>ROUND(I158*H158,3)</f>
        <v>0</v>
      </c>
      <c r="K158" s="246"/>
      <c r="L158" s="247"/>
      <c r="M158" s="248" t="s">
        <v>1</v>
      </c>
      <c r="N158" s="249" t="s">
        <v>38</v>
      </c>
      <c r="O158" s="94"/>
      <c r="P158" s="235">
        <f>O158*H158</f>
        <v>0</v>
      </c>
      <c r="Q158" s="235">
        <v>0</v>
      </c>
      <c r="R158" s="235">
        <f>Q158*H158</f>
        <v>0</v>
      </c>
      <c r="S158" s="235">
        <v>0</v>
      </c>
      <c r="T158" s="236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37" t="s">
        <v>297</v>
      </c>
      <c r="AT158" s="237" t="s">
        <v>439</v>
      </c>
      <c r="AU158" s="237" t="s">
        <v>82</v>
      </c>
      <c r="AY158" s="14" t="s">
        <v>168</v>
      </c>
      <c r="BE158" s="238">
        <f>IF(N158="základná",J158,0)</f>
        <v>0</v>
      </c>
      <c r="BF158" s="238">
        <f>IF(N158="znížená",J158,0)</f>
        <v>0</v>
      </c>
      <c r="BG158" s="238">
        <f>IF(N158="zákl. prenesená",J158,0)</f>
        <v>0</v>
      </c>
      <c r="BH158" s="238">
        <f>IF(N158="zníž. prenesená",J158,0)</f>
        <v>0</v>
      </c>
      <c r="BI158" s="238">
        <f>IF(N158="nulová",J158,0)</f>
        <v>0</v>
      </c>
      <c r="BJ158" s="14" t="s">
        <v>82</v>
      </c>
      <c r="BK158" s="239">
        <f>ROUND(I158*H158,3)</f>
        <v>0</v>
      </c>
      <c r="BL158" s="14" t="s">
        <v>232</v>
      </c>
      <c r="BM158" s="237" t="s">
        <v>370</v>
      </c>
    </row>
    <row r="159" s="2" customFormat="1" ht="16.5" customHeight="1">
      <c r="A159" s="35"/>
      <c r="B159" s="36"/>
      <c r="C159" s="240" t="s">
        <v>272</v>
      </c>
      <c r="D159" s="240" t="s">
        <v>439</v>
      </c>
      <c r="E159" s="241" t="s">
        <v>1616</v>
      </c>
      <c r="F159" s="242" t="s">
        <v>1617</v>
      </c>
      <c r="G159" s="243" t="s">
        <v>291</v>
      </c>
      <c r="H159" s="244">
        <v>1</v>
      </c>
      <c r="I159" s="245"/>
      <c r="J159" s="244">
        <f>ROUND(I159*H159,3)</f>
        <v>0</v>
      </c>
      <c r="K159" s="246"/>
      <c r="L159" s="247"/>
      <c r="M159" s="248" t="s">
        <v>1</v>
      </c>
      <c r="N159" s="249" t="s">
        <v>38</v>
      </c>
      <c r="O159" s="94"/>
      <c r="P159" s="235">
        <f>O159*H159</f>
        <v>0</v>
      </c>
      <c r="Q159" s="235">
        <v>0</v>
      </c>
      <c r="R159" s="235">
        <f>Q159*H159</f>
        <v>0</v>
      </c>
      <c r="S159" s="235">
        <v>0</v>
      </c>
      <c r="T159" s="236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37" t="s">
        <v>297</v>
      </c>
      <c r="AT159" s="237" t="s">
        <v>439</v>
      </c>
      <c r="AU159" s="237" t="s">
        <v>82</v>
      </c>
      <c r="AY159" s="14" t="s">
        <v>168</v>
      </c>
      <c r="BE159" s="238">
        <f>IF(N159="základná",J159,0)</f>
        <v>0</v>
      </c>
      <c r="BF159" s="238">
        <f>IF(N159="znížená",J159,0)</f>
        <v>0</v>
      </c>
      <c r="BG159" s="238">
        <f>IF(N159="zákl. prenesená",J159,0)</f>
        <v>0</v>
      </c>
      <c r="BH159" s="238">
        <f>IF(N159="zníž. prenesená",J159,0)</f>
        <v>0</v>
      </c>
      <c r="BI159" s="238">
        <f>IF(N159="nulová",J159,0)</f>
        <v>0</v>
      </c>
      <c r="BJ159" s="14" t="s">
        <v>82</v>
      </c>
      <c r="BK159" s="239">
        <f>ROUND(I159*H159,3)</f>
        <v>0</v>
      </c>
      <c r="BL159" s="14" t="s">
        <v>232</v>
      </c>
      <c r="BM159" s="237" t="s">
        <v>378</v>
      </c>
    </row>
    <row r="160" s="2" customFormat="1" ht="21.75" customHeight="1">
      <c r="A160" s="35"/>
      <c r="B160" s="36"/>
      <c r="C160" s="240" t="s">
        <v>276</v>
      </c>
      <c r="D160" s="240" t="s">
        <v>439</v>
      </c>
      <c r="E160" s="241" t="s">
        <v>1618</v>
      </c>
      <c r="F160" s="242" t="s">
        <v>1619</v>
      </c>
      <c r="G160" s="243" t="s">
        <v>291</v>
      </c>
      <c r="H160" s="244">
        <v>1</v>
      </c>
      <c r="I160" s="245"/>
      <c r="J160" s="244">
        <f>ROUND(I160*H160,3)</f>
        <v>0</v>
      </c>
      <c r="K160" s="246"/>
      <c r="L160" s="247"/>
      <c r="M160" s="248" t="s">
        <v>1</v>
      </c>
      <c r="N160" s="249" t="s">
        <v>38</v>
      </c>
      <c r="O160" s="94"/>
      <c r="P160" s="235">
        <f>O160*H160</f>
        <v>0</v>
      </c>
      <c r="Q160" s="235">
        <v>0</v>
      </c>
      <c r="R160" s="235">
        <f>Q160*H160</f>
        <v>0</v>
      </c>
      <c r="S160" s="235">
        <v>0</v>
      </c>
      <c r="T160" s="236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37" t="s">
        <v>297</v>
      </c>
      <c r="AT160" s="237" t="s">
        <v>439</v>
      </c>
      <c r="AU160" s="237" t="s">
        <v>82</v>
      </c>
      <c r="AY160" s="14" t="s">
        <v>168</v>
      </c>
      <c r="BE160" s="238">
        <f>IF(N160="základná",J160,0)</f>
        <v>0</v>
      </c>
      <c r="BF160" s="238">
        <f>IF(N160="znížená",J160,0)</f>
        <v>0</v>
      </c>
      <c r="BG160" s="238">
        <f>IF(N160="zákl. prenesená",J160,0)</f>
        <v>0</v>
      </c>
      <c r="BH160" s="238">
        <f>IF(N160="zníž. prenesená",J160,0)</f>
        <v>0</v>
      </c>
      <c r="BI160" s="238">
        <f>IF(N160="nulová",J160,0)</f>
        <v>0</v>
      </c>
      <c r="BJ160" s="14" t="s">
        <v>82</v>
      </c>
      <c r="BK160" s="239">
        <f>ROUND(I160*H160,3)</f>
        <v>0</v>
      </c>
      <c r="BL160" s="14" t="s">
        <v>232</v>
      </c>
      <c r="BM160" s="237" t="s">
        <v>382</v>
      </c>
    </row>
    <row r="161" s="2" customFormat="1" ht="16.5" customHeight="1">
      <c r="A161" s="35"/>
      <c r="B161" s="36"/>
      <c r="C161" s="226" t="s">
        <v>280</v>
      </c>
      <c r="D161" s="226" t="s">
        <v>170</v>
      </c>
      <c r="E161" s="227" t="s">
        <v>1620</v>
      </c>
      <c r="F161" s="228" t="s">
        <v>1621</v>
      </c>
      <c r="G161" s="229" t="s">
        <v>291</v>
      </c>
      <c r="H161" s="230">
        <v>2</v>
      </c>
      <c r="I161" s="231"/>
      <c r="J161" s="230">
        <f>ROUND(I161*H161,3)</f>
        <v>0</v>
      </c>
      <c r="K161" s="232"/>
      <c r="L161" s="41"/>
      <c r="M161" s="233" t="s">
        <v>1</v>
      </c>
      <c r="N161" s="234" t="s">
        <v>38</v>
      </c>
      <c r="O161" s="94"/>
      <c r="P161" s="235">
        <f>O161*H161</f>
        <v>0</v>
      </c>
      <c r="Q161" s="235">
        <v>0</v>
      </c>
      <c r="R161" s="235">
        <f>Q161*H161</f>
        <v>0</v>
      </c>
      <c r="S161" s="235">
        <v>0</v>
      </c>
      <c r="T161" s="236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37" t="s">
        <v>232</v>
      </c>
      <c r="AT161" s="237" t="s">
        <v>170</v>
      </c>
      <c r="AU161" s="237" t="s">
        <v>82</v>
      </c>
      <c r="AY161" s="14" t="s">
        <v>168</v>
      </c>
      <c r="BE161" s="238">
        <f>IF(N161="základná",J161,0)</f>
        <v>0</v>
      </c>
      <c r="BF161" s="238">
        <f>IF(N161="znížená",J161,0)</f>
        <v>0</v>
      </c>
      <c r="BG161" s="238">
        <f>IF(N161="zákl. prenesená",J161,0)</f>
        <v>0</v>
      </c>
      <c r="BH161" s="238">
        <f>IF(N161="zníž. prenesená",J161,0)</f>
        <v>0</v>
      </c>
      <c r="BI161" s="238">
        <f>IF(N161="nulová",J161,0)</f>
        <v>0</v>
      </c>
      <c r="BJ161" s="14" t="s">
        <v>82</v>
      </c>
      <c r="BK161" s="239">
        <f>ROUND(I161*H161,3)</f>
        <v>0</v>
      </c>
      <c r="BL161" s="14" t="s">
        <v>232</v>
      </c>
      <c r="BM161" s="237" t="s">
        <v>394</v>
      </c>
    </row>
    <row r="162" s="2" customFormat="1" ht="21.75" customHeight="1">
      <c r="A162" s="35"/>
      <c r="B162" s="36"/>
      <c r="C162" s="240" t="s">
        <v>284</v>
      </c>
      <c r="D162" s="240" t="s">
        <v>439</v>
      </c>
      <c r="E162" s="241" t="s">
        <v>1622</v>
      </c>
      <c r="F162" s="242" t="s">
        <v>1623</v>
      </c>
      <c r="G162" s="243" t="s">
        <v>291</v>
      </c>
      <c r="H162" s="244">
        <v>2</v>
      </c>
      <c r="I162" s="245"/>
      <c r="J162" s="244">
        <f>ROUND(I162*H162,3)</f>
        <v>0</v>
      </c>
      <c r="K162" s="246"/>
      <c r="L162" s="247"/>
      <c r="M162" s="248" t="s">
        <v>1</v>
      </c>
      <c r="N162" s="249" t="s">
        <v>38</v>
      </c>
      <c r="O162" s="94"/>
      <c r="P162" s="235">
        <f>O162*H162</f>
        <v>0</v>
      </c>
      <c r="Q162" s="235">
        <v>0</v>
      </c>
      <c r="R162" s="235">
        <f>Q162*H162</f>
        <v>0</v>
      </c>
      <c r="S162" s="235">
        <v>0</v>
      </c>
      <c r="T162" s="236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37" t="s">
        <v>297</v>
      </c>
      <c r="AT162" s="237" t="s">
        <v>439</v>
      </c>
      <c r="AU162" s="237" t="s">
        <v>82</v>
      </c>
      <c r="AY162" s="14" t="s">
        <v>168</v>
      </c>
      <c r="BE162" s="238">
        <f>IF(N162="základná",J162,0)</f>
        <v>0</v>
      </c>
      <c r="BF162" s="238">
        <f>IF(N162="znížená",J162,0)</f>
        <v>0</v>
      </c>
      <c r="BG162" s="238">
        <f>IF(N162="zákl. prenesená",J162,0)</f>
        <v>0</v>
      </c>
      <c r="BH162" s="238">
        <f>IF(N162="zníž. prenesená",J162,0)</f>
        <v>0</v>
      </c>
      <c r="BI162" s="238">
        <f>IF(N162="nulová",J162,0)</f>
        <v>0</v>
      </c>
      <c r="BJ162" s="14" t="s">
        <v>82</v>
      </c>
      <c r="BK162" s="239">
        <f>ROUND(I162*H162,3)</f>
        <v>0</v>
      </c>
      <c r="BL162" s="14" t="s">
        <v>232</v>
      </c>
      <c r="BM162" s="237" t="s">
        <v>402</v>
      </c>
    </row>
    <row r="163" s="2" customFormat="1" ht="16.5" customHeight="1">
      <c r="A163" s="35"/>
      <c r="B163" s="36"/>
      <c r="C163" s="226" t="s">
        <v>288</v>
      </c>
      <c r="D163" s="226" t="s">
        <v>170</v>
      </c>
      <c r="E163" s="227" t="s">
        <v>1624</v>
      </c>
      <c r="F163" s="228" t="s">
        <v>1625</v>
      </c>
      <c r="G163" s="229" t="s">
        <v>1626</v>
      </c>
      <c r="H163" s="230">
        <v>1</v>
      </c>
      <c r="I163" s="231"/>
      <c r="J163" s="230">
        <f>ROUND(I163*H163,3)</f>
        <v>0</v>
      </c>
      <c r="K163" s="232"/>
      <c r="L163" s="41"/>
      <c r="M163" s="233" t="s">
        <v>1</v>
      </c>
      <c r="N163" s="234" t="s">
        <v>38</v>
      </c>
      <c r="O163" s="94"/>
      <c r="P163" s="235">
        <f>O163*H163</f>
        <v>0</v>
      </c>
      <c r="Q163" s="235">
        <v>0</v>
      </c>
      <c r="R163" s="235">
        <f>Q163*H163</f>
        <v>0</v>
      </c>
      <c r="S163" s="235">
        <v>0</v>
      </c>
      <c r="T163" s="236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37" t="s">
        <v>232</v>
      </c>
      <c r="AT163" s="237" t="s">
        <v>170</v>
      </c>
      <c r="AU163" s="237" t="s">
        <v>82</v>
      </c>
      <c r="AY163" s="14" t="s">
        <v>168</v>
      </c>
      <c r="BE163" s="238">
        <f>IF(N163="základná",J163,0)</f>
        <v>0</v>
      </c>
      <c r="BF163" s="238">
        <f>IF(N163="znížená",J163,0)</f>
        <v>0</v>
      </c>
      <c r="BG163" s="238">
        <f>IF(N163="zákl. prenesená",J163,0)</f>
        <v>0</v>
      </c>
      <c r="BH163" s="238">
        <f>IF(N163="zníž. prenesená",J163,0)</f>
        <v>0</v>
      </c>
      <c r="BI163" s="238">
        <f>IF(N163="nulová",J163,0)</f>
        <v>0</v>
      </c>
      <c r="BJ163" s="14" t="s">
        <v>82</v>
      </c>
      <c r="BK163" s="239">
        <f>ROUND(I163*H163,3)</f>
        <v>0</v>
      </c>
      <c r="BL163" s="14" t="s">
        <v>232</v>
      </c>
      <c r="BM163" s="237" t="s">
        <v>410</v>
      </c>
    </row>
    <row r="164" s="2" customFormat="1" ht="55.5" customHeight="1">
      <c r="A164" s="35"/>
      <c r="B164" s="36"/>
      <c r="C164" s="226" t="s">
        <v>293</v>
      </c>
      <c r="D164" s="226" t="s">
        <v>170</v>
      </c>
      <c r="E164" s="227" t="s">
        <v>1627</v>
      </c>
      <c r="F164" s="228" t="s">
        <v>1628</v>
      </c>
      <c r="G164" s="229" t="s">
        <v>1456</v>
      </c>
      <c r="H164" s="230">
        <v>1</v>
      </c>
      <c r="I164" s="231"/>
      <c r="J164" s="230">
        <f>ROUND(I164*H164,3)</f>
        <v>0</v>
      </c>
      <c r="K164" s="232"/>
      <c r="L164" s="41"/>
      <c r="M164" s="233" t="s">
        <v>1</v>
      </c>
      <c r="N164" s="234" t="s">
        <v>38</v>
      </c>
      <c r="O164" s="94"/>
      <c r="P164" s="235">
        <f>O164*H164</f>
        <v>0</v>
      </c>
      <c r="Q164" s="235">
        <v>0</v>
      </c>
      <c r="R164" s="235">
        <f>Q164*H164</f>
        <v>0</v>
      </c>
      <c r="S164" s="235">
        <v>0</v>
      </c>
      <c r="T164" s="236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37" t="s">
        <v>232</v>
      </c>
      <c r="AT164" s="237" t="s">
        <v>170</v>
      </c>
      <c r="AU164" s="237" t="s">
        <v>82</v>
      </c>
      <c r="AY164" s="14" t="s">
        <v>168</v>
      </c>
      <c r="BE164" s="238">
        <f>IF(N164="základná",J164,0)</f>
        <v>0</v>
      </c>
      <c r="BF164" s="238">
        <f>IF(N164="znížená",J164,0)</f>
        <v>0</v>
      </c>
      <c r="BG164" s="238">
        <f>IF(N164="zákl. prenesená",J164,0)</f>
        <v>0</v>
      </c>
      <c r="BH164" s="238">
        <f>IF(N164="zníž. prenesená",J164,0)</f>
        <v>0</v>
      </c>
      <c r="BI164" s="238">
        <f>IF(N164="nulová",J164,0)</f>
        <v>0</v>
      </c>
      <c r="BJ164" s="14" t="s">
        <v>82</v>
      </c>
      <c r="BK164" s="239">
        <f>ROUND(I164*H164,3)</f>
        <v>0</v>
      </c>
      <c r="BL164" s="14" t="s">
        <v>232</v>
      </c>
      <c r="BM164" s="237" t="s">
        <v>418</v>
      </c>
    </row>
    <row r="165" s="2" customFormat="1" ht="21.75" customHeight="1">
      <c r="A165" s="35"/>
      <c r="B165" s="36"/>
      <c r="C165" s="226" t="s">
        <v>297</v>
      </c>
      <c r="D165" s="226" t="s">
        <v>170</v>
      </c>
      <c r="E165" s="227" t="s">
        <v>1629</v>
      </c>
      <c r="F165" s="228" t="s">
        <v>1630</v>
      </c>
      <c r="G165" s="229" t="s">
        <v>212</v>
      </c>
      <c r="H165" s="230">
        <v>0.20000000000000001</v>
      </c>
      <c r="I165" s="231"/>
      <c r="J165" s="230">
        <f>ROUND(I165*H165,3)</f>
        <v>0</v>
      </c>
      <c r="K165" s="232"/>
      <c r="L165" s="41"/>
      <c r="M165" s="233" t="s">
        <v>1</v>
      </c>
      <c r="N165" s="234" t="s">
        <v>38</v>
      </c>
      <c r="O165" s="94"/>
      <c r="P165" s="235">
        <f>O165*H165</f>
        <v>0</v>
      </c>
      <c r="Q165" s="235">
        <v>0</v>
      </c>
      <c r="R165" s="235">
        <f>Q165*H165</f>
        <v>0</v>
      </c>
      <c r="S165" s="235">
        <v>0</v>
      </c>
      <c r="T165" s="236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37" t="s">
        <v>232</v>
      </c>
      <c r="AT165" s="237" t="s">
        <v>170</v>
      </c>
      <c r="AU165" s="237" t="s">
        <v>82</v>
      </c>
      <c r="AY165" s="14" t="s">
        <v>168</v>
      </c>
      <c r="BE165" s="238">
        <f>IF(N165="základná",J165,0)</f>
        <v>0</v>
      </c>
      <c r="BF165" s="238">
        <f>IF(N165="znížená",J165,0)</f>
        <v>0</v>
      </c>
      <c r="BG165" s="238">
        <f>IF(N165="zákl. prenesená",J165,0)</f>
        <v>0</v>
      </c>
      <c r="BH165" s="238">
        <f>IF(N165="zníž. prenesená",J165,0)</f>
        <v>0</v>
      </c>
      <c r="BI165" s="238">
        <f>IF(N165="nulová",J165,0)</f>
        <v>0</v>
      </c>
      <c r="BJ165" s="14" t="s">
        <v>82</v>
      </c>
      <c r="BK165" s="239">
        <f>ROUND(I165*H165,3)</f>
        <v>0</v>
      </c>
      <c r="BL165" s="14" t="s">
        <v>232</v>
      </c>
      <c r="BM165" s="237" t="s">
        <v>426</v>
      </c>
    </row>
    <row r="166" s="12" customFormat="1" ht="22.8" customHeight="1">
      <c r="A166" s="12"/>
      <c r="B166" s="210"/>
      <c r="C166" s="211"/>
      <c r="D166" s="212" t="s">
        <v>71</v>
      </c>
      <c r="E166" s="224" t="s">
        <v>1631</v>
      </c>
      <c r="F166" s="224" t="s">
        <v>1632</v>
      </c>
      <c r="G166" s="211"/>
      <c r="H166" s="211"/>
      <c r="I166" s="214"/>
      <c r="J166" s="225">
        <f>BK166</f>
        <v>0</v>
      </c>
      <c r="K166" s="211"/>
      <c r="L166" s="216"/>
      <c r="M166" s="217"/>
      <c r="N166" s="218"/>
      <c r="O166" s="218"/>
      <c r="P166" s="219">
        <f>SUM(P167:P174)</f>
        <v>0</v>
      </c>
      <c r="Q166" s="218"/>
      <c r="R166" s="219">
        <f>SUM(R167:R174)</f>
        <v>1.9032608099999999</v>
      </c>
      <c r="S166" s="218"/>
      <c r="T166" s="220">
        <f>SUM(T167:T174)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21" t="s">
        <v>82</v>
      </c>
      <c r="AT166" s="222" t="s">
        <v>71</v>
      </c>
      <c r="AU166" s="222" t="s">
        <v>80</v>
      </c>
      <c r="AY166" s="221" t="s">
        <v>168</v>
      </c>
      <c r="BK166" s="223">
        <f>SUM(BK167:BK174)</f>
        <v>0</v>
      </c>
    </row>
    <row r="167" s="2" customFormat="1" ht="24.15" customHeight="1">
      <c r="A167" s="35"/>
      <c r="B167" s="36"/>
      <c r="C167" s="226" t="s">
        <v>301</v>
      </c>
      <c r="D167" s="226" t="s">
        <v>170</v>
      </c>
      <c r="E167" s="227" t="s">
        <v>1633</v>
      </c>
      <c r="F167" s="228" t="s">
        <v>1634</v>
      </c>
      <c r="G167" s="229" t="s">
        <v>666</v>
      </c>
      <c r="H167" s="230">
        <v>443</v>
      </c>
      <c r="I167" s="231"/>
      <c r="J167" s="230">
        <f>ROUND(I167*H167,3)</f>
        <v>0</v>
      </c>
      <c r="K167" s="232"/>
      <c r="L167" s="41"/>
      <c r="M167" s="233" t="s">
        <v>1</v>
      </c>
      <c r="N167" s="234" t="s">
        <v>38</v>
      </c>
      <c r="O167" s="94"/>
      <c r="P167" s="235">
        <f>O167*H167</f>
        <v>0</v>
      </c>
      <c r="Q167" s="235">
        <v>0.00165</v>
      </c>
      <c r="R167" s="235">
        <f>Q167*H167</f>
        <v>0.73094999999999999</v>
      </c>
      <c r="S167" s="235">
        <v>0</v>
      </c>
      <c r="T167" s="236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37" t="s">
        <v>232</v>
      </c>
      <c r="AT167" s="237" t="s">
        <v>170</v>
      </c>
      <c r="AU167" s="237" t="s">
        <v>82</v>
      </c>
      <c r="AY167" s="14" t="s">
        <v>168</v>
      </c>
      <c r="BE167" s="238">
        <f>IF(N167="základná",J167,0)</f>
        <v>0</v>
      </c>
      <c r="BF167" s="238">
        <f>IF(N167="znížená",J167,0)</f>
        <v>0</v>
      </c>
      <c r="BG167" s="238">
        <f>IF(N167="zákl. prenesená",J167,0)</f>
        <v>0</v>
      </c>
      <c r="BH167" s="238">
        <f>IF(N167="zníž. prenesená",J167,0)</f>
        <v>0</v>
      </c>
      <c r="BI167" s="238">
        <f>IF(N167="nulová",J167,0)</f>
        <v>0</v>
      </c>
      <c r="BJ167" s="14" t="s">
        <v>82</v>
      </c>
      <c r="BK167" s="239">
        <f>ROUND(I167*H167,3)</f>
        <v>0</v>
      </c>
      <c r="BL167" s="14" t="s">
        <v>232</v>
      </c>
      <c r="BM167" s="237" t="s">
        <v>434</v>
      </c>
    </row>
    <row r="168" s="2" customFormat="1" ht="24.15" customHeight="1">
      <c r="A168" s="35"/>
      <c r="B168" s="36"/>
      <c r="C168" s="226" t="s">
        <v>305</v>
      </c>
      <c r="D168" s="226" t="s">
        <v>170</v>
      </c>
      <c r="E168" s="227" t="s">
        <v>1635</v>
      </c>
      <c r="F168" s="228" t="s">
        <v>1636</v>
      </c>
      <c r="G168" s="229" t="s">
        <v>666</v>
      </c>
      <c r="H168" s="230">
        <v>173</v>
      </c>
      <c r="I168" s="231"/>
      <c r="J168" s="230">
        <f>ROUND(I168*H168,3)</f>
        <v>0</v>
      </c>
      <c r="K168" s="232"/>
      <c r="L168" s="41"/>
      <c r="M168" s="233" t="s">
        <v>1</v>
      </c>
      <c r="N168" s="234" t="s">
        <v>38</v>
      </c>
      <c r="O168" s="94"/>
      <c r="P168" s="235">
        <f>O168*H168</f>
        <v>0</v>
      </c>
      <c r="Q168" s="235">
        <v>0.00199197</v>
      </c>
      <c r="R168" s="235">
        <f>Q168*H168</f>
        <v>0.34461080999999999</v>
      </c>
      <c r="S168" s="235">
        <v>0</v>
      </c>
      <c r="T168" s="236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37" t="s">
        <v>232</v>
      </c>
      <c r="AT168" s="237" t="s">
        <v>170</v>
      </c>
      <c r="AU168" s="237" t="s">
        <v>82</v>
      </c>
      <c r="AY168" s="14" t="s">
        <v>168</v>
      </c>
      <c r="BE168" s="238">
        <f>IF(N168="základná",J168,0)</f>
        <v>0</v>
      </c>
      <c r="BF168" s="238">
        <f>IF(N168="znížená",J168,0)</f>
        <v>0</v>
      </c>
      <c r="BG168" s="238">
        <f>IF(N168="zákl. prenesená",J168,0)</f>
        <v>0</v>
      </c>
      <c r="BH168" s="238">
        <f>IF(N168="zníž. prenesená",J168,0)</f>
        <v>0</v>
      </c>
      <c r="BI168" s="238">
        <f>IF(N168="nulová",J168,0)</f>
        <v>0</v>
      </c>
      <c r="BJ168" s="14" t="s">
        <v>82</v>
      </c>
      <c r="BK168" s="239">
        <f>ROUND(I168*H168,3)</f>
        <v>0</v>
      </c>
      <c r="BL168" s="14" t="s">
        <v>232</v>
      </c>
      <c r="BM168" s="237" t="s">
        <v>443</v>
      </c>
    </row>
    <row r="169" s="2" customFormat="1" ht="24.15" customHeight="1">
      <c r="A169" s="35"/>
      <c r="B169" s="36"/>
      <c r="C169" s="226" t="s">
        <v>309</v>
      </c>
      <c r="D169" s="226" t="s">
        <v>170</v>
      </c>
      <c r="E169" s="227" t="s">
        <v>1637</v>
      </c>
      <c r="F169" s="228" t="s">
        <v>1638</v>
      </c>
      <c r="G169" s="229" t="s">
        <v>666</v>
      </c>
      <c r="H169" s="230">
        <v>128</v>
      </c>
      <c r="I169" s="231"/>
      <c r="J169" s="230">
        <f>ROUND(I169*H169,3)</f>
        <v>0</v>
      </c>
      <c r="K169" s="232"/>
      <c r="L169" s="41"/>
      <c r="M169" s="233" t="s">
        <v>1</v>
      </c>
      <c r="N169" s="234" t="s">
        <v>38</v>
      </c>
      <c r="O169" s="94"/>
      <c r="P169" s="235">
        <f>O169*H169</f>
        <v>0</v>
      </c>
      <c r="Q169" s="235">
        <v>0.00314</v>
      </c>
      <c r="R169" s="235">
        <f>Q169*H169</f>
        <v>0.40192</v>
      </c>
      <c r="S169" s="235">
        <v>0</v>
      </c>
      <c r="T169" s="236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37" t="s">
        <v>232</v>
      </c>
      <c r="AT169" s="237" t="s">
        <v>170</v>
      </c>
      <c r="AU169" s="237" t="s">
        <v>82</v>
      </c>
      <c r="AY169" s="14" t="s">
        <v>168</v>
      </c>
      <c r="BE169" s="238">
        <f>IF(N169="základná",J169,0)</f>
        <v>0</v>
      </c>
      <c r="BF169" s="238">
        <f>IF(N169="znížená",J169,0)</f>
        <v>0</v>
      </c>
      <c r="BG169" s="238">
        <f>IF(N169="zákl. prenesená",J169,0)</f>
        <v>0</v>
      </c>
      <c r="BH169" s="238">
        <f>IF(N169="zníž. prenesená",J169,0)</f>
        <v>0</v>
      </c>
      <c r="BI169" s="238">
        <f>IF(N169="nulová",J169,0)</f>
        <v>0</v>
      </c>
      <c r="BJ169" s="14" t="s">
        <v>82</v>
      </c>
      <c r="BK169" s="239">
        <f>ROUND(I169*H169,3)</f>
        <v>0</v>
      </c>
      <c r="BL169" s="14" t="s">
        <v>232</v>
      </c>
      <c r="BM169" s="237" t="s">
        <v>451</v>
      </c>
    </row>
    <row r="170" s="2" customFormat="1" ht="24.15" customHeight="1">
      <c r="A170" s="35"/>
      <c r="B170" s="36"/>
      <c r="C170" s="226" t="s">
        <v>313</v>
      </c>
      <c r="D170" s="226" t="s">
        <v>170</v>
      </c>
      <c r="E170" s="227" t="s">
        <v>1639</v>
      </c>
      <c r="F170" s="228" t="s">
        <v>1640</v>
      </c>
      <c r="G170" s="229" t="s">
        <v>666</v>
      </c>
      <c r="H170" s="230">
        <v>83</v>
      </c>
      <c r="I170" s="231"/>
      <c r="J170" s="230">
        <f>ROUND(I170*H170,3)</f>
        <v>0</v>
      </c>
      <c r="K170" s="232"/>
      <c r="L170" s="41"/>
      <c r="M170" s="233" t="s">
        <v>1</v>
      </c>
      <c r="N170" s="234" t="s">
        <v>38</v>
      </c>
      <c r="O170" s="94"/>
      <c r="P170" s="235">
        <f>O170*H170</f>
        <v>0</v>
      </c>
      <c r="Q170" s="235">
        <v>0.0038999999999999998</v>
      </c>
      <c r="R170" s="235">
        <f>Q170*H170</f>
        <v>0.32369999999999999</v>
      </c>
      <c r="S170" s="235">
        <v>0</v>
      </c>
      <c r="T170" s="236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37" t="s">
        <v>232</v>
      </c>
      <c r="AT170" s="237" t="s">
        <v>170</v>
      </c>
      <c r="AU170" s="237" t="s">
        <v>82</v>
      </c>
      <c r="AY170" s="14" t="s">
        <v>168</v>
      </c>
      <c r="BE170" s="238">
        <f>IF(N170="základná",J170,0)</f>
        <v>0</v>
      </c>
      <c r="BF170" s="238">
        <f>IF(N170="znížená",J170,0)</f>
        <v>0</v>
      </c>
      <c r="BG170" s="238">
        <f>IF(N170="zákl. prenesená",J170,0)</f>
        <v>0</v>
      </c>
      <c r="BH170" s="238">
        <f>IF(N170="zníž. prenesená",J170,0)</f>
        <v>0</v>
      </c>
      <c r="BI170" s="238">
        <f>IF(N170="nulová",J170,0)</f>
        <v>0</v>
      </c>
      <c r="BJ170" s="14" t="s">
        <v>82</v>
      </c>
      <c r="BK170" s="239">
        <f>ROUND(I170*H170,3)</f>
        <v>0</v>
      </c>
      <c r="BL170" s="14" t="s">
        <v>232</v>
      </c>
      <c r="BM170" s="237" t="s">
        <v>459</v>
      </c>
    </row>
    <row r="171" s="2" customFormat="1" ht="24.15" customHeight="1">
      <c r="A171" s="35"/>
      <c r="B171" s="36"/>
      <c r="C171" s="226" t="s">
        <v>317</v>
      </c>
      <c r="D171" s="226" t="s">
        <v>170</v>
      </c>
      <c r="E171" s="227" t="s">
        <v>1641</v>
      </c>
      <c r="F171" s="228" t="s">
        <v>1642</v>
      </c>
      <c r="G171" s="229" t="s">
        <v>666</v>
      </c>
      <c r="H171" s="230">
        <v>22</v>
      </c>
      <c r="I171" s="231"/>
      <c r="J171" s="230">
        <f>ROUND(I171*H171,3)</f>
        <v>0</v>
      </c>
      <c r="K171" s="232"/>
      <c r="L171" s="41"/>
      <c r="M171" s="233" t="s">
        <v>1</v>
      </c>
      <c r="N171" s="234" t="s">
        <v>38</v>
      </c>
      <c r="O171" s="94"/>
      <c r="P171" s="235">
        <f>O171*H171</f>
        <v>0</v>
      </c>
      <c r="Q171" s="235">
        <v>0.00464</v>
      </c>
      <c r="R171" s="235">
        <f>Q171*H171</f>
        <v>0.10208</v>
      </c>
      <c r="S171" s="235">
        <v>0</v>
      </c>
      <c r="T171" s="236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37" t="s">
        <v>232</v>
      </c>
      <c r="AT171" s="237" t="s">
        <v>170</v>
      </c>
      <c r="AU171" s="237" t="s">
        <v>82</v>
      </c>
      <c r="AY171" s="14" t="s">
        <v>168</v>
      </c>
      <c r="BE171" s="238">
        <f>IF(N171="základná",J171,0)</f>
        <v>0</v>
      </c>
      <c r="BF171" s="238">
        <f>IF(N171="znížená",J171,0)</f>
        <v>0</v>
      </c>
      <c r="BG171" s="238">
        <f>IF(N171="zákl. prenesená",J171,0)</f>
        <v>0</v>
      </c>
      <c r="BH171" s="238">
        <f>IF(N171="zníž. prenesená",J171,0)</f>
        <v>0</v>
      </c>
      <c r="BI171" s="238">
        <f>IF(N171="nulová",J171,0)</f>
        <v>0</v>
      </c>
      <c r="BJ171" s="14" t="s">
        <v>82</v>
      </c>
      <c r="BK171" s="239">
        <f>ROUND(I171*H171,3)</f>
        <v>0</v>
      </c>
      <c r="BL171" s="14" t="s">
        <v>232</v>
      </c>
      <c r="BM171" s="237" t="s">
        <v>468</v>
      </c>
    </row>
    <row r="172" s="2" customFormat="1" ht="24.15" customHeight="1">
      <c r="A172" s="35"/>
      <c r="B172" s="36"/>
      <c r="C172" s="226" t="s">
        <v>321</v>
      </c>
      <c r="D172" s="226" t="s">
        <v>170</v>
      </c>
      <c r="E172" s="227" t="s">
        <v>1643</v>
      </c>
      <c r="F172" s="228" t="s">
        <v>1644</v>
      </c>
      <c r="G172" s="229" t="s">
        <v>666</v>
      </c>
      <c r="H172" s="230">
        <v>7</v>
      </c>
      <c r="I172" s="231"/>
      <c r="J172" s="230">
        <f>ROUND(I172*H172,3)</f>
        <v>0</v>
      </c>
      <c r="K172" s="232"/>
      <c r="L172" s="41"/>
      <c r="M172" s="233" t="s">
        <v>1</v>
      </c>
      <c r="N172" s="234" t="s">
        <v>38</v>
      </c>
      <c r="O172" s="94"/>
      <c r="P172" s="235">
        <f>O172*H172</f>
        <v>0</v>
      </c>
      <c r="Q172" s="235">
        <v>0</v>
      </c>
      <c r="R172" s="235">
        <f>Q172*H172</f>
        <v>0</v>
      </c>
      <c r="S172" s="235">
        <v>0</v>
      </c>
      <c r="T172" s="236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37" t="s">
        <v>232</v>
      </c>
      <c r="AT172" s="237" t="s">
        <v>170</v>
      </c>
      <c r="AU172" s="237" t="s">
        <v>82</v>
      </c>
      <c r="AY172" s="14" t="s">
        <v>168</v>
      </c>
      <c r="BE172" s="238">
        <f>IF(N172="základná",J172,0)</f>
        <v>0</v>
      </c>
      <c r="BF172" s="238">
        <f>IF(N172="znížená",J172,0)</f>
        <v>0</v>
      </c>
      <c r="BG172" s="238">
        <f>IF(N172="zákl. prenesená",J172,0)</f>
        <v>0</v>
      </c>
      <c r="BH172" s="238">
        <f>IF(N172="zníž. prenesená",J172,0)</f>
        <v>0</v>
      </c>
      <c r="BI172" s="238">
        <f>IF(N172="nulová",J172,0)</f>
        <v>0</v>
      </c>
      <c r="BJ172" s="14" t="s">
        <v>82</v>
      </c>
      <c r="BK172" s="239">
        <f>ROUND(I172*H172,3)</f>
        <v>0</v>
      </c>
      <c r="BL172" s="14" t="s">
        <v>232</v>
      </c>
      <c r="BM172" s="237" t="s">
        <v>476</v>
      </c>
    </row>
    <row r="173" s="2" customFormat="1" ht="16.5" customHeight="1">
      <c r="A173" s="35"/>
      <c r="B173" s="36"/>
      <c r="C173" s="226" t="s">
        <v>325</v>
      </c>
      <c r="D173" s="226" t="s">
        <v>170</v>
      </c>
      <c r="E173" s="227" t="s">
        <v>1645</v>
      </c>
      <c r="F173" s="228" t="s">
        <v>1646</v>
      </c>
      <c r="G173" s="229" t="s">
        <v>666</v>
      </c>
      <c r="H173" s="230">
        <v>856</v>
      </c>
      <c r="I173" s="231"/>
      <c r="J173" s="230">
        <f>ROUND(I173*H173,3)</f>
        <v>0</v>
      </c>
      <c r="K173" s="232"/>
      <c r="L173" s="41"/>
      <c r="M173" s="233" t="s">
        <v>1</v>
      </c>
      <c r="N173" s="234" t="s">
        <v>38</v>
      </c>
      <c r="O173" s="94"/>
      <c r="P173" s="235">
        <f>O173*H173</f>
        <v>0</v>
      </c>
      <c r="Q173" s="235">
        <v>0</v>
      </c>
      <c r="R173" s="235">
        <f>Q173*H173</f>
        <v>0</v>
      </c>
      <c r="S173" s="235">
        <v>0</v>
      </c>
      <c r="T173" s="236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37" t="s">
        <v>232</v>
      </c>
      <c r="AT173" s="237" t="s">
        <v>170</v>
      </c>
      <c r="AU173" s="237" t="s">
        <v>82</v>
      </c>
      <c r="AY173" s="14" t="s">
        <v>168</v>
      </c>
      <c r="BE173" s="238">
        <f>IF(N173="základná",J173,0)</f>
        <v>0</v>
      </c>
      <c r="BF173" s="238">
        <f>IF(N173="znížená",J173,0)</f>
        <v>0</v>
      </c>
      <c r="BG173" s="238">
        <f>IF(N173="zákl. prenesená",J173,0)</f>
        <v>0</v>
      </c>
      <c r="BH173" s="238">
        <f>IF(N173="zníž. prenesená",J173,0)</f>
        <v>0</v>
      </c>
      <c r="BI173" s="238">
        <f>IF(N173="nulová",J173,0)</f>
        <v>0</v>
      </c>
      <c r="BJ173" s="14" t="s">
        <v>82</v>
      </c>
      <c r="BK173" s="239">
        <f>ROUND(I173*H173,3)</f>
        <v>0</v>
      </c>
      <c r="BL173" s="14" t="s">
        <v>232</v>
      </c>
      <c r="BM173" s="237" t="s">
        <v>485</v>
      </c>
    </row>
    <row r="174" s="2" customFormat="1" ht="24.15" customHeight="1">
      <c r="A174" s="35"/>
      <c r="B174" s="36"/>
      <c r="C174" s="226" t="s">
        <v>329</v>
      </c>
      <c r="D174" s="226" t="s">
        <v>170</v>
      </c>
      <c r="E174" s="227" t="s">
        <v>1647</v>
      </c>
      <c r="F174" s="228" t="s">
        <v>1648</v>
      </c>
      <c r="G174" s="229" t="s">
        <v>212</v>
      </c>
      <c r="H174" s="230">
        <v>6.6799999999999997</v>
      </c>
      <c r="I174" s="231"/>
      <c r="J174" s="230">
        <f>ROUND(I174*H174,3)</f>
        <v>0</v>
      </c>
      <c r="K174" s="232"/>
      <c r="L174" s="41"/>
      <c r="M174" s="233" t="s">
        <v>1</v>
      </c>
      <c r="N174" s="234" t="s">
        <v>38</v>
      </c>
      <c r="O174" s="94"/>
      <c r="P174" s="235">
        <f>O174*H174</f>
        <v>0</v>
      </c>
      <c r="Q174" s="235">
        <v>0</v>
      </c>
      <c r="R174" s="235">
        <f>Q174*H174</f>
        <v>0</v>
      </c>
      <c r="S174" s="235">
        <v>0</v>
      </c>
      <c r="T174" s="236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37" t="s">
        <v>232</v>
      </c>
      <c r="AT174" s="237" t="s">
        <v>170</v>
      </c>
      <c r="AU174" s="237" t="s">
        <v>82</v>
      </c>
      <c r="AY174" s="14" t="s">
        <v>168</v>
      </c>
      <c r="BE174" s="238">
        <f>IF(N174="základná",J174,0)</f>
        <v>0</v>
      </c>
      <c r="BF174" s="238">
        <f>IF(N174="znížená",J174,0)</f>
        <v>0</v>
      </c>
      <c r="BG174" s="238">
        <f>IF(N174="zákl. prenesená",J174,0)</f>
        <v>0</v>
      </c>
      <c r="BH174" s="238">
        <f>IF(N174="zníž. prenesená",J174,0)</f>
        <v>0</v>
      </c>
      <c r="BI174" s="238">
        <f>IF(N174="nulová",J174,0)</f>
        <v>0</v>
      </c>
      <c r="BJ174" s="14" t="s">
        <v>82</v>
      </c>
      <c r="BK174" s="239">
        <f>ROUND(I174*H174,3)</f>
        <v>0</v>
      </c>
      <c r="BL174" s="14" t="s">
        <v>232</v>
      </c>
      <c r="BM174" s="237" t="s">
        <v>493</v>
      </c>
    </row>
    <row r="175" s="12" customFormat="1" ht="22.8" customHeight="1">
      <c r="A175" s="12"/>
      <c r="B175" s="210"/>
      <c r="C175" s="211"/>
      <c r="D175" s="212" t="s">
        <v>71</v>
      </c>
      <c r="E175" s="224" t="s">
        <v>1649</v>
      </c>
      <c r="F175" s="224" t="s">
        <v>1650</v>
      </c>
      <c r="G175" s="211"/>
      <c r="H175" s="211"/>
      <c r="I175" s="214"/>
      <c r="J175" s="225">
        <f>BK175</f>
        <v>0</v>
      </c>
      <c r="K175" s="211"/>
      <c r="L175" s="216"/>
      <c r="M175" s="217"/>
      <c r="N175" s="218"/>
      <c r="O175" s="218"/>
      <c r="P175" s="219">
        <f>SUM(P176:P210)</f>
        <v>0</v>
      </c>
      <c r="Q175" s="218"/>
      <c r="R175" s="219">
        <f>SUM(R176:R210)</f>
        <v>0.086669999999999997</v>
      </c>
      <c r="S175" s="218"/>
      <c r="T175" s="220">
        <f>SUM(T176:T210)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21" t="s">
        <v>82</v>
      </c>
      <c r="AT175" s="222" t="s">
        <v>71</v>
      </c>
      <c r="AU175" s="222" t="s">
        <v>80</v>
      </c>
      <c r="AY175" s="221" t="s">
        <v>168</v>
      </c>
      <c r="BK175" s="223">
        <f>SUM(BK176:BK210)</f>
        <v>0</v>
      </c>
    </row>
    <row r="176" s="2" customFormat="1" ht="21.75" customHeight="1">
      <c r="A176" s="35"/>
      <c r="B176" s="36"/>
      <c r="C176" s="226" t="s">
        <v>333</v>
      </c>
      <c r="D176" s="226" t="s">
        <v>170</v>
      </c>
      <c r="E176" s="227" t="s">
        <v>1651</v>
      </c>
      <c r="F176" s="228" t="s">
        <v>1652</v>
      </c>
      <c r="G176" s="229" t="s">
        <v>291</v>
      </c>
      <c r="H176" s="230">
        <v>126</v>
      </c>
      <c r="I176" s="231"/>
      <c r="J176" s="230">
        <f>ROUND(I176*H176,3)</f>
        <v>0</v>
      </c>
      <c r="K176" s="232"/>
      <c r="L176" s="41"/>
      <c r="M176" s="233" t="s">
        <v>1</v>
      </c>
      <c r="N176" s="234" t="s">
        <v>38</v>
      </c>
      <c r="O176" s="94"/>
      <c r="P176" s="235">
        <f>O176*H176</f>
        <v>0</v>
      </c>
      <c r="Q176" s="235">
        <v>3.0000000000000001E-05</v>
      </c>
      <c r="R176" s="235">
        <f>Q176*H176</f>
        <v>0.0037799999999999999</v>
      </c>
      <c r="S176" s="235">
        <v>0</v>
      </c>
      <c r="T176" s="236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37" t="s">
        <v>232</v>
      </c>
      <c r="AT176" s="237" t="s">
        <v>170</v>
      </c>
      <c r="AU176" s="237" t="s">
        <v>82</v>
      </c>
      <c r="AY176" s="14" t="s">
        <v>168</v>
      </c>
      <c r="BE176" s="238">
        <f>IF(N176="základná",J176,0)</f>
        <v>0</v>
      </c>
      <c r="BF176" s="238">
        <f>IF(N176="znížená",J176,0)</f>
        <v>0</v>
      </c>
      <c r="BG176" s="238">
        <f>IF(N176="zákl. prenesená",J176,0)</f>
        <v>0</v>
      </c>
      <c r="BH176" s="238">
        <f>IF(N176="zníž. prenesená",J176,0)</f>
        <v>0</v>
      </c>
      <c r="BI176" s="238">
        <f>IF(N176="nulová",J176,0)</f>
        <v>0</v>
      </c>
      <c r="BJ176" s="14" t="s">
        <v>82</v>
      </c>
      <c r="BK176" s="239">
        <f>ROUND(I176*H176,3)</f>
        <v>0</v>
      </c>
      <c r="BL176" s="14" t="s">
        <v>232</v>
      </c>
      <c r="BM176" s="237" t="s">
        <v>501</v>
      </c>
    </row>
    <row r="177" s="2" customFormat="1" ht="16.5" customHeight="1">
      <c r="A177" s="35"/>
      <c r="B177" s="36"/>
      <c r="C177" s="240" t="s">
        <v>337</v>
      </c>
      <c r="D177" s="240" t="s">
        <v>439</v>
      </c>
      <c r="E177" s="241" t="s">
        <v>1653</v>
      </c>
      <c r="F177" s="242" t="s">
        <v>1654</v>
      </c>
      <c r="G177" s="243" t="s">
        <v>291</v>
      </c>
      <c r="H177" s="244">
        <v>67</v>
      </c>
      <c r="I177" s="245"/>
      <c r="J177" s="244">
        <f>ROUND(I177*H177,3)</f>
        <v>0</v>
      </c>
      <c r="K177" s="246"/>
      <c r="L177" s="247"/>
      <c r="M177" s="248" t="s">
        <v>1</v>
      </c>
      <c r="N177" s="249" t="s">
        <v>38</v>
      </c>
      <c r="O177" s="94"/>
      <c r="P177" s="235">
        <f>O177*H177</f>
        <v>0</v>
      </c>
      <c r="Q177" s="235">
        <v>0</v>
      </c>
      <c r="R177" s="235">
        <f>Q177*H177</f>
        <v>0</v>
      </c>
      <c r="S177" s="235">
        <v>0</v>
      </c>
      <c r="T177" s="236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37" t="s">
        <v>297</v>
      </c>
      <c r="AT177" s="237" t="s">
        <v>439</v>
      </c>
      <c r="AU177" s="237" t="s">
        <v>82</v>
      </c>
      <c r="AY177" s="14" t="s">
        <v>168</v>
      </c>
      <c r="BE177" s="238">
        <f>IF(N177="základná",J177,0)</f>
        <v>0</v>
      </c>
      <c r="BF177" s="238">
        <f>IF(N177="znížená",J177,0)</f>
        <v>0</v>
      </c>
      <c r="BG177" s="238">
        <f>IF(N177="zákl. prenesená",J177,0)</f>
        <v>0</v>
      </c>
      <c r="BH177" s="238">
        <f>IF(N177="zníž. prenesená",J177,0)</f>
        <v>0</v>
      </c>
      <c r="BI177" s="238">
        <f>IF(N177="nulová",J177,0)</f>
        <v>0</v>
      </c>
      <c r="BJ177" s="14" t="s">
        <v>82</v>
      </c>
      <c r="BK177" s="239">
        <f>ROUND(I177*H177,3)</f>
        <v>0</v>
      </c>
      <c r="BL177" s="14" t="s">
        <v>232</v>
      </c>
      <c r="BM177" s="237" t="s">
        <v>509</v>
      </c>
    </row>
    <row r="178" s="2" customFormat="1" ht="16.5" customHeight="1">
      <c r="A178" s="35"/>
      <c r="B178" s="36"/>
      <c r="C178" s="240" t="s">
        <v>341</v>
      </c>
      <c r="D178" s="240" t="s">
        <v>439</v>
      </c>
      <c r="E178" s="241" t="s">
        <v>1655</v>
      </c>
      <c r="F178" s="242" t="s">
        <v>1656</v>
      </c>
      <c r="G178" s="243" t="s">
        <v>291</v>
      </c>
      <c r="H178" s="244">
        <v>8</v>
      </c>
      <c r="I178" s="245"/>
      <c r="J178" s="244">
        <f>ROUND(I178*H178,3)</f>
        <v>0</v>
      </c>
      <c r="K178" s="246"/>
      <c r="L178" s="247"/>
      <c r="M178" s="248" t="s">
        <v>1</v>
      </c>
      <c r="N178" s="249" t="s">
        <v>38</v>
      </c>
      <c r="O178" s="94"/>
      <c r="P178" s="235">
        <f>O178*H178</f>
        <v>0</v>
      </c>
      <c r="Q178" s="235">
        <v>0.00038999999999999999</v>
      </c>
      <c r="R178" s="235">
        <f>Q178*H178</f>
        <v>0.0031199999999999999</v>
      </c>
      <c r="S178" s="235">
        <v>0</v>
      </c>
      <c r="T178" s="236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37" t="s">
        <v>297</v>
      </c>
      <c r="AT178" s="237" t="s">
        <v>439</v>
      </c>
      <c r="AU178" s="237" t="s">
        <v>82</v>
      </c>
      <c r="AY178" s="14" t="s">
        <v>168</v>
      </c>
      <c r="BE178" s="238">
        <f>IF(N178="základná",J178,0)</f>
        <v>0</v>
      </c>
      <c r="BF178" s="238">
        <f>IF(N178="znížená",J178,0)</f>
        <v>0</v>
      </c>
      <c r="BG178" s="238">
        <f>IF(N178="zákl. prenesená",J178,0)</f>
        <v>0</v>
      </c>
      <c r="BH178" s="238">
        <f>IF(N178="zníž. prenesená",J178,0)</f>
        <v>0</v>
      </c>
      <c r="BI178" s="238">
        <f>IF(N178="nulová",J178,0)</f>
        <v>0</v>
      </c>
      <c r="BJ178" s="14" t="s">
        <v>82</v>
      </c>
      <c r="BK178" s="239">
        <f>ROUND(I178*H178,3)</f>
        <v>0</v>
      </c>
      <c r="BL178" s="14" t="s">
        <v>232</v>
      </c>
      <c r="BM178" s="237" t="s">
        <v>517</v>
      </c>
    </row>
    <row r="179" s="2" customFormat="1" ht="16.5" customHeight="1">
      <c r="A179" s="35"/>
      <c r="B179" s="36"/>
      <c r="C179" s="240" t="s">
        <v>345</v>
      </c>
      <c r="D179" s="240" t="s">
        <v>439</v>
      </c>
      <c r="E179" s="241" t="s">
        <v>1657</v>
      </c>
      <c r="F179" s="242" t="s">
        <v>1658</v>
      </c>
      <c r="G179" s="243" t="s">
        <v>291</v>
      </c>
      <c r="H179" s="244">
        <v>15</v>
      </c>
      <c r="I179" s="245"/>
      <c r="J179" s="244">
        <f>ROUND(I179*H179,3)</f>
        <v>0</v>
      </c>
      <c r="K179" s="246"/>
      <c r="L179" s="247"/>
      <c r="M179" s="248" t="s">
        <v>1</v>
      </c>
      <c r="N179" s="249" t="s">
        <v>38</v>
      </c>
      <c r="O179" s="94"/>
      <c r="P179" s="235">
        <f>O179*H179</f>
        <v>0</v>
      </c>
      <c r="Q179" s="235">
        <v>0.00031</v>
      </c>
      <c r="R179" s="235">
        <f>Q179*H179</f>
        <v>0.0046499999999999996</v>
      </c>
      <c r="S179" s="235">
        <v>0</v>
      </c>
      <c r="T179" s="236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37" t="s">
        <v>297</v>
      </c>
      <c r="AT179" s="237" t="s">
        <v>439</v>
      </c>
      <c r="AU179" s="237" t="s">
        <v>82</v>
      </c>
      <c r="AY179" s="14" t="s">
        <v>168</v>
      </c>
      <c r="BE179" s="238">
        <f>IF(N179="základná",J179,0)</f>
        <v>0</v>
      </c>
      <c r="BF179" s="238">
        <f>IF(N179="znížená",J179,0)</f>
        <v>0</v>
      </c>
      <c r="BG179" s="238">
        <f>IF(N179="zákl. prenesená",J179,0)</f>
        <v>0</v>
      </c>
      <c r="BH179" s="238">
        <f>IF(N179="zníž. prenesená",J179,0)</f>
        <v>0</v>
      </c>
      <c r="BI179" s="238">
        <f>IF(N179="nulová",J179,0)</f>
        <v>0</v>
      </c>
      <c r="BJ179" s="14" t="s">
        <v>82</v>
      </c>
      <c r="BK179" s="239">
        <f>ROUND(I179*H179,3)</f>
        <v>0</v>
      </c>
      <c r="BL179" s="14" t="s">
        <v>232</v>
      </c>
      <c r="BM179" s="237" t="s">
        <v>525</v>
      </c>
    </row>
    <row r="180" s="2" customFormat="1" ht="24.15" customHeight="1">
      <c r="A180" s="35"/>
      <c r="B180" s="36"/>
      <c r="C180" s="240" t="s">
        <v>349</v>
      </c>
      <c r="D180" s="240" t="s">
        <v>439</v>
      </c>
      <c r="E180" s="241" t="s">
        <v>1659</v>
      </c>
      <c r="F180" s="242" t="s">
        <v>1660</v>
      </c>
      <c r="G180" s="243" t="s">
        <v>291</v>
      </c>
      <c r="H180" s="244">
        <v>4</v>
      </c>
      <c r="I180" s="245"/>
      <c r="J180" s="244">
        <f>ROUND(I180*H180,3)</f>
        <v>0</v>
      </c>
      <c r="K180" s="246"/>
      <c r="L180" s="247"/>
      <c r="M180" s="248" t="s">
        <v>1</v>
      </c>
      <c r="N180" s="249" t="s">
        <v>38</v>
      </c>
      <c r="O180" s="94"/>
      <c r="P180" s="235">
        <f>O180*H180</f>
        <v>0</v>
      </c>
      <c r="Q180" s="235">
        <v>0</v>
      </c>
      <c r="R180" s="235">
        <f>Q180*H180</f>
        <v>0</v>
      </c>
      <c r="S180" s="235">
        <v>0</v>
      </c>
      <c r="T180" s="236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37" t="s">
        <v>297</v>
      </c>
      <c r="AT180" s="237" t="s">
        <v>439</v>
      </c>
      <c r="AU180" s="237" t="s">
        <v>82</v>
      </c>
      <c r="AY180" s="14" t="s">
        <v>168</v>
      </c>
      <c r="BE180" s="238">
        <f>IF(N180="základná",J180,0)</f>
        <v>0</v>
      </c>
      <c r="BF180" s="238">
        <f>IF(N180="znížená",J180,0)</f>
        <v>0</v>
      </c>
      <c r="BG180" s="238">
        <f>IF(N180="zákl. prenesená",J180,0)</f>
        <v>0</v>
      </c>
      <c r="BH180" s="238">
        <f>IF(N180="zníž. prenesená",J180,0)</f>
        <v>0</v>
      </c>
      <c r="BI180" s="238">
        <f>IF(N180="nulová",J180,0)</f>
        <v>0</v>
      </c>
      <c r="BJ180" s="14" t="s">
        <v>82</v>
      </c>
      <c r="BK180" s="239">
        <f>ROUND(I180*H180,3)</f>
        <v>0</v>
      </c>
      <c r="BL180" s="14" t="s">
        <v>232</v>
      </c>
      <c r="BM180" s="237" t="s">
        <v>533</v>
      </c>
    </row>
    <row r="181" s="2" customFormat="1" ht="24.15" customHeight="1">
      <c r="A181" s="35"/>
      <c r="B181" s="36"/>
      <c r="C181" s="240" t="s">
        <v>353</v>
      </c>
      <c r="D181" s="240" t="s">
        <v>439</v>
      </c>
      <c r="E181" s="241" t="s">
        <v>1661</v>
      </c>
      <c r="F181" s="242" t="s">
        <v>1662</v>
      </c>
      <c r="G181" s="243" t="s">
        <v>291</v>
      </c>
      <c r="H181" s="244">
        <v>16</v>
      </c>
      <c r="I181" s="245"/>
      <c r="J181" s="244">
        <f>ROUND(I181*H181,3)</f>
        <v>0</v>
      </c>
      <c r="K181" s="246"/>
      <c r="L181" s="247"/>
      <c r="M181" s="248" t="s">
        <v>1</v>
      </c>
      <c r="N181" s="249" t="s">
        <v>38</v>
      </c>
      <c r="O181" s="94"/>
      <c r="P181" s="235">
        <f>O181*H181</f>
        <v>0</v>
      </c>
      <c r="Q181" s="235">
        <v>0</v>
      </c>
      <c r="R181" s="235">
        <f>Q181*H181</f>
        <v>0</v>
      </c>
      <c r="S181" s="235">
        <v>0</v>
      </c>
      <c r="T181" s="236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37" t="s">
        <v>297</v>
      </c>
      <c r="AT181" s="237" t="s">
        <v>439</v>
      </c>
      <c r="AU181" s="237" t="s">
        <v>82</v>
      </c>
      <c r="AY181" s="14" t="s">
        <v>168</v>
      </c>
      <c r="BE181" s="238">
        <f>IF(N181="základná",J181,0)</f>
        <v>0</v>
      </c>
      <c r="BF181" s="238">
        <f>IF(N181="znížená",J181,0)</f>
        <v>0</v>
      </c>
      <c r="BG181" s="238">
        <f>IF(N181="zákl. prenesená",J181,0)</f>
        <v>0</v>
      </c>
      <c r="BH181" s="238">
        <f>IF(N181="zníž. prenesená",J181,0)</f>
        <v>0</v>
      </c>
      <c r="BI181" s="238">
        <f>IF(N181="nulová",J181,0)</f>
        <v>0</v>
      </c>
      <c r="BJ181" s="14" t="s">
        <v>82</v>
      </c>
      <c r="BK181" s="239">
        <f>ROUND(I181*H181,3)</f>
        <v>0</v>
      </c>
      <c r="BL181" s="14" t="s">
        <v>232</v>
      </c>
      <c r="BM181" s="237" t="s">
        <v>541</v>
      </c>
    </row>
    <row r="182" s="2" customFormat="1" ht="16.5" customHeight="1">
      <c r="A182" s="35"/>
      <c r="B182" s="36"/>
      <c r="C182" s="240" t="s">
        <v>358</v>
      </c>
      <c r="D182" s="240" t="s">
        <v>439</v>
      </c>
      <c r="E182" s="241" t="s">
        <v>1663</v>
      </c>
      <c r="F182" s="242" t="s">
        <v>1664</v>
      </c>
      <c r="G182" s="243" t="s">
        <v>291</v>
      </c>
      <c r="H182" s="244">
        <v>10</v>
      </c>
      <c r="I182" s="245"/>
      <c r="J182" s="244">
        <f>ROUND(I182*H182,3)</f>
        <v>0</v>
      </c>
      <c r="K182" s="246"/>
      <c r="L182" s="247"/>
      <c r="M182" s="248" t="s">
        <v>1</v>
      </c>
      <c r="N182" s="249" t="s">
        <v>38</v>
      </c>
      <c r="O182" s="94"/>
      <c r="P182" s="235">
        <f>O182*H182</f>
        <v>0</v>
      </c>
      <c r="Q182" s="235">
        <v>0.00038000000000000002</v>
      </c>
      <c r="R182" s="235">
        <f>Q182*H182</f>
        <v>0.0038000000000000004</v>
      </c>
      <c r="S182" s="235">
        <v>0</v>
      </c>
      <c r="T182" s="236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37" t="s">
        <v>297</v>
      </c>
      <c r="AT182" s="237" t="s">
        <v>439</v>
      </c>
      <c r="AU182" s="237" t="s">
        <v>82</v>
      </c>
      <c r="AY182" s="14" t="s">
        <v>168</v>
      </c>
      <c r="BE182" s="238">
        <f>IF(N182="základná",J182,0)</f>
        <v>0</v>
      </c>
      <c r="BF182" s="238">
        <f>IF(N182="znížená",J182,0)</f>
        <v>0</v>
      </c>
      <c r="BG182" s="238">
        <f>IF(N182="zákl. prenesená",J182,0)</f>
        <v>0</v>
      </c>
      <c r="BH182" s="238">
        <f>IF(N182="zníž. prenesená",J182,0)</f>
        <v>0</v>
      </c>
      <c r="BI182" s="238">
        <f>IF(N182="nulová",J182,0)</f>
        <v>0</v>
      </c>
      <c r="BJ182" s="14" t="s">
        <v>82</v>
      </c>
      <c r="BK182" s="239">
        <f>ROUND(I182*H182,3)</f>
        <v>0</v>
      </c>
      <c r="BL182" s="14" t="s">
        <v>232</v>
      </c>
      <c r="BM182" s="237" t="s">
        <v>549</v>
      </c>
    </row>
    <row r="183" s="2" customFormat="1" ht="16.5" customHeight="1">
      <c r="A183" s="35"/>
      <c r="B183" s="36"/>
      <c r="C183" s="240" t="s">
        <v>362</v>
      </c>
      <c r="D183" s="240" t="s">
        <v>439</v>
      </c>
      <c r="E183" s="241" t="s">
        <v>1665</v>
      </c>
      <c r="F183" s="242" t="s">
        <v>1666</v>
      </c>
      <c r="G183" s="243" t="s">
        <v>291</v>
      </c>
      <c r="H183" s="244">
        <v>6</v>
      </c>
      <c r="I183" s="245"/>
      <c r="J183" s="244">
        <f>ROUND(I183*H183,3)</f>
        <v>0</v>
      </c>
      <c r="K183" s="246"/>
      <c r="L183" s="247"/>
      <c r="M183" s="248" t="s">
        <v>1</v>
      </c>
      <c r="N183" s="249" t="s">
        <v>38</v>
      </c>
      <c r="O183" s="94"/>
      <c r="P183" s="235">
        <f>O183*H183</f>
        <v>0</v>
      </c>
      <c r="Q183" s="235">
        <v>0</v>
      </c>
      <c r="R183" s="235">
        <f>Q183*H183</f>
        <v>0</v>
      </c>
      <c r="S183" s="235">
        <v>0</v>
      </c>
      <c r="T183" s="236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37" t="s">
        <v>297</v>
      </c>
      <c r="AT183" s="237" t="s">
        <v>439</v>
      </c>
      <c r="AU183" s="237" t="s">
        <v>82</v>
      </c>
      <c r="AY183" s="14" t="s">
        <v>168</v>
      </c>
      <c r="BE183" s="238">
        <f>IF(N183="základná",J183,0)</f>
        <v>0</v>
      </c>
      <c r="BF183" s="238">
        <f>IF(N183="znížená",J183,0)</f>
        <v>0</v>
      </c>
      <c r="BG183" s="238">
        <f>IF(N183="zákl. prenesená",J183,0)</f>
        <v>0</v>
      </c>
      <c r="BH183" s="238">
        <f>IF(N183="zníž. prenesená",J183,0)</f>
        <v>0</v>
      </c>
      <c r="BI183" s="238">
        <f>IF(N183="nulová",J183,0)</f>
        <v>0</v>
      </c>
      <c r="BJ183" s="14" t="s">
        <v>82</v>
      </c>
      <c r="BK183" s="239">
        <f>ROUND(I183*H183,3)</f>
        <v>0</v>
      </c>
      <c r="BL183" s="14" t="s">
        <v>232</v>
      </c>
      <c r="BM183" s="237" t="s">
        <v>555</v>
      </c>
    </row>
    <row r="184" s="2" customFormat="1" ht="21.75" customHeight="1">
      <c r="A184" s="35"/>
      <c r="B184" s="36"/>
      <c r="C184" s="226" t="s">
        <v>366</v>
      </c>
      <c r="D184" s="226" t="s">
        <v>170</v>
      </c>
      <c r="E184" s="227" t="s">
        <v>1667</v>
      </c>
      <c r="F184" s="228" t="s">
        <v>1668</v>
      </c>
      <c r="G184" s="229" t="s">
        <v>291</v>
      </c>
      <c r="H184" s="230">
        <v>6</v>
      </c>
      <c r="I184" s="231"/>
      <c r="J184" s="230">
        <f>ROUND(I184*H184,3)</f>
        <v>0</v>
      </c>
      <c r="K184" s="232"/>
      <c r="L184" s="41"/>
      <c r="M184" s="233" t="s">
        <v>1</v>
      </c>
      <c r="N184" s="234" t="s">
        <v>38</v>
      </c>
      <c r="O184" s="94"/>
      <c r="P184" s="235">
        <f>O184*H184</f>
        <v>0</v>
      </c>
      <c r="Q184" s="235">
        <v>3.0000000000000001E-05</v>
      </c>
      <c r="R184" s="235">
        <f>Q184*H184</f>
        <v>0.00018000000000000001</v>
      </c>
      <c r="S184" s="235">
        <v>0</v>
      </c>
      <c r="T184" s="236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37" t="s">
        <v>232</v>
      </c>
      <c r="AT184" s="237" t="s">
        <v>170</v>
      </c>
      <c r="AU184" s="237" t="s">
        <v>82</v>
      </c>
      <c r="AY184" s="14" t="s">
        <v>168</v>
      </c>
      <c r="BE184" s="238">
        <f>IF(N184="základná",J184,0)</f>
        <v>0</v>
      </c>
      <c r="BF184" s="238">
        <f>IF(N184="znížená",J184,0)</f>
        <v>0</v>
      </c>
      <c r="BG184" s="238">
        <f>IF(N184="zákl. prenesená",J184,0)</f>
        <v>0</v>
      </c>
      <c r="BH184" s="238">
        <f>IF(N184="zníž. prenesená",J184,0)</f>
        <v>0</v>
      </c>
      <c r="BI184" s="238">
        <f>IF(N184="nulová",J184,0)</f>
        <v>0</v>
      </c>
      <c r="BJ184" s="14" t="s">
        <v>82</v>
      </c>
      <c r="BK184" s="239">
        <f>ROUND(I184*H184,3)</f>
        <v>0</v>
      </c>
      <c r="BL184" s="14" t="s">
        <v>232</v>
      </c>
      <c r="BM184" s="237" t="s">
        <v>563</v>
      </c>
    </row>
    <row r="185" s="2" customFormat="1" ht="16.5" customHeight="1">
      <c r="A185" s="35"/>
      <c r="B185" s="36"/>
      <c r="C185" s="240" t="s">
        <v>370</v>
      </c>
      <c r="D185" s="240" t="s">
        <v>439</v>
      </c>
      <c r="E185" s="241" t="s">
        <v>1669</v>
      </c>
      <c r="F185" s="242" t="s">
        <v>1670</v>
      </c>
      <c r="G185" s="243" t="s">
        <v>291</v>
      </c>
      <c r="H185" s="244">
        <v>3</v>
      </c>
      <c r="I185" s="245"/>
      <c r="J185" s="244">
        <f>ROUND(I185*H185,3)</f>
        <v>0</v>
      </c>
      <c r="K185" s="246"/>
      <c r="L185" s="247"/>
      <c r="M185" s="248" t="s">
        <v>1</v>
      </c>
      <c r="N185" s="249" t="s">
        <v>38</v>
      </c>
      <c r="O185" s="94"/>
      <c r="P185" s="235">
        <f>O185*H185</f>
        <v>0</v>
      </c>
      <c r="Q185" s="235">
        <v>0</v>
      </c>
      <c r="R185" s="235">
        <f>Q185*H185</f>
        <v>0</v>
      </c>
      <c r="S185" s="235">
        <v>0</v>
      </c>
      <c r="T185" s="236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37" t="s">
        <v>297</v>
      </c>
      <c r="AT185" s="237" t="s">
        <v>439</v>
      </c>
      <c r="AU185" s="237" t="s">
        <v>82</v>
      </c>
      <c r="AY185" s="14" t="s">
        <v>168</v>
      </c>
      <c r="BE185" s="238">
        <f>IF(N185="základná",J185,0)</f>
        <v>0</v>
      </c>
      <c r="BF185" s="238">
        <f>IF(N185="znížená",J185,0)</f>
        <v>0</v>
      </c>
      <c r="BG185" s="238">
        <f>IF(N185="zákl. prenesená",J185,0)</f>
        <v>0</v>
      </c>
      <c r="BH185" s="238">
        <f>IF(N185="zníž. prenesená",J185,0)</f>
        <v>0</v>
      </c>
      <c r="BI185" s="238">
        <f>IF(N185="nulová",J185,0)</f>
        <v>0</v>
      </c>
      <c r="BJ185" s="14" t="s">
        <v>82</v>
      </c>
      <c r="BK185" s="239">
        <f>ROUND(I185*H185,3)</f>
        <v>0</v>
      </c>
      <c r="BL185" s="14" t="s">
        <v>232</v>
      </c>
      <c r="BM185" s="237" t="s">
        <v>571</v>
      </c>
    </row>
    <row r="186" s="2" customFormat="1" ht="24.15" customHeight="1">
      <c r="A186" s="35"/>
      <c r="B186" s="36"/>
      <c r="C186" s="240" t="s">
        <v>374</v>
      </c>
      <c r="D186" s="240" t="s">
        <v>439</v>
      </c>
      <c r="E186" s="241" t="s">
        <v>1671</v>
      </c>
      <c r="F186" s="242" t="s">
        <v>1672</v>
      </c>
      <c r="G186" s="243" t="s">
        <v>291</v>
      </c>
      <c r="H186" s="244">
        <v>3</v>
      </c>
      <c r="I186" s="245"/>
      <c r="J186" s="244">
        <f>ROUND(I186*H186,3)</f>
        <v>0</v>
      </c>
      <c r="K186" s="246"/>
      <c r="L186" s="247"/>
      <c r="M186" s="248" t="s">
        <v>1</v>
      </c>
      <c r="N186" s="249" t="s">
        <v>38</v>
      </c>
      <c r="O186" s="94"/>
      <c r="P186" s="235">
        <f>O186*H186</f>
        <v>0</v>
      </c>
      <c r="Q186" s="235">
        <v>0</v>
      </c>
      <c r="R186" s="235">
        <f>Q186*H186</f>
        <v>0</v>
      </c>
      <c r="S186" s="235">
        <v>0</v>
      </c>
      <c r="T186" s="236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37" t="s">
        <v>297</v>
      </c>
      <c r="AT186" s="237" t="s">
        <v>439</v>
      </c>
      <c r="AU186" s="237" t="s">
        <v>82</v>
      </c>
      <c r="AY186" s="14" t="s">
        <v>168</v>
      </c>
      <c r="BE186" s="238">
        <f>IF(N186="základná",J186,0)</f>
        <v>0</v>
      </c>
      <c r="BF186" s="238">
        <f>IF(N186="znížená",J186,0)</f>
        <v>0</v>
      </c>
      <c r="BG186" s="238">
        <f>IF(N186="zákl. prenesená",J186,0)</f>
        <v>0</v>
      </c>
      <c r="BH186" s="238">
        <f>IF(N186="zníž. prenesená",J186,0)</f>
        <v>0</v>
      </c>
      <c r="BI186" s="238">
        <f>IF(N186="nulová",J186,0)</f>
        <v>0</v>
      </c>
      <c r="BJ186" s="14" t="s">
        <v>82</v>
      </c>
      <c r="BK186" s="239">
        <f>ROUND(I186*H186,3)</f>
        <v>0</v>
      </c>
      <c r="BL186" s="14" t="s">
        <v>232</v>
      </c>
      <c r="BM186" s="237" t="s">
        <v>579</v>
      </c>
    </row>
    <row r="187" s="2" customFormat="1" ht="21.75" customHeight="1">
      <c r="A187" s="35"/>
      <c r="B187" s="36"/>
      <c r="C187" s="226" t="s">
        <v>378</v>
      </c>
      <c r="D187" s="226" t="s">
        <v>170</v>
      </c>
      <c r="E187" s="227" t="s">
        <v>1673</v>
      </c>
      <c r="F187" s="228" t="s">
        <v>1674</v>
      </c>
      <c r="G187" s="229" t="s">
        <v>291</v>
      </c>
      <c r="H187" s="230">
        <v>134</v>
      </c>
      <c r="I187" s="231"/>
      <c r="J187" s="230">
        <f>ROUND(I187*H187,3)</f>
        <v>0</v>
      </c>
      <c r="K187" s="232"/>
      <c r="L187" s="41"/>
      <c r="M187" s="233" t="s">
        <v>1</v>
      </c>
      <c r="N187" s="234" t="s">
        <v>38</v>
      </c>
      <c r="O187" s="94"/>
      <c r="P187" s="235">
        <f>O187*H187</f>
        <v>0</v>
      </c>
      <c r="Q187" s="235">
        <v>2.0000000000000002E-05</v>
      </c>
      <c r="R187" s="235">
        <f>Q187*H187</f>
        <v>0.0026800000000000001</v>
      </c>
      <c r="S187" s="235">
        <v>0</v>
      </c>
      <c r="T187" s="236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37" t="s">
        <v>232</v>
      </c>
      <c r="AT187" s="237" t="s">
        <v>170</v>
      </c>
      <c r="AU187" s="237" t="s">
        <v>82</v>
      </c>
      <c r="AY187" s="14" t="s">
        <v>168</v>
      </c>
      <c r="BE187" s="238">
        <f>IF(N187="základná",J187,0)</f>
        <v>0</v>
      </c>
      <c r="BF187" s="238">
        <f>IF(N187="znížená",J187,0)</f>
        <v>0</v>
      </c>
      <c r="BG187" s="238">
        <f>IF(N187="zákl. prenesená",J187,0)</f>
        <v>0</v>
      </c>
      <c r="BH187" s="238">
        <f>IF(N187="zníž. prenesená",J187,0)</f>
        <v>0</v>
      </c>
      <c r="BI187" s="238">
        <f>IF(N187="nulová",J187,0)</f>
        <v>0</v>
      </c>
      <c r="BJ187" s="14" t="s">
        <v>82</v>
      </c>
      <c r="BK187" s="239">
        <f>ROUND(I187*H187,3)</f>
        <v>0</v>
      </c>
      <c r="BL187" s="14" t="s">
        <v>232</v>
      </c>
      <c r="BM187" s="237" t="s">
        <v>587</v>
      </c>
    </row>
    <row r="188" s="2" customFormat="1" ht="16.5" customHeight="1">
      <c r="A188" s="35"/>
      <c r="B188" s="36"/>
      <c r="C188" s="240" t="s">
        <v>386</v>
      </c>
      <c r="D188" s="240" t="s">
        <v>439</v>
      </c>
      <c r="E188" s="241" t="s">
        <v>1675</v>
      </c>
      <c r="F188" s="242" t="s">
        <v>1676</v>
      </c>
      <c r="G188" s="243" t="s">
        <v>291</v>
      </c>
      <c r="H188" s="244">
        <v>67</v>
      </c>
      <c r="I188" s="245"/>
      <c r="J188" s="244">
        <f>ROUND(I188*H188,3)</f>
        <v>0</v>
      </c>
      <c r="K188" s="246"/>
      <c r="L188" s="247"/>
      <c r="M188" s="248" t="s">
        <v>1</v>
      </c>
      <c r="N188" s="249" t="s">
        <v>38</v>
      </c>
      <c r="O188" s="94"/>
      <c r="P188" s="235">
        <f>O188*H188</f>
        <v>0</v>
      </c>
      <c r="Q188" s="235">
        <v>0</v>
      </c>
      <c r="R188" s="235">
        <f>Q188*H188</f>
        <v>0</v>
      </c>
      <c r="S188" s="235">
        <v>0</v>
      </c>
      <c r="T188" s="236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37" t="s">
        <v>297</v>
      </c>
      <c r="AT188" s="237" t="s">
        <v>439</v>
      </c>
      <c r="AU188" s="237" t="s">
        <v>82</v>
      </c>
      <c r="AY188" s="14" t="s">
        <v>168</v>
      </c>
      <c r="BE188" s="238">
        <f>IF(N188="základná",J188,0)</f>
        <v>0</v>
      </c>
      <c r="BF188" s="238">
        <f>IF(N188="znížená",J188,0)</f>
        <v>0</v>
      </c>
      <c r="BG188" s="238">
        <f>IF(N188="zákl. prenesená",J188,0)</f>
        <v>0</v>
      </c>
      <c r="BH188" s="238">
        <f>IF(N188="zníž. prenesená",J188,0)</f>
        <v>0</v>
      </c>
      <c r="BI188" s="238">
        <f>IF(N188="nulová",J188,0)</f>
        <v>0</v>
      </c>
      <c r="BJ188" s="14" t="s">
        <v>82</v>
      </c>
      <c r="BK188" s="239">
        <f>ROUND(I188*H188,3)</f>
        <v>0</v>
      </c>
      <c r="BL188" s="14" t="s">
        <v>232</v>
      </c>
      <c r="BM188" s="237" t="s">
        <v>595</v>
      </c>
    </row>
    <row r="189" s="2" customFormat="1" ht="24.15" customHeight="1">
      <c r="A189" s="35"/>
      <c r="B189" s="36"/>
      <c r="C189" s="240" t="s">
        <v>382</v>
      </c>
      <c r="D189" s="240" t="s">
        <v>439</v>
      </c>
      <c r="E189" s="241" t="s">
        <v>1677</v>
      </c>
      <c r="F189" s="242" t="s">
        <v>1678</v>
      </c>
      <c r="G189" s="243" t="s">
        <v>291</v>
      </c>
      <c r="H189" s="244">
        <v>67</v>
      </c>
      <c r="I189" s="245"/>
      <c r="J189" s="244">
        <f>ROUND(I189*H189,3)</f>
        <v>0</v>
      </c>
      <c r="K189" s="246"/>
      <c r="L189" s="247"/>
      <c r="M189" s="248" t="s">
        <v>1</v>
      </c>
      <c r="N189" s="249" t="s">
        <v>38</v>
      </c>
      <c r="O189" s="94"/>
      <c r="P189" s="235">
        <f>O189*H189</f>
        <v>0</v>
      </c>
      <c r="Q189" s="235">
        <v>0</v>
      </c>
      <c r="R189" s="235">
        <f>Q189*H189</f>
        <v>0</v>
      </c>
      <c r="S189" s="235">
        <v>0</v>
      </c>
      <c r="T189" s="236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37" t="s">
        <v>297</v>
      </c>
      <c r="AT189" s="237" t="s">
        <v>439</v>
      </c>
      <c r="AU189" s="237" t="s">
        <v>82</v>
      </c>
      <c r="AY189" s="14" t="s">
        <v>168</v>
      </c>
      <c r="BE189" s="238">
        <f>IF(N189="základná",J189,0)</f>
        <v>0</v>
      </c>
      <c r="BF189" s="238">
        <f>IF(N189="znížená",J189,0)</f>
        <v>0</v>
      </c>
      <c r="BG189" s="238">
        <f>IF(N189="zákl. prenesená",J189,0)</f>
        <v>0</v>
      </c>
      <c r="BH189" s="238">
        <f>IF(N189="zníž. prenesená",J189,0)</f>
        <v>0</v>
      </c>
      <c r="BI189" s="238">
        <f>IF(N189="nulová",J189,0)</f>
        <v>0</v>
      </c>
      <c r="BJ189" s="14" t="s">
        <v>82</v>
      </c>
      <c r="BK189" s="239">
        <f>ROUND(I189*H189,3)</f>
        <v>0</v>
      </c>
      <c r="BL189" s="14" t="s">
        <v>232</v>
      </c>
      <c r="BM189" s="237" t="s">
        <v>603</v>
      </c>
    </row>
    <row r="190" s="2" customFormat="1" ht="21.75" customHeight="1">
      <c r="A190" s="35"/>
      <c r="B190" s="36"/>
      <c r="C190" s="226" t="s">
        <v>390</v>
      </c>
      <c r="D190" s="226" t="s">
        <v>170</v>
      </c>
      <c r="E190" s="227" t="s">
        <v>1679</v>
      </c>
      <c r="F190" s="228" t="s">
        <v>1680</v>
      </c>
      <c r="G190" s="229" t="s">
        <v>291</v>
      </c>
      <c r="H190" s="230">
        <v>4</v>
      </c>
      <c r="I190" s="231"/>
      <c r="J190" s="230">
        <f>ROUND(I190*H190,3)</f>
        <v>0</v>
      </c>
      <c r="K190" s="232"/>
      <c r="L190" s="41"/>
      <c r="M190" s="233" t="s">
        <v>1</v>
      </c>
      <c r="N190" s="234" t="s">
        <v>38</v>
      </c>
      <c r="O190" s="94"/>
      <c r="P190" s="235">
        <f>O190*H190</f>
        <v>0</v>
      </c>
      <c r="Q190" s="235">
        <v>2.0000000000000002E-05</v>
      </c>
      <c r="R190" s="235">
        <f>Q190*H190</f>
        <v>8.0000000000000007E-05</v>
      </c>
      <c r="S190" s="235">
        <v>0</v>
      </c>
      <c r="T190" s="236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37" t="s">
        <v>232</v>
      </c>
      <c r="AT190" s="237" t="s">
        <v>170</v>
      </c>
      <c r="AU190" s="237" t="s">
        <v>82</v>
      </c>
      <c r="AY190" s="14" t="s">
        <v>168</v>
      </c>
      <c r="BE190" s="238">
        <f>IF(N190="základná",J190,0)</f>
        <v>0</v>
      </c>
      <c r="BF190" s="238">
        <f>IF(N190="znížená",J190,0)</f>
        <v>0</v>
      </c>
      <c r="BG190" s="238">
        <f>IF(N190="zákl. prenesená",J190,0)</f>
        <v>0</v>
      </c>
      <c r="BH190" s="238">
        <f>IF(N190="zníž. prenesená",J190,0)</f>
        <v>0</v>
      </c>
      <c r="BI190" s="238">
        <f>IF(N190="nulová",J190,0)</f>
        <v>0</v>
      </c>
      <c r="BJ190" s="14" t="s">
        <v>82</v>
      </c>
      <c r="BK190" s="239">
        <f>ROUND(I190*H190,3)</f>
        <v>0</v>
      </c>
      <c r="BL190" s="14" t="s">
        <v>232</v>
      </c>
      <c r="BM190" s="237" t="s">
        <v>611</v>
      </c>
    </row>
    <row r="191" s="2" customFormat="1" ht="24.15" customHeight="1">
      <c r="A191" s="35"/>
      <c r="B191" s="36"/>
      <c r="C191" s="240" t="s">
        <v>394</v>
      </c>
      <c r="D191" s="240" t="s">
        <v>439</v>
      </c>
      <c r="E191" s="241" t="s">
        <v>1681</v>
      </c>
      <c r="F191" s="242" t="s">
        <v>1682</v>
      </c>
      <c r="G191" s="243" t="s">
        <v>291</v>
      </c>
      <c r="H191" s="244">
        <v>2</v>
      </c>
      <c r="I191" s="245"/>
      <c r="J191" s="244">
        <f>ROUND(I191*H191,3)</f>
        <v>0</v>
      </c>
      <c r="K191" s="246"/>
      <c r="L191" s="247"/>
      <c r="M191" s="248" t="s">
        <v>1</v>
      </c>
      <c r="N191" s="249" t="s">
        <v>38</v>
      </c>
      <c r="O191" s="94"/>
      <c r="P191" s="235">
        <f>O191*H191</f>
        <v>0</v>
      </c>
      <c r="Q191" s="235">
        <v>0</v>
      </c>
      <c r="R191" s="235">
        <f>Q191*H191</f>
        <v>0</v>
      </c>
      <c r="S191" s="235">
        <v>0</v>
      </c>
      <c r="T191" s="236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37" t="s">
        <v>297</v>
      </c>
      <c r="AT191" s="237" t="s">
        <v>439</v>
      </c>
      <c r="AU191" s="237" t="s">
        <v>82</v>
      </c>
      <c r="AY191" s="14" t="s">
        <v>168</v>
      </c>
      <c r="BE191" s="238">
        <f>IF(N191="základná",J191,0)</f>
        <v>0</v>
      </c>
      <c r="BF191" s="238">
        <f>IF(N191="znížená",J191,0)</f>
        <v>0</v>
      </c>
      <c r="BG191" s="238">
        <f>IF(N191="zákl. prenesená",J191,0)</f>
        <v>0</v>
      </c>
      <c r="BH191" s="238">
        <f>IF(N191="zníž. prenesená",J191,0)</f>
        <v>0</v>
      </c>
      <c r="BI191" s="238">
        <f>IF(N191="nulová",J191,0)</f>
        <v>0</v>
      </c>
      <c r="BJ191" s="14" t="s">
        <v>82</v>
      </c>
      <c r="BK191" s="239">
        <f>ROUND(I191*H191,3)</f>
        <v>0</v>
      </c>
      <c r="BL191" s="14" t="s">
        <v>232</v>
      </c>
      <c r="BM191" s="237" t="s">
        <v>617</v>
      </c>
    </row>
    <row r="192" s="2" customFormat="1" ht="24.15" customHeight="1">
      <c r="A192" s="35"/>
      <c r="B192" s="36"/>
      <c r="C192" s="240" t="s">
        <v>398</v>
      </c>
      <c r="D192" s="240" t="s">
        <v>439</v>
      </c>
      <c r="E192" s="241" t="s">
        <v>1683</v>
      </c>
      <c r="F192" s="242" t="s">
        <v>1684</v>
      </c>
      <c r="G192" s="243" t="s">
        <v>291</v>
      </c>
      <c r="H192" s="244">
        <v>2</v>
      </c>
      <c r="I192" s="245"/>
      <c r="J192" s="244">
        <f>ROUND(I192*H192,3)</f>
        <v>0</v>
      </c>
      <c r="K192" s="246"/>
      <c r="L192" s="247"/>
      <c r="M192" s="248" t="s">
        <v>1</v>
      </c>
      <c r="N192" s="249" t="s">
        <v>38</v>
      </c>
      <c r="O192" s="94"/>
      <c r="P192" s="235">
        <f>O192*H192</f>
        <v>0</v>
      </c>
      <c r="Q192" s="235">
        <v>0</v>
      </c>
      <c r="R192" s="235">
        <f>Q192*H192</f>
        <v>0</v>
      </c>
      <c r="S192" s="235">
        <v>0</v>
      </c>
      <c r="T192" s="236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37" t="s">
        <v>297</v>
      </c>
      <c r="AT192" s="237" t="s">
        <v>439</v>
      </c>
      <c r="AU192" s="237" t="s">
        <v>82</v>
      </c>
      <c r="AY192" s="14" t="s">
        <v>168</v>
      </c>
      <c r="BE192" s="238">
        <f>IF(N192="základná",J192,0)</f>
        <v>0</v>
      </c>
      <c r="BF192" s="238">
        <f>IF(N192="znížená",J192,0)</f>
        <v>0</v>
      </c>
      <c r="BG192" s="238">
        <f>IF(N192="zákl. prenesená",J192,0)</f>
        <v>0</v>
      </c>
      <c r="BH192" s="238">
        <f>IF(N192="zníž. prenesená",J192,0)</f>
        <v>0</v>
      </c>
      <c r="BI192" s="238">
        <f>IF(N192="nulová",J192,0)</f>
        <v>0</v>
      </c>
      <c r="BJ192" s="14" t="s">
        <v>82</v>
      </c>
      <c r="BK192" s="239">
        <f>ROUND(I192*H192,3)</f>
        <v>0</v>
      </c>
      <c r="BL192" s="14" t="s">
        <v>232</v>
      </c>
      <c r="BM192" s="237" t="s">
        <v>625</v>
      </c>
    </row>
    <row r="193" s="2" customFormat="1" ht="16.5" customHeight="1">
      <c r="A193" s="35"/>
      <c r="B193" s="36"/>
      <c r="C193" s="226" t="s">
        <v>402</v>
      </c>
      <c r="D193" s="226" t="s">
        <v>170</v>
      </c>
      <c r="E193" s="227" t="s">
        <v>1685</v>
      </c>
      <c r="F193" s="228" t="s">
        <v>1686</v>
      </c>
      <c r="G193" s="229" t="s">
        <v>291</v>
      </c>
      <c r="H193" s="230">
        <v>12</v>
      </c>
      <c r="I193" s="231"/>
      <c r="J193" s="230">
        <f>ROUND(I193*H193,3)</f>
        <v>0</v>
      </c>
      <c r="K193" s="232"/>
      <c r="L193" s="41"/>
      <c r="M193" s="233" t="s">
        <v>1</v>
      </c>
      <c r="N193" s="234" t="s">
        <v>38</v>
      </c>
      <c r="O193" s="94"/>
      <c r="P193" s="235">
        <f>O193*H193</f>
        <v>0</v>
      </c>
      <c r="Q193" s="235">
        <v>2.0000000000000002E-05</v>
      </c>
      <c r="R193" s="235">
        <f>Q193*H193</f>
        <v>0.00024000000000000003</v>
      </c>
      <c r="S193" s="235">
        <v>0</v>
      </c>
      <c r="T193" s="236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37" t="s">
        <v>232</v>
      </c>
      <c r="AT193" s="237" t="s">
        <v>170</v>
      </c>
      <c r="AU193" s="237" t="s">
        <v>82</v>
      </c>
      <c r="AY193" s="14" t="s">
        <v>168</v>
      </c>
      <c r="BE193" s="238">
        <f>IF(N193="základná",J193,0)</f>
        <v>0</v>
      </c>
      <c r="BF193" s="238">
        <f>IF(N193="znížená",J193,0)</f>
        <v>0</v>
      </c>
      <c r="BG193" s="238">
        <f>IF(N193="zákl. prenesená",J193,0)</f>
        <v>0</v>
      </c>
      <c r="BH193" s="238">
        <f>IF(N193="zníž. prenesená",J193,0)</f>
        <v>0</v>
      </c>
      <c r="BI193" s="238">
        <f>IF(N193="nulová",J193,0)</f>
        <v>0</v>
      </c>
      <c r="BJ193" s="14" t="s">
        <v>82</v>
      </c>
      <c r="BK193" s="239">
        <f>ROUND(I193*H193,3)</f>
        <v>0</v>
      </c>
      <c r="BL193" s="14" t="s">
        <v>232</v>
      </c>
      <c r="BM193" s="237" t="s">
        <v>633</v>
      </c>
    </row>
    <row r="194" s="2" customFormat="1" ht="21.75" customHeight="1">
      <c r="A194" s="35"/>
      <c r="B194" s="36"/>
      <c r="C194" s="240" t="s">
        <v>406</v>
      </c>
      <c r="D194" s="240" t="s">
        <v>439</v>
      </c>
      <c r="E194" s="241" t="s">
        <v>1687</v>
      </c>
      <c r="F194" s="242" t="s">
        <v>1688</v>
      </c>
      <c r="G194" s="243" t="s">
        <v>291</v>
      </c>
      <c r="H194" s="244">
        <v>8</v>
      </c>
      <c r="I194" s="245"/>
      <c r="J194" s="244">
        <f>ROUND(I194*H194,3)</f>
        <v>0</v>
      </c>
      <c r="K194" s="246"/>
      <c r="L194" s="247"/>
      <c r="M194" s="248" t="s">
        <v>1</v>
      </c>
      <c r="N194" s="249" t="s">
        <v>38</v>
      </c>
      <c r="O194" s="94"/>
      <c r="P194" s="235">
        <f>O194*H194</f>
        <v>0</v>
      </c>
      <c r="Q194" s="235">
        <v>0</v>
      </c>
      <c r="R194" s="235">
        <f>Q194*H194</f>
        <v>0</v>
      </c>
      <c r="S194" s="235">
        <v>0</v>
      </c>
      <c r="T194" s="236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37" t="s">
        <v>297</v>
      </c>
      <c r="AT194" s="237" t="s">
        <v>439</v>
      </c>
      <c r="AU194" s="237" t="s">
        <v>82</v>
      </c>
      <c r="AY194" s="14" t="s">
        <v>168</v>
      </c>
      <c r="BE194" s="238">
        <f>IF(N194="základná",J194,0)</f>
        <v>0</v>
      </c>
      <c r="BF194" s="238">
        <f>IF(N194="znížená",J194,0)</f>
        <v>0</v>
      </c>
      <c r="BG194" s="238">
        <f>IF(N194="zákl. prenesená",J194,0)</f>
        <v>0</v>
      </c>
      <c r="BH194" s="238">
        <f>IF(N194="zníž. prenesená",J194,0)</f>
        <v>0</v>
      </c>
      <c r="BI194" s="238">
        <f>IF(N194="nulová",J194,0)</f>
        <v>0</v>
      </c>
      <c r="BJ194" s="14" t="s">
        <v>82</v>
      </c>
      <c r="BK194" s="239">
        <f>ROUND(I194*H194,3)</f>
        <v>0</v>
      </c>
      <c r="BL194" s="14" t="s">
        <v>232</v>
      </c>
      <c r="BM194" s="237" t="s">
        <v>640</v>
      </c>
    </row>
    <row r="195" s="2" customFormat="1" ht="16.5" customHeight="1">
      <c r="A195" s="35"/>
      <c r="B195" s="36"/>
      <c r="C195" s="240" t="s">
        <v>410</v>
      </c>
      <c r="D195" s="240" t="s">
        <v>439</v>
      </c>
      <c r="E195" s="241" t="s">
        <v>1689</v>
      </c>
      <c r="F195" s="242" t="s">
        <v>1690</v>
      </c>
      <c r="G195" s="243" t="s">
        <v>291</v>
      </c>
      <c r="H195" s="244">
        <v>1</v>
      </c>
      <c r="I195" s="245"/>
      <c r="J195" s="244">
        <f>ROUND(I195*H195,3)</f>
        <v>0</v>
      </c>
      <c r="K195" s="246"/>
      <c r="L195" s="247"/>
      <c r="M195" s="248" t="s">
        <v>1</v>
      </c>
      <c r="N195" s="249" t="s">
        <v>38</v>
      </c>
      <c r="O195" s="94"/>
      <c r="P195" s="235">
        <f>O195*H195</f>
        <v>0</v>
      </c>
      <c r="Q195" s="235">
        <v>0</v>
      </c>
      <c r="R195" s="235">
        <f>Q195*H195</f>
        <v>0</v>
      </c>
      <c r="S195" s="235">
        <v>0</v>
      </c>
      <c r="T195" s="236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37" t="s">
        <v>297</v>
      </c>
      <c r="AT195" s="237" t="s">
        <v>439</v>
      </c>
      <c r="AU195" s="237" t="s">
        <v>82</v>
      </c>
      <c r="AY195" s="14" t="s">
        <v>168</v>
      </c>
      <c r="BE195" s="238">
        <f>IF(N195="základná",J195,0)</f>
        <v>0</v>
      </c>
      <c r="BF195" s="238">
        <f>IF(N195="znížená",J195,0)</f>
        <v>0</v>
      </c>
      <c r="BG195" s="238">
        <f>IF(N195="zákl. prenesená",J195,0)</f>
        <v>0</v>
      </c>
      <c r="BH195" s="238">
        <f>IF(N195="zníž. prenesená",J195,0)</f>
        <v>0</v>
      </c>
      <c r="BI195" s="238">
        <f>IF(N195="nulová",J195,0)</f>
        <v>0</v>
      </c>
      <c r="BJ195" s="14" t="s">
        <v>82</v>
      </c>
      <c r="BK195" s="239">
        <f>ROUND(I195*H195,3)</f>
        <v>0</v>
      </c>
      <c r="BL195" s="14" t="s">
        <v>232</v>
      </c>
      <c r="BM195" s="237" t="s">
        <v>646</v>
      </c>
    </row>
    <row r="196" s="2" customFormat="1" ht="24.15" customHeight="1">
      <c r="A196" s="35"/>
      <c r="B196" s="36"/>
      <c r="C196" s="240" t="s">
        <v>414</v>
      </c>
      <c r="D196" s="240" t="s">
        <v>439</v>
      </c>
      <c r="E196" s="241" t="s">
        <v>1691</v>
      </c>
      <c r="F196" s="242" t="s">
        <v>1692</v>
      </c>
      <c r="G196" s="243" t="s">
        <v>291</v>
      </c>
      <c r="H196" s="244">
        <v>2</v>
      </c>
      <c r="I196" s="245"/>
      <c r="J196" s="244">
        <f>ROUND(I196*H196,3)</f>
        <v>0</v>
      </c>
      <c r="K196" s="246"/>
      <c r="L196" s="247"/>
      <c r="M196" s="248" t="s">
        <v>1</v>
      </c>
      <c r="N196" s="249" t="s">
        <v>38</v>
      </c>
      <c r="O196" s="94"/>
      <c r="P196" s="235">
        <f>O196*H196</f>
        <v>0</v>
      </c>
      <c r="Q196" s="235">
        <v>0</v>
      </c>
      <c r="R196" s="235">
        <f>Q196*H196</f>
        <v>0</v>
      </c>
      <c r="S196" s="235">
        <v>0</v>
      </c>
      <c r="T196" s="236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37" t="s">
        <v>297</v>
      </c>
      <c r="AT196" s="237" t="s">
        <v>439</v>
      </c>
      <c r="AU196" s="237" t="s">
        <v>82</v>
      </c>
      <c r="AY196" s="14" t="s">
        <v>168</v>
      </c>
      <c r="BE196" s="238">
        <f>IF(N196="základná",J196,0)</f>
        <v>0</v>
      </c>
      <c r="BF196" s="238">
        <f>IF(N196="znížená",J196,0)</f>
        <v>0</v>
      </c>
      <c r="BG196" s="238">
        <f>IF(N196="zákl. prenesená",J196,0)</f>
        <v>0</v>
      </c>
      <c r="BH196" s="238">
        <f>IF(N196="zníž. prenesená",J196,0)</f>
        <v>0</v>
      </c>
      <c r="BI196" s="238">
        <f>IF(N196="nulová",J196,0)</f>
        <v>0</v>
      </c>
      <c r="BJ196" s="14" t="s">
        <v>82</v>
      </c>
      <c r="BK196" s="239">
        <f>ROUND(I196*H196,3)</f>
        <v>0</v>
      </c>
      <c r="BL196" s="14" t="s">
        <v>232</v>
      </c>
      <c r="BM196" s="237" t="s">
        <v>654</v>
      </c>
    </row>
    <row r="197" s="2" customFormat="1" ht="16.5" customHeight="1">
      <c r="A197" s="35"/>
      <c r="B197" s="36"/>
      <c r="C197" s="240" t="s">
        <v>418</v>
      </c>
      <c r="D197" s="240" t="s">
        <v>439</v>
      </c>
      <c r="E197" s="241" t="s">
        <v>1693</v>
      </c>
      <c r="F197" s="242" t="s">
        <v>1694</v>
      </c>
      <c r="G197" s="243" t="s">
        <v>291</v>
      </c>
      <c r="H197" s="244">
        <v>1</v>
      </c>
      <c r="I197" s="245"/>
      <c r="J197" s="244">
        <f>ROUND(I197*H197,3)</f>
        <v>0</v>
      </c>
      <c r="K197" s="246"/>
      <c r="L197" s="247"/>
      <c r="M197" s="248" t="s">
        <v>1</v>
      </c>
      <c r="N197" s="249" t="s">
        <v>38</v>
      </c>
      <c r="O197" s="94"/>
      <c r="P197" s="235">
        <f>O197*H197</f>
        <v>0</v>
      </c>
      <c r="Q197" s="235">
        <v>0</v>
      </c>
      <c r="R197" s="235">
        <f>Q197*H197</f>
        <v>0</v>
      </c>
      <c r="S197" s="235">
        <v>0</v>
      </c>
      <c r="T197" s="236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37" t="s">
        <v>297</v>
      </c>
      <c r="AT197" s="237" t="s">
        <v>439</v>
      </c>
      <c r="AU197" s="237" t="s">
        <v>82</v>
      </c>
      <c r="AY197" s="14" t="s">
        <v>168</v>
      </c>
      <c r="BE197" s="238">
        <f>IF(N197="základná",J197,0)</f>
        <v>0</v>
      </c>
      <c r="BF197" s="238">
        <f>IF(N197="znížená",J197,0)</f>
        <v>0</v>
      </c>
      <c r="BG197" s="238">
        <f>IF(N197="zákl. prenesená",J197,0)</f>
        <v>0</v>
      </c>
      <c r="BH197" s="238">
        <f>IF(N197="zníž. prenesená",J197,0)</f>
        <v>0</v>
      </c>
      <c r="BI197" s="238">
        <f>IF(N197="nulová",J197,0)</f>
        <v>0</v>
      </c>
      <c r="BJ197" s="14" t="s">
        <v>82</v>
      </c>
      <c r="BK197" s="239">
        <f>ROUND(I197*H197,3)</f>
        <v>0</v>
      </c>
      <c r="BL197" s="14" t="s">
        <v>232</v>
      </c>
      <c r="BM197" s="237" t="s">
        <v>663</v>
      </c>
    </row>
    <row r="198" s="2" customFormat="1" ht="21.75" customHeight="1">
      <c r="A198" s="35"/>
      <c r="B198" s="36"/>
      <c r="C198" s="226" t="s">
        <v>422</v>
      </c>
      <c r="D198" s="226" t="s">
        <v>170</v>
      </c>
      <c r="E198" s="227" t="s">
        <v>1695</v>
      </c>
      <c r="F198" s="228" t="s">
        <v>1696</v>
      </c>
      <c r="G198" s="229" t="s">
        <v>291</v>
      </c>
      <c r="H198" s="230">
        <v>2</v>
      </c>
      <c r="I198" s="231"/>
      <c r="J198" s="230">
        <f>ROUND(I198*H198,3)</f>
        <v>0</v>
      </c>
      <c r="K198" s="232"/>
      <c r="L198" s="41"/>
      <c r="M198" s="233" t="s">
        <v>1</v>
      </c>
      <c r="N198" s="234" t="s">
        <v>38</v>
      </c>
      <c r="O198" s="94"/>
      <c r="P198" s="235">
        <f>O198*H198</f>
        <v>0</v>
      </c>
      <c r="Q198" s="235">
        <v>3.0000000000000001E-05</v>
      </c>
      <c r="R198" s="235">
        <f>Q198*H198</f>
        <v>6.0000000000000002E-05</v>
      </c>
      <c r="S198" s="235">
        <v>0</v>
      </c>
      <c r="T198" s="236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37" t="s">
        <v>232</v>
      </c>
      <c r="AT198" s="237" t="s">
        <v>170</v>
      </c>
      <c r="AU198" s="237" t="s">
        <v>82</v>
      </c>
      <c r="AY198" s="14" t="s">
        <v>168</v>
      </c>
      <c r="BE198" s="238">
        <f>IF(N198="základná",J198,0)</f>
        <v>0</v>
      </c>
      <c r="BF198" s="238">
        <f>IF(N198="znížená",J198,0)</f>
        <v>0</v>
      </c>
      <c r="BG198" s="238">
        <f>IF(N198="zákl. prenesená",J198,0)</f>
        <v>0</v>
      </c>
      <c r="BH198" s="238">
        <f>IF(N198="zníž. prenesená",J198,0)</f>
        <v>0</v>
      </c>
      <c r="BI198" s="238">
        <f>IF(N198="nulová",J198,0)</f>
        <v>0</v>
      </c>
      <c r="BJ198" s="14" t="s">
        <v>82</v>
      </c>
      <c r="BK198" s="239">
        <f>ROUND(I198*H198,3)</f>
        <v>0</v>
      </c>
      <c r="BL198" s="14" t="s">
        <v>232</v>
      </c>
      <c r="BM198" s="237" t="s">
        <v>672</v>
      </c>
    </row>
    <row r="199" s="2" customFormat="1" ht="21.75" customHeight="1">
      <c r="A199" s="35"/>
      <c r="B199" s="36"/>
      <c r="C199" s="240" t="s">
        <v>426</v>
      </c>
      <c r="D199" s="240" t="s">
        <v>439</v>
      </c>
      <c r="E199" s="241" t="s">
        <v>1697</v>
      </c>
      <c r="F199" s="242" t="s">
        <v>1698</v>
      </c>
      <c r="G199" s="243" t="s">
        <v>291</v>
      </c>
      <c r="H199" s="244">
        <v>2</v>
      </c>
      <c r="I199" s="245"/>
      <c r="J199" s="244">
        <f>ROUND(I199*H199,3)</f>
        <v>0</v>
      </c>
      <c r="K199" s="246"/>
      <c r="L199" s="247"/>
      <c r="M199" s="248" t="s">
        <v>1</v>
      </c>
      <c r="N199" s="249" t="s">
        <v>38</v>
      </c>
      <c r="O199" s="94"/>
      <c r="P199" s="235">
        <f>O199*H199</f>
        <v>0</v>
      </c>
      <c r="Q199" s="235">
        <v>0</v>
      </c>
      <c r="R199" s="235">
        <f>Q199*H199</f>
        <v>0</v>
      </c>
      <c r="S199" s="235">
        <v>0</v>
      </c>
      <c r="T199" s="236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37" t="s">
        <v>297</v>
      </c>
      <c r="AT199" s="237" t="s">
        <v>439</v>
      </c>
      <c r="AU199" s="237" t="s">
        <v>82</v>
      </c>
      <c r="AY199" s="14" t="s">
        <v>168</v>
      </c>
      <c r="BE199" s="238">
        <f>IF(N199="základná",J199,0)</f>
        <v>0</v>
      </c>
      <c r="BF199" s="238">
        <f>IF(N199="znížená",J199,0)</f>
        <v>0</v>
      </c>
      <c r="BG199" s="238">
        <f>IF(N199="zákl. prenesená",J199,0)</f>
        <v>0</v>
      </c>
      <c r="BH199" s="238">
        <f>IF(N199="zníž. prenesená",J199,0)</f>
        <v>0</v>
      </c>
      <c r="BI199" s="238">
        <f>IF(N199="nulová",J199,0)</f>
        <v>0</v>
      </c>
      <c r="BJ199" s="14" t="s">
        <v>82</v>
      </c>
      <c r="BK199" s="239">
        <f>ROUND(I199*H199,3)</f>
        <v>0</v>
      </c>
      <c r="BL199" s="14" t="s">
        <v>232</v>
      </c>
      <c r="BM199" s="237" t="s">
        <v>680</v>
      </c>
    </row>
    <row r="200" s="2" customFormat="1" ht="21.75" customHeight="1">
      <c r="A200" s="35"/>
      <c r="B200" s="36"/>
      <c r="C200" s="226" t="s">
        <v>430</v>
      </c>
      <c r="D200" s="226" t="s">
        <v>170</v>
      </c>
      <c r="E200" s="227" t="s">
        <v>1699</v>
      </c>
      <c r="F200" s="228" t="s">
        <v>1700</v>
      </c>
      <c r="G200" s="229" t="s">
        <v>291</v>
      </c>
      <c r="H200" s="230">
        <v>24</v>
      </c>
      <c r="I200" s="231"/>
      <c r="J200" s="230">
        <f>ROUND(I200*H200,3)</f>
        <v>0</v>
      </c>
      <c r="K200" s="232"/>
      <c r="L200" s="41"/>
      <c r="M200" s="233" t="s">
        <v>1</v>
      </c>
      <c r="N200" s="234" t="s">
        <v>38</v>
      </c>
      <c r="O200" s="94"/>
      <c r="P200" s="235">
        <f>O200*H200</f>
        <v>0</v>
      </c>
      <c r="Q200" s="235">
        <v>3.0000000000000001E-05</v>
      </c>
      <c r="R200" s="235">
        <f>Q200*H200</f>
        <v>0.00072000000000000005</v>
      </c>
      <c r="S200" s="235">
        <v>0</v>
      </c>
      <c r="T200" s="236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37" t="s">
        <v>232</v>
      </c>
      <c r="AT200" s="237" t="s">
        <v>170</v>
      </c>
      <c r="AU200" s="237" t="s">
        <v>82</v>
      </c>
      <c r="AY200" s="14" t="s">
        <v>168</v>
      </c>
      <c r="BE200" s="238">
        <f>IF(N200="základná",J200,0)</f>
        <v>0</v>
      </c>
      <c r="BF200" s="238">
        <f>IF(N200="znížená",J200,0)</f>
        <v>0</v>
      </c>
      <c r="BG200" s="238">
        <f>IF(N200="zákl. prenesená",J200,0)</f>
        <v>0</v>
      </c>
      <c r="BH200" s="238">
        <f>IF(N200="zníž. prenesená",J200,0)</f>
        <v>0</v>
      </c>
      <c r="BI200" s="238">
        <f>IF(N200="nulová",J200,0)</f>
        <v>0</v>
      </c>
      <c r="BJ200" s="14" t="s">
        <v>82</v>
      </c>
      <c r="BK200" s="239">
        <f>ROUND(I200*H200,3)</f>
        <v>0</v>
      </c>
      <c r="BL200" s="14" t="s">
        <v>232</v>
      </c>
      <c r="BM200" s="237" t="s">
        <v>688</v>
      </c>
    </row>
    <row r="201" s="2" customFormat="1" ht="21.75" customHeight="1">
      <c r="A201" s="35"/>
      <c r="B201" s="36"/>
      <c r="C201" s="240" t="s">
        <v>434</v>
      </c>
      <c r="D201" s="240" t="s">
        <v>439</v>
      </c>
      <c r="E201" s="241" t="s">
        <v>1701</v>
      </c>
      <c r="F201" s="242" t="s">
        <v>1702</v>
      </c>
      <c r="G201" s="243" t="s">
        <v>291</v>
      </c>
      <c r="H201" s="244">
        <v>18</v>
      </c>
      <c r="I201" s="245"/>
      <c r="J201" s="244">
        <f>ROUND(I201*H201,3)</f>
        <v>0</v>
      </c>
      <c r="K201" s="246"/>
      <c r="L201" s="247"/>
      <c r="M201" s="248" t="s">
        <v>1</v>
      </c>
      <c r="N201" s="249" t="s">
        <v>38</v>
      </c>
      <c r="O201" s="94"/>
      <c r="P201" s="235">
        <f>O201*H201</f>
        <v>0</v>
      </c>
      <c r="Q201" s="235">
        <v>0</v>
      </c>
      <c r="R201" s="235">
        <f>Q201*H201</f>
        <v>0</v>
      </c>
      <c r="S201" s="235">
        <v>0</v>
      </c>
      <c r="T201" s="236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37" t="s">
        <v>297</v>
      </c>
      <c r="AT201" s="237" t="s">
        <v>439</v>
      </c>
      <c r="AU201" s="237" t="s">
        <v>82</v>
      </c>
      <c r="AY201" s="14" t="s">
        <v>168</v>
      </c>
      <c r="BE201" s="238">
        <f>IF(N201="základná",J201,0)</f>
        <v>0</v>
      </c>
      <c r="BF201" s="238">
        <f>IF(N201="znížená",J201,0)</f>
        <v>0</v>
      </c>
      <c r="BG201" s="238">
        <f>IF(N201="zákl. prenesená",J201,0)</f>
        <v>0</v>
      </c>
      <c r="BH201" s="238">
        <f>IF(N201="zníž. prenesená",J201,0)</f>
        <v>0</v>
      </c>
      <c r="BI201" s="238">
        <f>IF(N201="nulová",J201,0)</f>
        <v>0</v>
      </c>
      <c r="BJ201" s="14" t="s">
        <v>82</v>
      </c>
      <c r="BK201" s="239">
        <f>ROUND(I201*H201,3)</f>
        <v>0</v>
      </c>
      <c r="BL201" s="14" t="s">
        <v>232</v>
      </c>
      <c r="BM201" s="237" t="s">
        <v>696</v>
      </c>
    </row>
    <row r="202" s="2" customFormat="1" ht="16.5" customHeight="1">
      <c r="A202" s="35"/>
      <c r="B202" s="36"/>
      <c r="C202" s="240" t="s">
        <v>438</v>
      </c>
      <c r="D202" s="240" t="s">
        <v>439</v>
      </c>
      <c r="E202" s="241" t="s">
        <v>1703</v>
      </c>
      <c r="F202" s="242" t="s">
        <v>1704</v>
      </c>
      <c r="G202" s="243" t="s">
        <v>291</v>
      </c>
      <c r="H202" s="244">
        <v>4</v>
      </c>
      <c r="I202" s="245"/>
      <c r="J202" s="244">
        <f>ROUND(I202*H202,3)</f>
        <v>0</v>
      </c>
      <c r="K202" s="246"/>
      <c r="L202" s="247"/>
      <c r="M202" s="248" t="s">
        <v>1</v>
      </c>
      <c r="N202" s="249" t="s">
        <v>38</v>
      </c>
      <c r="O202" s="94"/>
      <c r="P202" s="235">
        <f>O202*H202</f>
        <v>0</v>
      </c>
      <c r="Q202" s="235">
        <v>0</v>
      </c>
      <c r="R202" s="235">
        <f>Q202*H202</f>
        <v>0</v>
      </c>
      <c r="S202" s="235">
        <v>0</v>
      </c>
      <c r="T202" s="236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37" t="s">
        <v>297</v>
      </c>
      <c r="AT202" s="237" t="s">
        <v>439</v>
      </c>
      <c r="AU202" s="237" t="s">
        <v>82</v>
      </c>
      <c r="AY202" s="14" t="s">
        <v>168</v>
      </c>
      <c r="BE202" s="238">
        <f>IF(N202="základná",J202,0)</f>
        <v>0</v>
      </c>
      <c r="BF202" s="238">
        <f>IF(N202="znížená",J202,0)</f>
        <v>0</v>
      </c>
      <c r="BG202" s="238">
        <f>IF(N202="zákl. prenesená",J202,0)</f>
        <v>0</v>
      </c>
      <c r="BH202" s="238">
        <f>IF(N202="zníž. prenesená",J202,0)</f>
        <v>0</v>
      </c>
      <c r="BI202" s="238">
        <f>IF(N202="nulová",J202,0)</f>
        <v>0</v>
      </c>
      <c r="BJ202" s="14" t="s">
        <v>82</v>
      </c>
      <c r="BK202" s="239">
        <f>ROUND(I202*H202,3)</f>
        <v>0</v>
      </c>
      <c r="BL202" s="14" t="s">
        <v>232</v>
      </c>
      <c r="BM202" s="237" t="s">
        <v>704</v>
      </c>
    </row>
    <row r="203" s="2" customFormat="1" ht="16.5" customHeight="1">
      <c r="A203" s="35"/>
      <c r="B203" s="36"/>
      <c r="C203" s="240" t="s">
        <v>443</v>
      </c>
      <c r="D203" s="240" t="s">
        <v>439</v>
      </c>
      <c r="E203" s="241" t="s">
        <v>1705</v>
      </c>
      <c r="F203" s="242" t="s">
        <v>1706</v>
      </c>
      <c r="G203" s="243" t="s">
        <v>291</v>
      </c>
      <c r="H203" s="244">
        <v>2</v>
      </c>
      <c r="I203" s="245"/>
      <c r="J203" s="244">
        <f>ROUND(I203*H203,3)</f>
        <v>0</v>
      </c>
      <c r="K203" s="246"/>
      <c r="L203" s="247"/>
      <c r="M203" s="248" t="s">
        <v>1</v>
      </c>
      <c r="N203" s="249" t="s">
        <v>38</v>
      </c>
      <c r="O203" s="94"/>
      <c r="P203" s="235">
        <f>O203*H203</f>
        <v>0</v>
      </c>
      <c r="Q203" s="235">
        <v>0</v>
      </c>
      <c r="R203" s="235">
        <f>Q203*H203</f>
        <v>0</v>
      </c>
      <c r="S203" s="235">
        <v>0</v>
      </c>
      <c r="T203" s="236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37" t="s">
        <v>297</v>
      </c>
      <c r="AT203" s="237" t="s">
        <v>439</v>
      </c>
      <c r="AU203" s="237" t="s">
        <v>82</v>
      </c>
      <c r="AY203" s="14" t="s">
        <v>168</v>
      </c>
      <c r="BE203" s="238">
        <f>IF(N203="základná",J203,0)</f>
        <v>0</v>
      </c>
      <c r="BF203" s="238">
        <f>IF(N203="znížená",J203,0)</f>
        <v>0</v>
      </c>
      <c r="BG203" s="238">
        <f>IF(N203="zákl. prenesená",J203,0)</f>
        <v>0</v>
      </c>
      <c r="BH203" s="238">
        <f>IF(N203="zníž. prenesená",J203,0)</f>
        <v>0</v>
      </c>
      <c r="BI203" s="238">
        <f>IF(N203="nulová",J203,0)</f>
        <v>0</v>
      </c>
      <c r="BJ203" s="14" t="s">
        <v>82</v>
      </c>
      <c r="BK203" s="239">
        <f>ROUND(I203*H203,3)</f>
        <v>0</v>
      </c>
      <c r="BL203" s="14" t="s">
        <v>232</v>
      </c>
      <c r="BM203" s="237" t="s">
        <v>713</v>
      </c>
    </row>
    <row r="204" s="2" customFormat="1" ht="24.15" customHeight="1">
      <c r="A204" s="35"/>
      <c r="B204" s="36"/>
      <c r="C204" s="226" t="s">
        <v>447</v>
      </c>
      <c r="D204" s="226" t="s">
        <v>170</v>
      </c>
      <c r="E204" s="227" t="s">
        <v>1707</v>
      </c>
      <c r="F204" s="228" t="s">
        <v>1708</v>
      </c>
      <c r="G204" s="229" t="s">
        <v>1599</v>
      </c>
      <c r="H204" s="230">
        <v>7</v>
      </c>
      <c r="I204" s="231"/>
      <c r="J204" s="230">
        <f>ROUND(I204*H204,3)</f>
        <v>0</v>
      </c>
      <c r="K204" s="232"/>
      <c r="L204" s="41"/>
      <c r="M204" s="233" t="s">
        <v>1</v>
      </c>
      <c r="N204" s="234" t="s">
        <v>38</v>
      </c>
      <c r="O204" s="94"/>
      <c r="P204" s="235">
        <f>O204*H204</f>
        <v>0</v>
      </c>
      <c r="Q204" s="235">
        <v>0.0078399999999999997</v>
      </c>
      <c r="R204" s="235">
        <f>Q204*H204</f>
        <v>0.054879999999999998</v>
      </c>
      <c r="S204" s="235">
        <v>0</v>
      </c>
      <c r="T204" s="236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37" t="s">
        <v>232</v>
      </c>
      <c r="AT204" s="237" t="s">
        <v>170</v>
      </c>
      <c r="AU204" s="237" t="s">
        <v>82</v>
      </c>
      <c r="AY204" s="14" t="s">
        <v>168</v>
      </c>
      <c r="BE204" s="238">
        <f>IF(N204="základná",J204,0)</f>
        <v>0</v>
      </c>
      <c r="BF204" s="238">
        <f>IF(N204="znížená",J204,0)</f>
        <v>0</v>
      </c>
      <c r="BG204" s="238">
        <f>IF(N204="zákl. prenesená",J204,0)</f>
        <v>0</v>
      </c>
      <c r="BH204" s="238">
        <f>IF(N204="zníž. prenesená",J204,0)</f>
        <v>0</v>
      </c>
      <c r="BI204" s="238">
        <f>IF(N204="nulová",J204,0)</f>
        <v>0</v>
      </c>
      <c r="BJ204" s="14" t="s">
        <v>82</v>
      </c>
      <c r="BK204" s="239">
        <f>ROUND(I204*H204,3)</f>
        <v>0</v>
      </c>
      <c r="BL204" s="14" t="s">
        <v>232</v>
      </c>
      <c r="BM204" s="237" t="s">
        <v>725</v>
      </c>
    </row>
    <row r="205" s="2" customFormat="1" ht="21.75" customHeight="1">
      <c r="A205" s="35"/>
      <c r="B205" s="36"/>
      <c r="C205" s="240" t="s">
        <v>451</v>
      </c>
      <c r="D205" s="240" t="s">
        <v>439</v>
      </c>
      <c r="E205" s="241" t="s">
        <v>1709</v>
      </c>
      <c r="F205" s="242" t="s">
        <v>1710</v>
      </c>
      <c r="G205" s="243" t="s">
        <v>291</v>
      </c>
      <c r="H205" s="244">
        <v>6</v>
      </c>
      <c r="I205" s="245"/>
      <c r="J205" s="244">
        <f>ROUND(I205*H205,3)</f>
        <v>0</v>
      </c>
      <c r="K205" s="246"/>
      <c r="L205" s="247"/>
      <c r="M205" s="248" t="s">
        <v>1</v>
      </c>
      <c r="N205" s="249" t="s">
        <v>38</v>
      </c>
      <c r="O205" s="94"/>
      <c r="P205" s="235">
        <f>O205*H205</f>
        <v>0</v>
      </c>
      <c r="Q205" s="235">
        <v>0</v>
      </c>
      <c r="R205" s="235">
        <f>Q205*H205</f>
        <v>0</v>
      </c>
      <c r="S205" s="235">
        <v>0</v>
      </c>
      <c r="T205" s="236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37" t="s">
        <v>297</v>
      </c>
      <c r="AT205" s="237" t="s">
        <v>439</v>
      </c>
      <c r="AU205" s="237" t="s">
        <v>82</v>
      </c>
      <c r="AY205" s="14" t="s">
        <v>168</v>
      </c>
      <c r="BE205" s="238">
        <f>IF(N205="základná",J205,0)</f>
        <v>0</v>
      </c>
      <c r="BF205" s="238">
        <f>IF(N205="znížená",J205,0)</f>
        <v>0</v>
      </c>
      <c r="BG205" s="238">
        <f>IF(N205="zákl. prenesená",J205,0)</f>
        <v>0</v>
      </c>
      <c r="BH205" s="238">
        <f>IF(N205="zníž. prenesená",J205,0)</f>
        <v>0</v>
      </c>
      <c r="BI205" s="238">
        <f>IF(N205="nulová",J205,0)</f>
        <v>0</v>
      </c>
      <c r="BJ205" s="14" t="s">
        <v>82</v>
      </c>
      <c r="BK205" s="239">
        <f>ROUND(I205*H205,3)</f>
        <v>0</v>
      </c>
      <c r="BL205" s="14" t="s">
        <v>232</v>
      </c>
      <c r="BM205" s="237" t="s">
        <v>734</v>
      </c>
    </row>
    <row r="206" s="2" customFormat="1" ht="16.5" customHeight="1">
      <c r="A206" s="35"/>
      <c r="B206" s="36"/>
      <c r="C206" s="240" t="s">
        <v>455</v>
      </c>
      <c r="D206" s="240" t="s">
        <v>439</v>
      </c>
      <c r="E206" s="241" t="s">
        <v>1711</v>
      </c>
      <c r="F206" s="242" t="s">
        <v>1712</v>
      </c>
      <c r="G206" s="243" t="s">
        <v>291</v>
      </c>
      <c r="H206" s="244">
        <v>1</v>
      </c>
      <c r="I206" s="245"/>
      <c r="J206" s="244">
        <f>ROUND(I206*H206,3)</f>
        <v>0</v>
      </c>
      <c r="K206" s="246"/>
      <c r="L206" s="247"/>
      <c r="M206" s="248" t="s">
        <v>1</v>
      </c>
      <c r="N206" s="249" t="s">
        <v>38</v>
      </c>
      <c r="O206" s="94"/>
      <c r="P206" s="235">
        <f>O206*H206</f>
        <v>0</v>
      </c>
      <c r="Q206" s="235">
        <v>0</v>
      </c>
      <c r="R206" s="235">
        <f>Q206*H206</f>
        <v>0</v>
      </c>
      <c r="S206" s="235">
        <v>0</v>
      </c>
      <c r="T206" s="236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37" t="s">
        <v>297</v>
      </c>
      <c r="AT206" s="237" t="s">
        <v>439</v>
      </c>
      <c r="AU206" s="237" t="s">
        <v>82</v>
      </c>
      <c r="AY206" s="14" t="s">
        <v>168</v>
      </c>
      <c r="BE206" s="238">
        <f>IF(N206="základná",J206,0)</f>
        <v>0</v>
      </c>
      <c r="BF206" s="238">
        <f>IF(N206="znížená",J206,0)</f>
        <v>0</v>
      </c>
      <c r="BG206" s="238">
        <f>IF(N206="zákl. prenesená",J206,0)</f>
        <v>0</v>
      </c>
      <c r="BH206" s="238">
        <f>IF(N206="zníž. prenesená",J206,0)</f>
        <v>0</v>
      </c>
      <c r="BI206" s="238">
        <f>IF(N206="nulová",J206,0)</f>
        <v>0</v>
      </c>
      <c r="BJ206" s="14" t="s">
        <v>82</v>
      </c>
      <c r="BK206" s="239">
        <f>ROUND(I206*H206,3)</f>
        <v>0</v>
      </c>
      <c r="BL206" s="14" t="s">
        <v>232</v>
      </c>
      <c r="BM206" s="237" t="s">
        <v>740</v>
      </c>
    </row>
    <row r="207" s="2" customFormat="1" ht="21.75" customHeight="1">
      <c r="A207" s="35"/>
      <c r="B207" s="36"/>
      <c r="C207" s="226" t="s">
        <v>459</v>
      </c>
      <c r="D207" s="226" t="s">
        <v>170</v>
      </c>
      <c r="E207" s="227" t="s">
        <v>1713</v>
      </c>
      <c r="F207" s="228" t="s">
        <v>1714</v>
      </c>
      <c r="G207" s="229" t="s">
        <v>291</v>
      </c>
      <c r="H207" s="230">
        <v>2</v>
      </c>
      <c r="I207" s="231"/>
      <c r="J207" s="230">
        <f>ROUND(I207*H207,3)</f>
        <v>0</v>
      </c>
      <c r="K207" s="232"/>
      <c r="L207" s="41"/>
      <c r="M207" s="233" t="s">
        <v>1</v>
      </c>
      <c r="N207" s="234" t="s">
        <v>38</v>
      </c>
      <c r="O207" s="94"/>
      <c r="P207" s="235">
        <f>O207*H207</f>
        <v>0</v>
      </c>
      <c r="Q207" s="235">
        <v>4.0000000000000003E-05</v>
      </c>
      <c r="R207" s="235">
        <f>Q207*H207</f>
        <v>8.0000000000000007E-05</v>
      </c>
      <c r="S207" s="235">
        <v>0</v>
      </c>
      <c r="T207" s="236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37" t="s">
        <v>232</v>
      </c>
      <c r="AT207" s="237" t="s">
        <v>170</v>
      </c>
      <c r="AU207" s="237" t="s">
        <v>82</v>
      </c>
      <c r="AY207" s="14" t="s">
        <v>168</v>
      </c>
      <c r="BE207" s="238">
        <f>IF(N207="základná",J207,0)</f>
        <v>0</v>
      </c>
      <c r="BF207" s="238">
        <f>IF(N207="znížená",J207,0)</f>
        <v>0</v>
      </c>
      <c r="BG207" s="238">
        <f>IF(N207="zákl. prenesená",J207,0)</f>
        <v>0</v>
      </c>
      <c r="BH207" s="238">
        <f>IF(N207="zníž. prenesená",J207,0)</f>
        <v>0</v>
      </c>
      <c r="BI207" s="238">
        <f>IF(N207="nulová",J207,0)</f>
        <v>0</v>
      </c>
      <c r="BJ207" s="14" t="s">
        <v>82</v>
      </c>
      <c r="BK207" s="239">
        <f>ROUND(I207*H207,3)</f>
        <v>0</v>
      </c>
      <c r="BL207" s="14" t="s">
        <v>232</v>
      </c>
      <c r="BM207" s="237" t="s">
        <v>748</v>
      </c>
    </row>
    <row r="208" s="2" customFormat="1" ht="24.15" customHeight="1">
      <c r="A208" s="35"/>
      <c r="B208" s="36"/>
      <c r="C208" s="240" t="s">
        <v>463</v>
      </c>
      <c r="D208" s="240" t="s">
        <v>439</v>
      </c>
      <c r="E208" s="241" t="s">
        <v>1715</v>
      </c>
      <c r="F208" s="242" t="s">
        <v>1716</v>
      </c>
      <c r="G208" s="243" t="s">
        <v>291</v>
      </c>
      <c r="H208" s="244">
        <v>2</v>
      </c>
      <c r="I208" s="245"/>
      <c r="J208" s="244">
        <f>ROUND(I208*H208,3)</f>
        <v>0</v>
      </c>
      <c r="K208" s="246"/>
      <c r="L208" s="247"/>
      <c r="M208" s="248" t="s">
        <v>1</v>
      </c>
      <c r="N208" s="249" t="s">
        <v>38</v>
      </c>
      <c r="O208" s="94"/>
      <c r="P208" s="235">
        <f>O208*H208</f>
        <v>0</v>
      </c>
      <c r="Q208" s="235">
        <v>0.0025000000000000001</v>
      </c>
      <c r="R208" s="235">
        <f>Q208*H208</f>
        <v>0.0050000000000000001</v>
      </c>
      <c r="S208" s="235">
        <v>0</v>
      </c>
      <c r="T208" s="236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37" t="s">
        <v>297</v>
      </c>
      <c r="AT208" s="237" t="s">
        <v>439</v>
      </c>
      <c r="AU208" s="237" t="s">
        <v>82</v>
      </c>
      <c r="AY208" s="14" t="s">
        <v>168</v>
      </c>
      <c r="BE208" s="238">
        <f>IF(N208="základná",J208,0)</f>
        <v>0</v>
      </c>
      <c r="BF208" s="238">
        <f>IF(N208="znížená",J208,0)</f>
        <v>0</v>
      </c>
      <c r="BG208" s="238">
        <f>IF(N208="zákl. prenesená",J208,0)</f>
        <v>0</v>
      </c>
      <c r="BH208" s="238">
        <f>IF(N208="zníž. prenesená",J208,0)</f>
        <v>0</v>
      </c>
      <c r="BI208" s="238">
        <f>IF(N208="nulová",J208,0)</f>
        <v>0</v>
      </c>
      <c r="BJ208" s="14" t="s">
        <v>82</v>
      </c>
      <c r="BK208" s="239">
        <f>ROUND(I208*H208,3)</f>
        <v>0</v>
      </c>
      <c r="BL208" s="14" t="s">
        <v>232</v>
      </c>
      <c r="BM208" s="237" t="s">
        <v>756</v>
      </c>
    </row>
    <row r="209" s="2" customFormat="1" ht="24.15" customHeight="1">
      <c r="A209" s="35"/>
      <c r="B209" s="36"/>
      <c r="C209" s="226" t="s">
        <v>468</v>
      </c>
      <c r="D209" s="226" t="s">
        <v>170</v>
      </c>
      <c r="E209" s="227" t="s">
        <v>1717</v>
      </c>
      <c r="F209" s="228" t="s">
        <v>1718</v>
      </c>
      <c r="G209" s="229" t="s">
        <v>291</v>
      </c>
      <c r="H209" s="230">
        <v>10</v>
      </c>
      <c r="I209" s="231"/>
      <c r="J209" s="230">
        <f>ROUND(I209*H209,3)</f>
        <v>0</v>
      </c>
      <c r="K209" s="232"/>
      <c r="L209" s="41"/>
      <c r="M209" s="233" t="s">
        <v>1</v>
      </c>
      <c r="N209" s="234" t="s">
        <v>38</v>
      </c>
      <c r="O209" s="94"/>
      <c r="P209" s="235">
        <f>O209*H209</f>
        <v>0</v>
      </c>
      <c r="Q209" s="235">
        <v>0.00073999999999999999</v>
      </c>
      <c r="R209" s="235">
        <f>Q209*H209</f>
        <v>0.0074000000000000003</v>
      </c>
      <c r="S209" s="235">
        <v>0</v>
      </c>
      <c r="T209" s="236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37" t="s">
        <v>232</v>
      </c>
      <c r="AT209" s="237" t="s">
        <v>170</v>
      </c>
      <c r="AU209" s="237" t="s">
        <v>82</v>
      </c>
      <c r="AY209" s="14" t="s">
        <v>168</v>
      </c>
      <c r="BE209" s="238">
        <f>IF(N209="základná",J209,0)</f>
        <v>0</v>
      </c>
      <c r="BF209" s="238">
        <f>IF(N209="znížená",J209,0)</f>
        <v>0</v>
      </c>
      <c r="BG209" s="238">
        <f>IF(N209="zákl. prenesená",J209,0)</f>
        <v>0</v>
      </c>
      <c r="BH209" s="238">
        <f>IF(N209="zníž. prenesená",J209,0)</f>
        <v>0</v>
      </c>
      <c r="BI209" s="238">
        <f>IF(N209="nulová",J209,0)</f>
        <v>0</v>
      </c>
      <c r="BJ209" s="14" t="s">
        <v>82</v>
      </c>
      <c r="BK209" s="239">
        <f>ROUND(I209*H209,3)</f>
        <v>0</v>
      </c>
      <c r="BL209" s="14" t="s">
        <v>232</v>
      </c>
      <c r="BM209" s="237" t="s">
        <v>764</v>
      </c>
    </row>
    <row r="210" s="2" customFormat="1" ht="21.75" customHeight="1">
      <c r="A210" s="35"/>
      <c r="B210" s="36"/>
      <c r="C210" s="226" t="s">
        <v>472</v>
      </c>
      <c r="D210" s="226" t="s">
        <v>170</v>
      </c>
      <c r="E210" s="227" t="s">
        <v>1719</v>
      </c>
      <c r="F210" s="228" t="s">
        <v>1720</v>
      </c>
      <c r="G210" s="229" t="s">
        <v>212</v>
      </c>
      <c r="H210" s="230">
        <v>3.5</v>
      </c>
      <c r="I210" s="231"/>
      <c r="J210" s="230">
        <f>ROUND(I210*H210,3)</f>
        <v>0</v>
      </c>
      <c r="K210" s="232"/>
      <c r="L210" s="41"/>
      <c r="M210" s="233" t="s">
        <v>1</v>
      </c>
      <c r="N210" s="234" t="s">
        <v>38</v>
      </c>
      <c r="O210" s="94"/>
      <c r="P210" s="235">
        <f>O210*H210</f>
        <v>0</v>
      </c>
      <c r="Q210" s="235">
        <v>0</v>
      </c>
      <c r="R210" s="235">
        <f>Q210*H210</f>
        <v>0</v>
      </c>
      <c r="S210" s="235">
        <v>0</v>
      </c>
      <c r="T210" s="236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37" t="s">
        <v>232</v>
      </c>
      <c r="AT210" s="237" t="s">
        <v>170</v>
      </c>
      <c r="AU210" s="237" t="s">
        <v>82</v>
      </c>
      <c r="AY210" s="14" t="s">
        <v>168</v>
      </c>
      <c r="BE210" s="238">
        <f>IF(N210="základná",J210,0)</f>
        <v>0</v>
      </c>
      <c r="BF210" s="238">
        <f>IF(N210="znížená",J210,0)</f>
        <v>0</v>
      </c>
      <c r="BG210" s="238">
        <f>IF(N210="zákl. prenesená",J210,0)</f>
        <v>0</v>
      </c>
      <c r="BH210" s="238">
        <f>IF(N210="zníž. prenesená",J210,0)</f>
        <v>0</v>
      </c>
      <c r="BI210" s="238">
        <f>IF(N210="nulová",J210,0)</f>
        <v>0</v>
      </c>
      <c r="BJ210" s="14" t="s">
        <v>82</v>
      </c>
      <c r="BK210" s="239">
        <f>ROUND(I210*H210,3)</f>
        <v>0</v>
      </c>
      <c r="BL210" s="14" t="s">
        <v>232</v>
      </c>
      <c r="BM210" s="237" t="s">
        <v>772</v>
      </c>
    </row>
    <row r="211" s="12" customFormat="1" ht="22.8" customHeight="1">
      <c r="A211" s="12"/>
      <c r="B211" s="210"/>
      <c r="C211" s="211"/>
      <c r="D211" s="212" t="s">
        <v>71</v>
      </c>
      <c r="E211" s="224" t="s">
        <v>1721</v>
      </c>
      <c r="F211" s="224" t="s">
        <v>1722</v>
      </c>
      <c r="G211" s="211"/>
      <c r="H211" s="211"/>
      <c r="I211" s="214"/>
      <c r="J211" s="225">
        <f>BK211</f>
        <v>0</v>
      </c>
      <c r="K211" s="211"/>
      <c r="L211" s="216"/>
      <c r="M211" s="217"/>
      <c r="N211" s="218"/>
      <c r="O211" s="218"/>
      <c r="P211" s="219">
        <f>SUM(P212:P230)</f>
        <v>0</v>
      </c>
      <c r="Q211" s="218"/>
      <c r="R211" s="219">
        <f>SUM(R212:R230)</f>
        <v>1.9449900000000002</v>
      </c>
      <c r="S211" s="218"/>
      <c r="T211" s="220">
        <f>SUM(T212:T230)</f>
        <v>0</v>
      </c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R211" s="221" t="s">
        <v>82</v>
      </c>
      <c r="AT211" s="222" t="s">
        <v>71</v>
      </c>
      <c r="AU211" s="222" t="s">
        <v>80</v>
      </c>
      <c r="AY211" s="221" t="s">
        <v>168</v>
      </c>
      <c r="BK211" s="223">
        <f>SUM(BK212:BK230)</f>
        <v>0</v>
      </c>
    </row>
    <row r="212" s="2" customFormat="1" ht="24.15" customHeight="1">
      <c r="A212" s="35"/>
      <c r="B212" s="36"/>
      <c r="C212" s="226" t="s">
        <v>476</v>
      </c>
      <c r="D212" s="226" t="s">
        <v>170</v>
      </c>
      <c r="E212" s="227" t="s">
        <v>1723</v>
      </c>
      <c r="F212" s="228" t="s">
        <v>1724</v>
      </c>
      <c r="G212" s="229" t="s">
        <v>291</v>
      </c>
      <c r="H212" s="230">
        <v>67</v>
      </c>
      <c r="I212" s="231"/>
      <c r="J212" s="230">
        <f>ROUND(I212*H212,3)</f>
        <v>0</v>
      </c>
      <c r="K212" s="232"/>
      <c r="L212" s="41"/>
      <c r="M212" s="233" t="s">
        <v>1</v>
      </c>
      <c r="N212" s="234" t="s">
        <v>38</v>
      </c>
      <c r="O212" s="94"/>
      <c r="P212" s="235">
        <f>O212*H212</f>
        <v>0</v>
      </c>
      <c r="Q212" s="235">
        <v>0</v>
      </c>
      <c r="R212" s="235">
        <f>Q212*H212</f>
        <v>0</v>
      </c>
      <c r="S212" s="235">
        <v>0</v>
      </c>
      <c r="T212" s="236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37" t="s">
        <v>232</v>
      </c>
      <c r="AT212" s="237" t="s">
        <v>170</v>
      </c>
      <c r="AU212" s="237" t="s">
        <v>82</v>
      </c>
      <c r="AY212" s="14" t="s">
        <v>168</v>
      </c>
      <c r="BE212" s="238">
        <f>IF(N212="základná",J212,0)</f>
        <v>0</v>
      </c>
      <c r="BF212" s="238">
        <f>IF(N212="znížená",J212,0)</f>
        <v>0</v>
      </c>
      <c r="BG212" s="238">
        <f>IF(N212="zákl. prenesená",J212,0)</f>
        <v>0</v>
      </c>
      <c r="BH212" s="238">
        <f>IF(N212="zníž. prenesená",J212,0)</f>
        <v>0</v>
      </c>
      <c r="BI212" s="238">
        <f>IF(N212="nulová",J212,0)</f>
        <v>0</v>
      </c>
      <c r="BJ212" s="14" t="s">
        <v>82</v>
      </c>
      <c r="BK212" s="239">
        <f>ROUND(I212*H212,3)</f>
        <v>0</v>
      </c>
      <c r="BL212" s="14" t="s">
        <v>232</v>
      </c>
      <c r="BM212" s="237" t="s">
        <v>781</v>
      </c>
    </row>
    <row r="213" s="2" customFormat="1" ht="24.15" customHeight="1">
      <c r="A213" s="35"/>
      <c r="B213" s="36"/>
      <c r="C213" s="226" t="s">
        <v>481</v>
      </c>
      <c r="D213" s="226" t="s">
        <v>170</v>
      </c>
      <c r="E213" s="227" t="s">
        <v>1725</v>
      </c>
      <c r="F213" s="228" t="s">
        <v>1726</v>
      </c>
      <c r="G213" s="229" t="s">
        <v>291</v>
      </c>
      <c r="H213" s="230">
        <v>63</v>
      </c>
      <c r="I213" s="231"/>
      <c r="J213" s="230">
        <f>ROUND(I213*H213,3)</f>
        <v>0</v>
      </c>
      <c r="K213" s="232"/>
      <c r="L213" s="41"/>
      <c r="M213" s="233" t="s">
        <v>1</v>
      </c>
      <c r="N213" s="234" t="s">
        <v>38</v>
      </c>
      <c r="O213" s="94"/>
      <c r="P213" s="235">
        <f>O213*H213</f>
        <v>0</v>
      </c>
      <c r="Q213" s="235">
        <v>2.0000000000000002E-05</v>
      </c>
      <c r="R213" s="235">
        <f>Q213*H213</f>
        <v>0.0012600000000000001</v>
      </c>
      <c r="S213" s="235">
        <v>0</v>
      </c>
      <c r="T213" s="236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37" t="s">
        <v>232</v>
      </c>
      <c r="AT213" s="237" t="s">
        <v>170</v>
      </c>
      <c r="AU213" s="237" t="s">
        <v>82</v>
      </c>
      <c r="AY213" s="14" t="s">
        <v>168</v>
      </c>
      <c r="BE213" s="238">
        <f>IF(N213="základná",J213,0)</f>
        <v>0</v>
      </c>
      <c r="BF213" s="238">
        <f>IF(N213="znížená",J213,0)</f>
        <v>0</v>
      </c>
      <c r="BG213" s="238">
        <f>IF(N213="zákl. prenesená",J213,0)</f>
        <v>0</v>
      </c>
      <c r="BH213" s="238">
        <f>IF(N213="zníž. prenesená",J213,0)</f>
        <v>0</v>
      </c>
      <c r="BI213" s="238">
        <f>IF(N213="nulová",J213,0)</f>
        <v>0</v>
      </c>
      <c r="BJ213" s="14" t="s">
        <v>82</v>
      </c>
      <c r="BK213" s="239">
        <f>ROUND(I213*H213,3)</f>
        <v>0</v>
      </c>
      <c r="BL213" s="14" t="s">
        <v>232</v>
      </c>
      <c r="BM213" s="237" t="s">
        <v>789</v>
      </c>
    </row>
    <row r="214" s="2" customFormat="1" ht="24.15" customHeight="1">
      <c r="A214" s="35"/>
      <c r="B214" s="36"/>
      <c r="C214" s="240" t="s">
        <v>485</v>
      </c>
      <c r="D214" s="240" t="s">
        <v>439</v>
      </c>
      <c r="E214" s="241" t="s">
        <v>1727</v>
      </c>
      <c r="F214" s="242" t="s">
        <v>1728</v>
      </c>
      <c r="G214" s="243" t="s">
        <v>291</v>
      </c>
      <c r="H214" s="244">
        <v>3</v>
      </c>
      <c r="I214" s="245"/>
      <c r="J214" s="244">
        <f>ROUND(I214*H214,3)</f>
        <v>0</v>
      </c>
      <c r="K214" s="246"/>
      <c r="L214" s="247"/>
      <c r="M214" s="248" t="s">
        <v>1</v>
      </c>
      <c r="N214" s="249" t="s">
        <v>38</v>
      </c>
      <c r="O214" s="94"/>
      <c r="P214" s="235">
        <f>O214*H214</f>
        <v>0</v>
      </c>
      <c r="Q214" s="235">
        <v>0</v>
      </c>
      <c r="R214" s="235">
        <f>Q214*H214</f>
        <v>0</v>
      </c>
      <c r="S214" s="235">
        <v>0</v>
      </c>
      <c r="T214" s="236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37" t="s">
        <v>297</v>
      </c>
      <c r="AT214" s="237" t="s">
        <v>439</v>
      </c>
      <c r="AU214" s="237" t="s">
        <v>82</v>
      </c>
      <c r="AY214" s="14" t="s">
        <v>168</v>
      </c>
      <c r="BE214" s="238">
        <f>IF(N214="základná",J214,0)</f>
        <v>0</v>
      </c>
      <c r="BF214" s="238">
        <f>IF(N214="znížená",J214,0)</f>
        <v>0</v>
      </c>
      <c r="BG214" s="238">
        <f>IF(N214="zákl. prenesená",J214,0)</f>
        <v>0</v>
      </c>
      <c r="BH214" s="238">
        <f>IF(N214="zníž. prenesená",J214,0)</f>
        <v>0</v>
      </c>
      <c r="BI214" s="238">
        <f>IF(N214="nulová",J214,0)</f>
        <v>0</v>
      </c>
      <c r="BJ214" s="14" t="s">
        <v>82</v>
      </c>
      <c r="BK214" s="239">
        <f>ROUND(I214*H214,3)</f>
        <v>0</v>
      </c>
      <c r="BL214" s="14" t="s">
        <v>232</v>
      </c>
      <c r="BM214" s="237" t="s">
        <v>797</v>
      </c>
    </row>
    <row r="215" s="2" customFormat="1" ht="24.15" customHeight="1">
      <c r="A215" s="35"/>
      <c r="B215" s="36"/>
      <c r="C215" s="240" t="s">
        <v>489</v>
      </c>
      <c r="D215" s="240" t="s">
        <v>439</v>
      </c>
      <c r="E215" s="241" t="s">
        <v>1729</v>
      </c>
      <c r="F215" s="242" t="s">
        <v>1730</v>
      </c>
      <c r="G215" s="243" t="s">
        <v>291</v>
      </c>
      <c r="H215" s="244">
        <v>1</v>
      </c>
      <c r="I215" s="245"/>
      <c r="J215" s="244">
        <f>ROUND(I215*H215,3)</f>
        <v>0</v>
      </c>
      <c r="K215" s="246"/>
      <c r="L215" s="247"/>
      <c r="M215" s="248" t="s">
        <v>1</v>
      </c>
      <c r="N215" s="249" t="s">
        <v>38</v>
      </c>
      <c r="O215" s="94"/>
      <c r="P215" s="235">
        <f>O215*H215</f>
        <v>0</v>
      </c>
      <c r="Q215" s="235">
        <v>0.01089</v>
      </c>
      <c r="R215" s="235">
        <f>Q215*H215</f>
        <v>0.01089</v>
      </c>
      <c r="S215" s="235">
        <v>0</v>
      </c>
      <c r="T215" s="236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37" t="s">
        <v>297</v>
      </c>
      <c r="AT215" s="237" t="s">
        <v>439</v>
      </c>
      <c r="AU215" s="237" t="s">
        <v>82</v>
      </c>
      <c r="AY215" s="14" t="s">
        <v>168</v>
      </c>
      <c r="BE215" s="238">
        <f>IF(N215="základná",J215,0)</f>
        <v>0</v>
      </c>
      <c r="BF215" s="238">
        <f>IF(N215="znížená",J215,0)</f>
        <v>0</v>
      </c>
      <c r="BG215" s="238">
        <f>IF(N215="zákl. prenesená",J215,0)</f>
        <v>0</v>
      </c>
      <c r="BH215" s="238">
        <f>IF(N215="zníž. prenesená",J215,0)</f>
        <v>0</v>
      </c>
      <c r="BI215" s="238">
        <f>IF(N215="nulová",J215,0)</f>
        <v>0</v>
      </c>
      <c r="BJ215" s="14" t="s">
        <v>82</v>
      </c>
      <c r="BK215" s="239">
        <f>ROUND(I215*H215,3)</f>
        <v>0</v>
      </c>
      <c r="BL215" s="14" t="s">
        <v>232</v>
      </c>
      <c r="BM215" s="237" t="s">
        <v>805</v>
      </c>
    </row>
    <row r="216" s="2" customFormat="1" ht="21.75" customHeight="1">
      <c r="A216" s="35"/>
      <c r="B216" s="36"/>
      <c r="C216" s="240" t="s">
        <v>493</v>
      </c>
      <c r="D216" s="240" t="s">
        <v>439</v>
      </c>
      <c r="E216" s="241" t="s">
        <v>1731</v>
      </c>
      <c r="F216" s="242" t="s">
        <v>1732</v>
      </c>
      <c r="G216" s="243" t="s">
        <v>291</v>
      </c>
      <c r="H216" s="244">
        <v>8</v>
      </c>
      <c r="I216" s="245"/>
      <c r="J216" s="244">
        <f>ROUND(I216*H216,3)</f>
        <v>0</v>
      </c>
      <c r="K216" s="246"/>
      <c r="L216" s="247"/>
      <c r="M216" s="248" t="s">
        <v>1</v>
      </c>
      <c r="N216" s="249" t="s">
        <v>38</v>
      </c>
      <c r="O216" s="94"/>
      <c r="P216" s="235">
        <f>O216*H216</f>
        <v>0</v>
      </c>
      <c r="Q216" s="235">
        <v>0.013610000000000001</v>
      </c>
      <c r="R216" s="235">
        <f>Q216*H216</f>
        <v>0.10888000000000001</v>
      </c>
      <c r="S216" s="235">
        <v>0</v>
      </c>
      <c r="T216" s="236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37" t="s">
        <v>297</v>
      </c>
      <c r="AT216" s="237" t="s">
        <v>439</v>
      </c>
      <c r="AU216" s="237" t="s">
        <v>82</v>
      </c>
      <c r="AY216" s="14" t="s">
        <v>168</v>
      </c>
      <c r="BE216" s="238">
        <f>IF(N216="základná",J216,0)</f>
        <v>0</v>
      </c>
      <c r="BF216" s="238">
        <f>IF(N216="znížená",J216,0)</f>
        <v>0</v>
      </c>
      <c r="BG216" s="238">
        <f>IF(N216="zákl. prenesená",J216,0)</f>
        <v>0</v>
      </c>
      <c r="BH216" s="238">
        <f>IF(N216="zníž. prenesená",J216,0)</f>
        <v>0</v>
      </c>
      <c r="BI216" s="238">
        <f>IF(N216="nulová",J216,0)</f>
        <v>0</v>
      </c>
      <c r="BJ216" s="14" t="s">
        <v>82</v>
      </c>
      <c r="BK216" s="239">
        <f>ROUND(I216*H216,3)</f>
        <v>0</v>
      </c>
      <c r="BL216" s="14" t="s">
        <v>232</v>
      </c>
      <c r="BM216" s="237" t="s">
        <v>813</v>
      </c>
    </row>
    <row r="217" s="2" customFormat="1" ht="24.15" customHeight="1">
      <c r="A217" s="35"/>
      <c r="B217" s="36"/>
      <c r="C217" s="240" t="s">
        <v>497</v>
      </c>
      <c r="D217" s="240" t="s">
        <v>439</v>
      </c>
      <c r="E217" s="241" t="s">
        <v>1733</v>
      </c>
      <c r="F217" s="242" t="s">
        <v>1734</v>
      </c>
      <c r="G217" s="243" t="s">
        <v>291</v>
      </c>
      <c r="H217" s="244">
        <v>1</v>
      </c>
      <c r="I217" s="245"/>
      <c r="J217" s="244">
        <f>ROUND(I217*H217,3)</f>
        <v>0</v>
      </c>
      <c r="K217" s="246"/>
      <c r="L217" s="247"/>
      <c r="M217" s="248" t="s">
        <v>1</v>
      </c>
      <c r="N217" s="249" t="s">
        <v>38</v>
      </c>
      <c r="O217" s="94"/>
      <c r="P217" s="235">
        <f>O217*H217</f>
        <v>0</v>
      </c>
      <c r="Q217" s="235">
        <v>0.016330000000000001</v>
      </c>
      <c r="R217" s="235">
        <f>Q217*H217</f>
        <v>0.016330000000000001</v>
      </c>
      <c r="S217" s="235">
        <v>0</v>
      </c>
      <c r="T217" s="236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37" t="s">
        <v>297</v>
      </c>
      <c r="AT217" s="237" t="s">
        <v>439</v>
      </c>
      <c r="AU217" s="237" t="s">
        <v>82</v>
      </c>
      <c r="AY217" s="14" t="s">
        <v>168</v>
      </c>
      <c r="BE217" s="238">
        <f>IF(N217="základná",J217,0)</f>
        <v>0</v>
      </c>
      <c r="BF217" s="238">
        <f>IF(N217="znížená",J217,0)</f>
        <v>0</v>
      </c>
      <c r="BG217" s="238">
        <f>IF(N217="zákl. prenesená",J217,0)</f>
        <v>0</v>
      </c>
      <c r="BH217" s="238">
        <f>IF(N217="zníž. prenesená",J217,0)</f>
        <v>0</v>
      </c>
      <c r="BI217" s="238">
        <f>IF(N217="nulová",J217,0)</f>
        <v>0</v>
      </c>
      <c r="BJ217" s="14" t="s">
        <v>82</v>
      </c>
      <c r="BK217" s="239">
        <f>ROUND(I217*H217,3)</f>
        <v>0</v>
      </c>
      <c r="BL217" s="14" t="s">
        <v>232</v>
      </c>
      <c r="BM217" s="237" t="s">
        <v>819</v>
      </c>
    </row>
    <row r="218" s="2" customFormat="1" ht="21.75" customHeight="1">
      <c r="A218" s="35"/>
      <c r="B218" s="36"/>
      <c r="C218" s="240" t="s">
        <v>501</v>
      </c>
      <c r="D218" s="240" t="s">
        <v>439</v>
      </c>
      <c r="E218" s="241" t="s">
        <v>1735</v>
      </c>
      <c r="F218" s="242" t="s">
        <v>1736</v>
      </c>
      <c r="G218" s="243" t="s">
        <v>291</v>
      </c>
      <c r="H218" s="244">
        <v>4</v>
      </c>
      <c r="I218" s="245"/>
      <c r="J218" s="244">
        <f>ROUND(I218*H218,3)</f>
        <v>0</v>
      </c>
      <c r="K218" s="246"/>
      <c r="L218" s="247"/>
      <c r="M218" s="248" t="s">
        <v>1</v>
      </c>
      <c r="N218" s="249" t="s">
        <v>38</v>
      </c>
      <c r="O218" s="94"/>
      <c r="P218" s="235">
        <f>O218*H218</f>
        <v>0</v>
      </c>
      <c r="Q218" s="235">
        <v>0.021770000000000001</v>
      </c>
      <c r="R218" s="235">
        <f>Q218*H218</f>
        <v>0.087080000000000005</v>
      </c>
      <c r="S218" s="235">
        <v>0</v>
      </c>
      <c r="T218" s="236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37" t="s">
        <v>297</v>
      </c>
      <c r="AT218" s="237" t="s">
        <v>439</v>
      </c>
      <c r="AU218" s="237" t="s">
        <v>82</v>
      </c>
      <c r="AY218" s="14" t="s">
        <v>168</v>
      </c>
      <c r="BE218" s="238">
        <f>IF(N218="základná",J218,0)</f>
        <v>0</v>
      </c>
      <c r="BF218" s="238">
        <f>IF(N218="znížená",J218,0)</f>
        <v>0</v>
      </c>
      <c r="BG218" s="238">
        <f>IF(N218="zákl. prenesená",J218,0)</f>
        <v>0</v>
      </c>
      <c r="BH218" s="238">
        <f>IF(N218="zníž. prenesená",J218,0)</f>
        <v>0</v>
      </c>
      <c r="BI218" s="238">
        <f>IF(N218="nulová",J218,0)</f>
        <v>0</v>
      </c>
      <c r="BJ218" s="14" t="s">
        <v>82</v>
      </c>
      <c r="BK218" s="239">
        <f>ROUND(I218*H218,3)</f>
        <v>0</v>
      </c>
      <c r="BL218" s="14" t="s">
        <v>232</v>
      </c>
      <c r="BM218" s="237" t="s">
        <v>827</v>
      </c>
    </row>
    <row r="219" s="2" customFormat="1" ht="21.75" customHeight="1">
      <c r="A219" s="35"/>
      <c r="B219" s="36"/>
      <c r="C219" s="240" t="s">
        <v>505</v>
      </c>
      <c r="D219" s="240" t="s">
        <v>439</v>
      </c>
      <c r="E219" s="241" t="s">
        <v>1737</v>
      </c>
      <c r="F219" s="242" t="s">
        <v>1738</v>
      </c>
      <c r="G219" s="243" t="s">
        <v>291</v>
      </c>
      <c r="H219" s="244">
        <v>3</v>
      </c>
      <c r="I219" s="245"/>
      <c r="J219" s="244">
        <f>ROUND(I219*H219,3)</f>
        <v>0</v>
      </c>
      <c r="K219" s="246"/>
      <c r="L219" s="247"/>
      <c r="M219" s="248" t="s">
        <v>1</v>
      </c>
      <c r="N219" s="249" t="s">
        <v>38</v>
      </c>
      <c r="O219" s="94"/>
      <c r="P219" s="235">
        <f>O219*H219</f>
        <v>0</v>
      </c>
      <c r="Q219" s="235">
        <v>0.027220000000000001</v>
      </c>
      <c r="R219" s="235">
        <f>Q219*H219</f>
        <v>0.08166000000000001</v>
      </c>
      <c r="S219" s="235">
        <v>0</v>
      </c>
      <c r="T219" s="236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37" t="s">
        <v>297</v>
      </c>
      <c r="AT219" s="237" t="s">
        <v>439</v>
      </c>
      <c r="AU219" s="237" t="s">
        <v>82</v>
      </c>
      <c r="AY219" s="14" t="s">
        <v>168</v>
      </c>
      <c r="BE219" s="238">
        <f>IF(N219="základná",J219,0)</f>
        <v>0</v>
      </c>
      <c r="BF219" s="238">
        <f>IF(N219="znížená",J219,0)</f>
        <v>0</v>
      </c>
      <c r="BG219" s="238">
        <f>IF(N219="zákl. prenesená",J219,0)</f>
        <v>0</v>
      </c>
      <c r="BH219" s="238">
        <f>IF(N219="zníž. prenesená",J219,0)</f>
        <v>0</v>
      </c>
      <c r="BI219" s="238">
        <f>IF(N219="nulová",J219,0)</f>
        <v>0</v>
      </c>
      <c r="BJ219" s="14" t="s">
        <v>82</v>
      </c>
      <c r="BK219" s="239">
        <f>ROUND(I219*H219,3)</f>
        <v>0</v>
      </c>
      <c r="BL219" s="14" t="s">
        <v>232</v>
      </c>
      <c r="BM219" s="237" t="s">
        <v>835</v>
      </c>
    </row>
    <row r="220" s="2" customFormat="1" ht="24.15" customHeight="1">
      <c r="A220" s="35"/>
      <c r="B220" s="36"/>
      <c r="C220" s="240" t="s">
        <v>509</v>
      </c>
      <c r="D220" s="240" t="s">
        <v>439</v>
      </c>
      <c r="E220" s="241" t="s">
        <v>1739</v>
      </c>
      <c r="F220" s="242" t="s">
        <v>1740</v>
      </c>
      <c r="G220" s="243" t="s">
        <v>291</v>
      </c>
      <c r="H220" s="244">
        <v>16</v>
      </c>
      <c r="I220" s="245"/>
      <c r="J220" s="244">
        <f>ROUND(I220*H220,3)</f>
        <v>0</v>
      </c>
      <c r="K220" s="246"/>
      <c r="L220" s="247"/>
      <c r="M220" s="248" t="s">
        <v>1</v>
      </c>
      <c r="N220" s="249" t="s">
        <v>38</v>
      </c>
      <c r="O220" s="94"/>
      <c r="P220" s="235">
        <f>O220*H220</f>
        <v>0</v>
      </c>
      <c r="Q220" s="235">
        <v>0.032660000000000002</v>
      </c>
      <c r="R220" s="235">
        <f>Q220*H220</f>
        <v>0.52256000000000002</v>
      </c>
      <c r="S220" s="235">
        <v>0</v>
      </c>
      <c r="T220" s="236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37" t="s">
        <v>297</v>
      </c>
      <c r="AT220" s="237" t="s">
        <v>439</v>
      </c>
      <c r="AU220" s="237" t="s">
        <v>82</v>
      </c>
      <c r="AY220" s="14" t="s">
        <v>168</v>
      </c>
      <c r="BE220" s="238">
        <f>IF(N220="základná",J220,0)</f>
        <v>0</v>
      </c>
      <c r="BF220" s="238">
        <f>IF(N220="znížená",J220,0)</f>
        <v>0</v>
      </c>
      <c r="BG220" s="238">
        <f>IF(N220="zákl. prenesená",J220,0)</f>
        <v>0</v>
      </c>
      <c r="BH220" s="238">
        <f>IF(N220="zníž. prenesená",J220,0)</f>
        <v>0</v>
      </c>
      <c r="BI220" s="238">
        <f>IF(N220="nulová",J220,0)</f>
        <v>0</v>
      </c>
      <c r="BJ220" s="14" t="s">
        <v>82</v>
      </c>
      <c r="BK220" s="239">
        <f>ROUND(I220*H220,3)</f>
        <v>0</v>
      </c>
      <c r="BL220" s="14" t="s">
        <v>232</v>
      </c>
      <c r="BM220" s="237" t="s">
        <v>845</v>
      </c>
    </row>
    <row r="221" s="2" customFormat="1" ht="21.75" customHeight="1">
      <c r="A221" s="35"/>
      <c r="B221" s="36"/>
      <c r="C221" s="240" t="s">
        <v>513</v>
      </c>
      <c r="D221" s="240" t="s">
        <v>439</v>
      </c>
      <c r="E221" s="241" t="s">
        <v>1741</v>
      </c>
      <c r="F221" s="242" t="s">
        <v>1742</v>
      </c>
      <c r="G221" s="243" t="s">
        <v>291</v>
      </c>
      <c r="H221" s="244">
        <v>5</v>
      </c>
      <c r="I221" s="245"/>
      <c r="J221" s="244">
        <f>ROUND(I221*H221,3)</f>
        <v>0</v>
      </c>
      <c r="K221" s="246"/>
      <c r="L221" s="247"/>
      <c r="M221" s="248" t="s">
        <v>1</v>
      </c>
      <c r="N221" s="249" t="s">
        <v>38</v>
      </c>
      <c r="O221" s="94"/>
      <c r="P221" s="235">
        <f>O221*H221</f>
        <v>0</v>
      </c>
      <c r="Q221" s="235">
        <v>0.015769999999999999</v>
      </c>
      <c r="R221" s="235">
        <f>Q221*H221</f>
        <v>0.078850000000000003</v>
      </c>
      <c r="S221" s="235">
        <v>0</v>
      </c>
      <c r="T221" s="236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37" t="s">
        <v>297</v>
      </c>
      <c r="AT221" s="237" t="s">
        <v>439</v>
      </c>
      <c r="AU221" s="237" t="s">
        <v>82</v>
      </c>
      <c r="AY221" s="14" t="s">
        <v>168</v>
      </c>
      <c r="BE221" s="238">
        <f>IF(N221="základná",J221,0)</f>
        <v>0</v>
      </c>
      <c r="BF221" s="238">
        <f>IF(N221="znížená",J221,0)</f>
        <v>0</v>
      </c>
      <c r="BG221" s="238">
        <f>IF(N221="zákl. prenesená",J221,0)</f>
        <v>0</v>
      </c>
      <c r="BH221" s="238">
        <f>IF(N221="zníž. prenesená",J221,0)</f>
        <v>0</v>
      </c>
      <c r="BI221" s="238">
        <f>IF(N221="nulová",J221,0)</f>
        <v>0</v>
      </c>
      <c r="BJ221" s="14" t="s">
        <v>82</v>
      </c>
      <c r="BK221" s="239">
        <f>ROUND(I221*H221,3)</f>
        <v>0</v>
      </c>
      <c r="BL221" s="14" t="s">
        <v>232</v>
      </c>
      <c r="BM221" s="237" t="s">
        <v>853</v>
      </c>
    </row>
    <row r="222" s="2" customFormat="1" ht="24.15" customHeight="1">
      <c r="A222" s="35"/>
      <c r="B222" s="36"/>
      <c r="C222" s="240" t="s">
        <v>517</v>
      </c>
      <c r="D222" s="240" t="s">
        <v>439</v>
      </c>
      <c r="E222" s="241" t="s">
        <v>1743</v>
      </c>
      <c r="F222" s="242" t="s">
        <v>1744</v>
      </c>
      <c r="G222" s="243" t="s">
        <v>291</v>
      </c>
      <c r="H222" s="244">
        <v>2</v>
      </c>
      <c r="I222" s="245"/>
      <c r="J222" s="244">
        <f>ROUND(I222*H222,3)</f>
        <v>0</v>
      </c>
      <c r="K222" s="246"/>
      <c r="L222" s="247"/>
      <c r="M222" s="248" t="s">
        <v>1</v>
      </c>
      <c r="N222" s="249" t="s">
        <v>38</v>
      </c>
      <c r="O222" s="94"/>
      <c r="P222" s="235">
        <f>O222*H222</f>
        <v>0</v>
      </c>
      <c r="Q222" s="235">
        <v>0.025229999999999999</v>
      </c>
      <c r="R222" s="235">
        <f>Q222*H222</f>
        <v>0.050459999999999998</v>
      </c>
      <c r="S222" s="235">
        <v>0</v>
      </c>
      <c r="T222" s="236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37" t="s">
        <v>297</v>
      </c>
      <c r="AT222" s="237" t="s">
        <v>439</v>
      </c>
      <c r="AU222" s="237" t="s">
        <v>82</v>
      </c>
      <c r="AY222" s="14" t="s">
        <v>168</v>
      </c>
      <c r="BE222" s="238">
        <f>IF(N222="základná",J222,0)</f>
        <v>0</v>
      </c>
      <c r="BF222" s="238">
        <f>IF(N222="znížená",J222,0)</f>
        <v>0</v>
      </c>
      <c r="BG222" s="238">
        <f>IF(N222="zákl. prenesená",J222,0)</f>
        <v>0</v>
      </c>
      <c r="BH222" s="238">
        <f>IF(N222="zníž. prenesená",J222,0)</f>
        <v>0</v>
      </c>
      <c r="BI222" s="238">
        <f>IF(N222="nulová",J222,0)</f>
        <v>0</v>
      </c>
      <c r="BJ222" s="14" t="s">
        <v>82</v>
      </c>
      <c r="BK222" s="239">
        <f>ROUND(I222*H222,3)</f>
        <v>0</v>
      </c>
      <c r="BL222" s="14" t="s">
        <v>232</v>
      </c>
      <c r="BM222" s="237" t="s">
        <v>862</v>
      </c>
    </row>
    <row r="223" s="2" customFormat="1" ht="24.15" customHeight="1">
      <c r="A223" s="35"/>
      <c r="B223" s="36"/>
      <c r="C223" s="240" t="s">
        <v>521</v>
      </c>
      <c r="D223" s="240" t="s">
        <v>439</v>
      </c>
      <c r="E223" s="241" t="s">
        <v>1745</v>
      </c>
      <c r="F223" s="242" t="s">
        <v>1746</v>
      </c>
      <c r="G223" s="243" t="s">
        <v>291</v>
      </c>
      <c r="H223" s="244">
        <v>1</v>
      </c>
      <c r="I223" s="245"/>
      <c r="J223" s="244">
        <f>ROUND(I223*H223,3)</f>
        <v>0</v>
      </c>
      <c r="K223" s="246"/>
      <c r="L223" s="247"/>
      <c r="M223" s="248" t="s">
        <v>1</v>
      </c>
      <c r="N223" s="249" t="s">
        <v>38</v>
      </c>
      <c r="O223" s="94"/>
      <c r="P223" s="235">
        <f>O223*H223</f>
        <v>0</v>
      </c>
      <c r="Q223" s="235">
        <v>0.031539999999999999</v>
      </c>
      <c r="R223" s="235">
        <f>Q223*H223</f>
        <v>0.031539999999999999</v>
      </c>
      <c r="S223" s="235">
        <v>0</v>
      </c>
      <c r="T223" s="236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37" t="s">
        <v>297</v>
      </c>
      <c r="AT223" s="237" t="s">
        <v>439</v>
      </c>
      <c r="AU223" s="237" t="s">
        <v>82</v>
      </c>
      <c r="AY223" s="14" t="s">
        <v>168</v>
      </c>
      <c r="BE223" s="238">
        <f>IF(N223="základná",J223,0)</f>
        <v>0</v>
      </c>
      <c r="BF223" s="238">
        <f>IF(N223="znížená",J223,0)</f>
        <v>0</v>
      </c>
      <c r="BG223" s="238">
        <f>IF(N223="zákl. prenesená",J223,0)</f>
        <v>0</v>
      </c>
      <c r="BH223" s="238">
        <f>IF(N223="zníž. prenesená",J223,0)</f>
        <v>0</v>
      </c>
      <c r="BI223" s="238">
        <f>IF(N223="nulová",J223,0)</f>
        <v>0</v>
      </c>
      <c r="BJ223" s="14" t="s">
        <v>82</v>
      </c>
      <c r="BK223" s="239">
        <f>ROUND(I223*H223,3)</f>
        <v>0</v>
      </c>
      <c r="BL223" s="14" t="s">
        <v>232</v>
      </c>
      <c r="BM223" s="237" t="s">
        <v>870</v>
      </c>
    </row>
    <row r="224" s="2" customFormat="1" ht="24.15" customHeight="1">
      <c r="A224" s="35"/>
      <c r="B224" s="36"/>
      <c r="C224" s="240" t="s">
        <v>525</v>
      </c>
      <c r="D224" s="240" t="s">
        <v>439</v>
      </c>
      <c r="E224" s="241" t="s">
        <v>1747</v>
      </c>
      <c r="F224" s="242" t="s">
        <v>1748</v>
      </c>
      <c r="G224" s="243" t="s">
        <v>291</v>
      </c>
      <c r="H224" s="244">
        <v>19</v>
      </c>
      <c r="I224" s="245"/>
      <c r="J224" s="244">
        <f>ROUND(I224*H224,3)</f>
        <v>0</v>
      </c>
      <c r="K224" s="246"/>
      <c r="L224" s="247"/>
      <c r="M224" s="248" t="s">
        <v>1</v>
      </c>
      <c r="N224" s="249" t="s">
        <v>38</v>
      </c>
      <c r="O224" s="94"/>
      <c r="P224" s="235">
        <f>O224*H224</f>
        <v>0</v>
      </c>
      <c r="Q224" s="235">
        <v>0.037839999999999999</v>
      </c>
      <c r="R224" s="235">
        <f>Q224*H224</f>
        <v>0.71895999999999993</v>
      </c>
      <c r="S224" s="235">
        <v>0</v>
      </c>
      <c r="T224" s="236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37" t="s">
        <v>297</v>
      </c>
      <c r="AT224" s="237" t="s">
        <v>439</v>
      </c>
      <c r="AU224" s="237" t="s">
        <v>82</v>
      </c>
      <c r="AY224" s="14" t="s">
        <v>168</v>
      </c>
      <c r="BE224" s="238">
        <f>IF(N224="základná",J224,0)</f>
        <v>0</v>
      </c>
      <c r="BF224" s="238">
        <f>IF(N224="znížená",J224,0)</f>
        <v>0</v>
      </c>
      <c r="BG224" s="238">
        <f>IF(N224="zákl. prenesená",J224,0)</f>
        <v>0</v>
      </c>
      <c r="BH224" s="238">
        <f>IF(N224="zníž. prenesená",J224,0)</f>
        <v>0</v>
      </c>
      <c r="BI224" s="238">
        <f>IF(N224="nulová",J224,0)</f>
        <v>0</v>
      </c>
      <c r="BJ224" s="14" t="s">
        <v>82</v>
      </c>
      <c r="BK224" s="239">
        <f>ROUND(I224*H224,3)</f>
        <v>0</v>
      </c>
      <c r="BL224" s="14" t="s">
        <v>232</v>
      </c>
      <c r="BM224" s="237" t="s">
        <v>876</v>
      </c>
    </row>
    <row r="225" s="2" customFormat="1" ht="24.15" customHeight="1">
      <c r="A225" s="35"/>
      <c r="B225" s="36"/>
      <c r="C225" s="226" t="s">
        <v>529</v>
      </c>
      <c r="D225" s="226" t="s">
        <v>170</v>
      </c>
      <c r="E225" s="227" t="s">
        <v>1749</v>
      </c>
      <c r="F225" s="228" t="s">
        <v>1750</v>
      </c>
      <c r="G225" s="229" t="s">
        <v>1599</v>
      </c>
      <c r="H225" s="230">
        <v>4</v>
      </c>
      <c r="I225" s="231"/>
      <c r="J225" s="230">
        <f>ROUND(I225*H225,3)</f>
        <v>0</v>
      </c>
      <c r="K225" s="232"/>
      <c r="L225" s="41"/>
      <c r="M225" s="233" t="s">
        <v>1</v>
      </c>
      <c r="N225" s="234" t="s">
        <v>38</v>
      </c>
      <c r="O225" s="94"/>
      <c r="P225" s="235">
        <f>O225*H225</f>
        <v>0</v>
      </c>
      <c r="Q225" s="235">
        <v>0</v>
      </c>
      <c r="R225" s="235">
        <f>Q225*H225</f>
        <v>0</v>
      </c>
      <c r="S225" s="235">
        <v>0</v>
      </c>
      <c r="T225" s="236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37" t="s">
        <v>232</v>
      </c>
      <c r="AT225" s="237" t="s">
        <v>170</v>
      </c>
      <c r="AU225" s="237" t="s">
        <v>82</v>
      </c>
      <c r="AY225" s="14" t="s">
        <v>168</v>
      </c>
      <c r="BE225" s="238">
        <f>IF(N225="základná",J225,0)</f>
        <v>0</v>
      </c>
      <c r="BF225" s="238">
        <f>IF(N225="znížená",J225,0)</f>
        <v>0</v>
      </c>
      <c r="BG225" s="238">
        <f>IF(N225="zákl. prenesená",J225,0)</f>
        <v>0</v>
      </c>
      <c r="BH225" s="238">
        <f>IF(N225="zníž. prenesená",J225,0)</f>
        <v>0</v>
      </c>
      <c r="BI225" s="238">
        <f>IF(N225="nulová",J225,0)</f>
        <v>0</v>
      </c>
      <c r="BJ225" s="14" t="s">
        <v>82</v>
      </c>
      <c r="BK225" s="239">
        <f>ROUND(I225*H225,3)</f>
        <v>0</v>
      </c>
      <c r="BL225" s="14" t="s">
        <v>232</v>
      </c>
      <c r="BM225" s="237" t="s">
        <v>884</v>
      </c>
    </row>
    <row r="226" s="2" customFormat="1" ht="24.15" customHeight="1">
      <c r="A226" s="35"/>
      <c r="B226" s="36"/>
      <c r="C226" s="240" t="s">
        <v>533</v>
      </c>
      <c r="D226" s="240" t="s">
        <v>439</v>
      </c>
      <c r="E226" s="241" t="s">
        <v>1751</v>
      </c>
      <c r="F226" s="242" t="s">
        <v>1752</v>
      </c>
      <c r="G226" s="243" t="s">
        <v>291</v>
      </c>
      <c r="H226" s="244">
        <v>4</v>
      </c>
      <c r="I226" s="245"/>
      <c r="J226" s="244">
        <f>ROUND(I226*H226,3)</f>
        <v>0</v>
      </c>
      <c r="K226" s="246"/>
      <c r="L226" s="247"/>
      <c r="M226" s="248" t="s">
        <v>1</v>
      </c>
      <c r="N226" s="249" t="s">
        <v>38</v>
      </c>
      <c r="O226" s="94"/>
      <c r="P226" s="235">
        <f>O226*H226</f>
        <v>0</v>
      </c>
      <c r="Q226" s="235">
        <v>0.059130000000000002</v>
      </c>
      <c r="R226" s="235">
        <f>Q226*H226</f>
        <v>0.23652000000000001</v>
      </c>
      <c r="S226" s="235">
        <v>0</v>
      </c>
      <c r="T226" s="236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37" t="s">
        <v>297</v>
      </c>
      <c r="AT226" s="237" t="s">
        <v>439</v>
      </c>
      <c r="AU226" s="237" t="s">
        <v>82</v>
      </c>
      <c r="AY226" s="14" t="s">
        <v>168</v>
      </c>
      <c r="BE226" s="238">
        <f>IF(N226="základná",J226,0)</f>
        <v>0</v>
      </c>
      <c r="BF226" s="238">
        <f>IF(N226="znížená",J226,0)</f>
        <v>0</v>
      </c>
      <c r="BG226" s="238">
        <f>IF(N226="zákl. prenesená",J226,0)</f>
        <v>0</v>
      </c>
      <c r="BH226" s="238">
        <f>IF(N226="zníž. prenesená",J226,0)</f>
        <v>0</v>
      </c>
      <c r="BI226" s="238">
        <f>IF(N226="nulová",J226,0)</f>
        <v>0</v>
      </c>
      <c r="BJ226" s="14" t="s">
        <v>82</v>
      </c>
      <c r="BK226" s="239">
        <f>ROUND(I226*H226,3)</f>
        <v>0</v>
      </c>
      <c r="BL226" s="14" t="s">
        <v>232</v>
      </c>
      <c r="BM226" s="237" t="s">
        <v>892</v>
      </c>
    </row>
    <row r="227" s="2" customFormat="1" ht="24.15" customHeight="1">
      <c r="A227" s="35"/>
      <c r="B227" s="36"/>
      <c r="C227" s="226" t="s">
        <v>537</v>
      </c>
      <c r="D227" s="226" t="s">
        <v>170</v>
      </c>
      <c r="E227" s="227" t="s">
        <v>1753</v>
      </c>
      <c r="F227" s="228" t="s">
        <v>1754</v>
      </c>
      <c r="G227" s="229" t="s">
        <v>212</v>
      </c>
      <c r="H227" s="230">
        <v>2.5</v>
      </c>
      <c r="I227" s="231"/>
      <c r="J227" s="230">
        <f>ROUND(I227*H227,3)</f>
        <v>0</v>
      </c>
      <c r="K227" s="232"/>
      <c r="L227" s="41"/>
      <c r="M227" s="233" t="s">
        <v>1</v>
      </c>
      <c r="N227" s="234" t="s">
        <v>38</v>
      </c>
      <c r="O227" s="94"/>
      <c r="P227" s="235">
        <f>O227*H227</f>
        <v>0</v>
      </c>
      <c r="Q227" s="235">
        <v>0</v>
      </c>
      <c r="R227" s="235">
        <f>Q227*H227</f>
        <v>0</v>
      </c>
      <c r="S227" s="235">
        <v>0</v>
      </c>
      <c r="T227" s="236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37" t="s">
        <v>232</v>
      </c>
      <c r="AT227" s="237" t="s">
        <v>170</v>
      </c>
      <c r="AU227" s="237" t="s">
        <v>82</v>
      </c>
      <c r="AY227" s="14" t="s">
        <v>168</v>
      </c>
      <c r="BE227" s="238">
        <f>IF(N227="základná",J227,0)</f>
        <v>0</v>
      </c>
      <c r="BF227" s="238">
        <f>IF(N227="znížená",J227,0)</f>
        <v>0</v>
      </c>
      <c r="BG227" s="238">
        <f>IF(N227="zákl. prenesená",J227,0)</f>
        <v>0</v>
      </c>
      <c r="BH227" s="238">
        <f>IF(N227="zníž. prenesená",J227,0)</f>
        <v>0</v>
      </c>
      <c r="BI227" s="238">
        <f>IF(N227="nulová",J227,0)</f>
        <v>0</v>
      </c>
      <c r="BJ227" s="14" t="s">
        <v>82</v>
      </c>
      <c r="BK227" s="239">
        <f>ROUND(I227*H227,3)</f>
        <v>0</v>
      </c>
      <c r="BL227" s="14" t="s">
        <v>232</v>
      </c>
      <c r="BM227" s="237" t="s">
        <v>900</v>
      </c>
    </row>
    <row r="228" s="2" customFormat="1" ht="16.5" customHeight="1">
      <c r="A228" s="35"/>
      <c r="B228" s="36"/>
      <c r="C228" s="240" t="s">
        <v>541</v>
      </c>
      <c r="D228" s="240" t="s">
        <v>439</v>
      </c>
      <c r="E228" s="241" t="s">
        <v>1755</v>
      </c>
      <c r="F228" s="242" t="s">
        <v>1756</v>
      </c>
      <c r="G228" s="243" t="s">
        <v>1757</v>
      </c>
      <c r="H228" s="244">
        <v>72</v>
      </c>
      <c r="I228" s="245"/>
      <c r="J228" s="244">
        <f>ROUND(I228*H228,3)</f>
        <v>0</v>
      </c>
      <c r="K228" s="246"/>
      <c r="L228" s="247"/>
      <c r="M228" s="248" t="s">
        <v>1</v>
      </c>
      <c r="N228" s="249" t="s">
        <v>38</v>
      </c>
      <c r="O228" s="94"/>
      <c r="P228" s="235">
        <f>O228*H228</f>
        <v>0</v>
      </c>
      <c r="Q228" s="235">
        <v>0</v>
      </c>
      <c r="R228" s="235">
        <f>Q228*H228</f>
        <v>0</v>
      </c>
      <c r="S228" s="235">
        <v>0</v>
      </c>
      <c r="T228" s="236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237" t="s">
        <v>297</v>
      </c>
      <c r="AT228" s="237" t="s">
        <v>439</v>
      </c>
      <c r="AU228" s="237" t="s">
        <v>82</v>
      </c>
      <c r="AY228" s="14" t="s">
        <v>168</v>
      </c>
      <c r="BE228" s="238">
        <f>IF(N228="základná",J228,0)</f>
        <v>0</v>
      </c>
      <c r="BF228" s="238">
        <f>IF(N228="znížená",J228,0)</f>
        <v>0</v>
      </c>
      <c r="BG228" s="238">
        <f>IF(N228="zákl. prenesená",J228,0)</f>
        <v>0</v>
      </c>
      <c r="BH228" s="238">
        <f>IF(N228="zníž. prenesená",J228,0)</f>
        <v>0</v>
      </c>
      <c r="BI228" s="238">
        <f>IF(N228="nulová",J228,0)</f>
        <v>0</v>
      </c>
      <c r="BJ228" s="14" t="s">
        <v>82</v>
      </c>
      <c r="BK228" s="239">
        <f>ROUND(I228*H228,3)</f>
        <v>0</v>
      </c>
      <c r="BL228" s="14" t="s">
        <v>232</v>
      </c>
      <c r="BM228" s="237" t="s">
        <v>910</v>
      </c>
    </row>
    <row r="229" s="2" customFormat="1" ht="16.5" customHeight="1">
      <c r="A229" s="35"/>
      <c r="B229" s="36"/>
      <c r="C229" s="240" t="s">
        <v>545</v>
      </c>
      <c r="D229" s="240" t="s">
        <v>439</v>
      </c>
      <c r="E229" s="241" t="s">
        <v>1758</v>
      </c>
      <c r="F229" s="242" t="s">
        <v>1759</v>
      </c>
      <c r="G229" s="243" t="s">
        <v>1760</v>
      </c>
      <c r="H229" s="244">
        <v>71</v>
      </c>
      <c r="I229" s="245"/>
      <c r="J229" s="244">
        <f>ROUND(I229*H229,3)</f>
        <v>0</v>
      </c>
      <c r="K229" s="246"/>
      <c r="L229" s="247"/>
      <c r="M229" s="248" t="s">
        <v>1</v>
      </c>
      <c r="N229" s="249" t="s">
        <v>38</v>
      </c>
      <c r="O229" s="94"/>
      <c r="P229" s="235">
        <f>O229*H229</f>
        <v>0</v>
      </c>
      <c r="Q229" s="235">
        <v>0</v>
      </c>
      <c r="R229" s="235">
        <f>Q229*H229</f>
        <v>0</v>
      </c>
      <c r="S229" s="235">
        <v>0</v>
      </c>
      <c r="T229" s="236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37" t="s">
        <v>297</v>
      </c>
      <c r="AT229" s="237" t="s">
        <v>439</v>
      </c>
      <c r="AU229" s="237" t="s">
        <v>82</v>
      </c>
      <c r="AY229" s="14" t="s">
        <v>168</v>
      </c>
      <c r="BE229" s="238">
        <f>IF(N229="základná",J229,0)</f>
        <v>0</v>
      </c>
      <c r="BF229" s="238">
        <f>IF(N229="znížená",J229,0)</f>
        <v>0</v>
      </c>
      <c r="BG229" s="238">
        <f>IF(N229="zákl. prenesená",J229,0)</f>
        <v>0</v>
      </c>
      <c r="BH229" s="238">
        <f>IF(N229="zníž. prenesená",J229,0)</f>
        <v>0</v>
      </c>
      <c r="BI229" s="238">
        <f>IF(N229="nulová",J229,0)</f>
        <v>0</v>
      </c>
      <c r="BJ229" s="14" t="s">
        <v>82</v>
      </c>
      <c r="BK229" s="239">
        <f>ROUND(I229*H229,3)</f>
        <v>0</v>
      </c>
      <c r="BL229" s="14" t="s">
        <v>232</v>
      </c>
      <c r="BM229" s="237" t="s">
        <v>920</v>
      </c>
    </row>
    <row r="230" s="2" customFormat="1" ht="16.5" customHeight="1">
      <c r="A230" s="35"/>
      <c r="B230" s="36"/>
      <c r="C230" s="240" t="s">
        <v>549</v>
      </c>
      <c r="D230" s="240" t="s">
        <v>439</v>
      </c>
      <c r="E230" s="241" t="s">
        <v>1761</v>
      </c>
      <c r="F230" s="242" t="s">
        <v>1762</v>
      </c>
      <c r="G230" s="243" t="s">
        <v>173</v>
      </c>
      <c r="H230" s="244">
        <v>1.3999999999999999</v>
      </c>
      <c r="I230" s="245"/>
      <c r="J230" s="244">
        <f>ROUND(I230*H230,3)</f>
        <v>0</v>
      </c>
      <c r="K230" s="246"/>
      <c r="L230" s="247"/>
      <c r="M230" s="248" t="s">
        <v>1</v>
      </c>
      <c r="N230" s="249" t="s">
        <v>38</v>
      </c>
      <c r="O230" s="94"/>
      <c r="P230" s="235">
        <f>O230*H230</f>
        <v>0</v>
      </c>
      <c r="Q230" s="235">
        <v>0</v>
      </c>
      <c r="R230" s="235">
        <f>Q230*H230</f>
        <v>0</v>
      </c>
      <c r="S230" s="235">
        <v>0</v>
      </c>
      <c r="T230" s="236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37" t="s">
        <v>297</v>
      </c>
      <c r="AT230" s="237" t="s">
        <v>439</v>
      </c>
      <c r="AU230" s="237" t="s">
        <v>82</v>
      </c>
      <c r="AY230" s="14" t="s">
        <v>168</v>
      </c>
      <c r="BE230" s="238">
        <f>IF(N230="základná",J230,0)</f>
        <v>0</v>
      </c>
      <c r="BF230" s="238">
        <f>IF(N230="znížená",J230,0)</f>
        <v>0</v>
      </c>
      <c r="BG230" s="238">
        <f>IF(N230="zákl. prenesená",J230,0)</f>
        <v>0</v>
      </c>
      <c r="BH230" s="238">
        <f>IF(N230="zníž. prenesená",J230,0)</f>
        <v>0</v>
      </c>
      <c r="BI230" s="238">
        <f>IF(N230="nulová",J230,0)</f>
        <v>0</v>
      </c>
      <c r="BJ230" s="14" t="s">
        <v>82</v>
      </c>
      <c r="BK230" s="239">
        <f>ROUND(I230*H230,3)</f>
        <v>0</v>
      </c>
      <c r="BL230" s="14" t="s">
        <v>232</v>
      </c>
      <c r="BM230" s="237" t="s">
        <v>928</v>
      </c>
    </row>
    <row r="231" s="12" customFormat="1" ht="22.8" customHeight="1">
      <c r="A231" s="12"/>
      <c r="B231" s="210"/>
      <c r="C231" s="211"/>
      <c r="D231" s="212" t="s">
        <v>71</v>
      </c>
      <c r="E231" s="224" t="s">
        <v>1208</v>
      </c>
      <c r="F231" s="224" t="s">
        <v>1763</v>
      </c>
      <c r="G231" s="211"/>
      <c r="H231" s="211"/>
      <c r="I231" s="214"/>
      <c r="J231" s="225">
        <f>BK231</f>
        <v>0</v>
      </c>
      <c r="K231" s="211"/>
      <c r="L231" s="216"/>
      <c r="M231" s="217"/>
      <c r="N231" s="218"/>
      <c r="O231" s="218"/>
      <c r="P231" s="219">
        <f>SUM(P232:P233)</f>
        <v>0</v>
      </c>
      <c r="Q231" s="218"/>
      <c r="R231" s="219">
        <f>SUM(R232:R233)</f>
        <v>0.0042500000000000003</v>
      </c>
      <c r="S231" s="218"/>
      <c r="T231" s="220">
        <f>SUM(T232:T233)</f>
        <v>0</v>
      </c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R231" s="221" t="s">
        <v>82</v>
      </c>
      <c r="AT231" s="222" t="s">
        <v>71</v>
      </c>
      <c r="AU231" s="222" t="s">
        <v>80</v>
      </c>
      <c r="AY231" s="221" t="s">
        <v>168</v>
      </c>
      <c r="BK231" s="223">
        <f>SUM(BK232:BK233)</f>
        <v>0</v>
      </c>
    </row>
    <row r="232" s="2" customFormat="1" ht="24.15" customHeight="1">
      <c r="A232" s="35"/>
      <c r="B232" s="36"/>
      <c r="C232" s="226" t="s">
        <v>553</v>
      </c>
      <c r="D232" s="226" t="s">
        <v>170</v>
      </c>
      <c r="E232" s="227" t="s">
        <v>1764</v>
      </c>
      <c r="F232" s="228" t="s">
        <v>1765</v>
      </c>
      <c r="G232" s="229" t="s">
        <v>1470</v>
      </c>
      <c r="H232" s="230">
        <v>85</v>
      </c>
      <c r="I232" s="231"/>
      <c r="J232" s="230">
        <f>ROUND(I232*H232,3)</f>
        <v>0</v>
      </c>
      <c r="K232" s="232"/>
      <c r="L232" s="41"/>
      <c r="M232" s="233" t="s">
        <v>1</v>
      </c>
      <c r="N232" s="234" t="s">
        <v>38</v>
      </c>
      <c r="O232" s="94"/>
      <c r="P232" s="235">
        <f>O232*H232</f>
        <v>0</v>
      </c>
      <c r="Q232" s="235">
        <v>5.0000000000000002E-05</v>
      </c>
      <c r="R232" s="235">
        <f>Q232*H232</f>
        <v>0.0042500000000000003</v>
      </c>
      <c r="S232" s="235">
        <v>0</v>
      </c>
      <c r="T232" s="236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37" t="s">
        <v>232</v>
      </c>
      <c r="AT232" s="237" t="s">
        <v>170</v>
      </c>
      <c r="AU232" s="237" t="s">
        <v>82</v>
      </c>
      <c r="AY232" s="14" t="s">
        <v>168</v>
      </c>
      <c r="BE232" s="238">
        <f>IF(N232="základná",J232,0)</f>
        <v>0</v>
      </c>
      <c r="BF232" s="238">
        <f>IF(N232="znížená",J232,0)</f>
        <v>0</v>
      </c>
      <c r="BG232" s="238">
        <f>IF(N232="zákl. prenesená",J232,0)</f>
        <v>0</v>
      </c>
      <c r="BH232" s="238">
        <f>IF(N232="zníž. prenesená",J232,0)</f>
        <v>0</v>
      </c>
      <c r="BI232" s="238">
        <f>IF(N232="nulová",J232,0)</f>
        <v>0</v>
      </c>
      <c r="BJ232" s="14" t="s">
        <v>82</v>
      </c>
      <c r="BK232" s="239">
        <f>ROUND(I232*H232,3)</f>
        <v>0</v>
      </c>
      <c r="BL232" s="14" t="s">
        <v>232</v>
      </c>
      <c r="BM232" s="237" t="s">
        <v>936</v>
      </c>
    </row>
    <row r="233" s="2" customFormat="1" ht="24.15" customHeight="1">
      <c r="A233" s="35"/>
      <c r="B233" s="36"/>
      <c r="C233" s="240" t="s">
        <v>555</v>
      </c>
      <c r="D233" s="240" t="s">
        <v>439</v>
      </c>
      <c r="E233" s="241" t="s">
        <v>1766</v>
      </c>
      <c r="F233" s="242" t="s">
        <v>1767</v>
      </c>
      <c r="G233" s="243" t="s">
        <v>1527</v>
      </c>
      <c r="H233" s="244">
        <v>450</v>
      </c>
      <c r="I233" s="245"/>
      <c r="J233" s="244">
        <f>ROUND(I233*H233,3)</f>
        <v>0</v>
      </c>
      <c r="K233" s="246"/>
      <c r="L233" s="247"/>
      <c r="M233" s="250" t="s">
        <v>1</v>
      </c>
      <c r="N233" s="251" t="s">
        <v>38</v>
      </c>
      <c r="O233" s="252"/>
      <c r="P233" s="253">
        <f>O233*H233</f>
        <v>0</v>
      </c>
      <c r="Q233" s="253">
        <v>0</v>
      </c>
      <c r="R233" s="253">
        <f>Q233*H233</f>
        <v>0</v>
      </c>
      <c r="S233" s="253">
        <v>0</v>
      </c>
      <c r="T233" s="254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237" t="s">
        <v>297</v>
      </c>
      <c r="AT233" s="237" t="s">
        <v>439</v>
      </c>
      <c r="AU233" s="237" t="s">
        <v>82</v>
      </c>
      <c r="AY233" s="14" t="s">
        <v>168</v>
      </c>
      <c r="BE233" s="238">
        <f>IF(N233="základná",J233,0)</f>
        <v>0</v>
      </c>
      <c r="BF233" s="238">
        <f>IF(N233="znížená",J233,0)</f>
        <v>0</v>
      </c>
      <c r="BG233" s="238">
        <f>IF(N233="zákl. prenesená",J233,0)</f>
        <v>0</v>
      </c>
      <c r="BH233" s="238">
        <f>IF(N233="zníž. prenesená",J233,0)</f>
        <v>0</v>
      </c>
      <c r="BI233" s="238">
        <f>IF(N233="nulová",J233,0)</f>
        <v>0</v>
      </c>
      <c r="BJ233" s="14" t="s">
        <v>82</v>
      </c>
      <c r="BK233" s="239">
        <f>ROUND(I233*H233,3)</f>
        <v>0</v>
      </c>
      <c r="BL233" s="14" t="s">
        <v>232</v>
      </c>
      <c r="BM233" s="237" t="s">
        <v>944</v>
      </c>
    </row>
    <row r="234" s="2" customFormat="1" ht="6.96" customHeight="1">
      <c r="A234" s="35"/>
      <c r="B234" s="69"/>
      <c r="C234" s="70"/>
      <c r="D234" s="70"/>
      <c r="E234" s="70"/>
      <c r="F234" s="70"/>
      <c r="G234" s="70"/>
      <c r="H234" s="70"/>
      <c r="I234" s="70"/>
      <c r="J234" s="70"/>
      <c r="K234" s="70"/>
      <c r="L234" s="41"/>
      <c r="M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</row>
  </sheetData>
  <sheetProtection sheet="1" autoFilter="0" formatColumns="0" formatRows="0" objects="1" scenarios="1" spinCount="100000" saltValue="ageeZves2CO8fe/B26PPgcCKBlevK8bO9owdx7im3MVM4dTFczTAtKeH9Cs6R9Ad7NyNpxn6ErO3jMszOOC86w==" hashValue="InXsfrwgri29XVG5ft1AFo9yTXvwvl+n4mWWYaBttcbvF4JbJkEbNXIwGMlPJ6fthh/Zxb413b9orsdR8ioSEA==" algorithmName="SHA-512" password="CC35"/>
  <autoFilter ref="C125:K233"/>
  <mergeCells count="9">
    <mergeCell ref="E7:H7"/>
    <mergeCell ref="E9:H9"/>
    <mergeCell ref="E18:H18"/>
    <mergeCell ref="E27:H27"/>
    <mergeCell ref="E85:H85"/>
    <mergeCell ref="E87:H87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90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72</v>
      </c>
    </row>
    <row r="4" s="1" customFormat="1" ht="24.96" customHeight="1">
      <c r="B4" s="17"/>
      <c r="D4" s="141" t="s">
        <v>115</v>
      </c>
      <c r="L4" s="17"/>
      <c r="M4" s="14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3" t="s">
        <v>14</v>
      </c>
      <c r="L6" s="17"/>
    </row>
    <row r="7" s="1" customFormat="1" ht="26.25" customHeight="1">
      <c r="B7" s="17"/>
      <c r="E7" s="144" t="str">
        <f>'Rekapitulácia stavby'!K6</f>
        <v>Centrum integrovanej zdravotnej starostlivosti, denné centrum pre seniorov, denný stacionár v meste Bánovce nad Bebravou</v>
      </c>
      <c r="F7" s="143"/>
      <c r="G7" s="143"/>
      <c r="H7" s="143"/>
      <c r="L7" s="17"/>
    </row>
    <row r="8" s="2" customFormat="1" ht="12" customHeight="1">
      <c r="A8" s="35"/>
      <c r="B8" s="41"/>
      <c r="C8" s="35"/>
      <c r="D8" s="143" t="s">
        <v>116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5" t="s">
        <v>1768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3" t="s">
        <v>16</v>
      </c>
      <c r="E11" s="35"/>
      <c r="F11" s="146" t="s">
        <v>1</v>
      </c>
      <c r="G11" s="35"/>
      <c r="H11" s="35"/>
      <c r="I11" s="143" t="s">
        <v>17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3" t="s">
        <v>18</v>
      </c>
      <c r="E12" s="35"/>
      <c r="F12" s="146" t="s">
        <v>19</v>
      </c>
      <c r="G12" s="35"/>
      <c r="H12" s="35"/>
      <c r="I12" s="143" t="s">
        <v>20</v>
      </c>
      <c r="J12" s="147" t="str">
        <f>'Rekapitulácia stavby'!AN8</f>
        <v>9. 11. 2022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3" t="s">
        <v>22</v>
      </c>
      <c r="E14" s="35"/>
      <c r="F14" s="35"/>
      <c r="G14" s="35"/>
      <c r="H14" s="35"/>
      <c r="I14" s="143" t="s">
        <v>23</v>
      </c>
      <c r="J14" s="146" t="str">
        <f>IF('Rekapitulácia stavby'!AN10="","",'Rekapitulácia stavby'!AN10)</f>
        <v/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6" t="str">
        <f>IF('Rekapitulácia stavby'!E11="","",'Rekapitulácia stavby'!E11)</f>
        <v xml:space="preserve"> </v>
      </c>
      <c r="F15" s="35"/>
      <c r="G15" s="35"/>
      <c r="H15" s="35"/>
      <c r="I15" s="143" t="s">
        <v>24</v>
      </c>
      <c r="J15" s="146" t="str">
        <f>IF('Rekapitulácia stavby'!AN11="","",'Rekapitulácia stavby'!AN11)</f>
        <v/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3" t="s">
        <v>25</v>
      </c>
      <c r="E17" s="35"/>
      <c r="F17" s="35"/>
      <c r="G17" s="35"/>
      <c r="H17" s="35"/>
      <c r="I17" s="143" t="s">
        <v>23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24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3" t="s">
        <v>27</v>
      </c>
      <c r="E20" s="35"/>
      <c r="F20" s="35"/>
      <c r="G20" s="35"/>
      <c r="H20" s="35"/>
      <c r="I20" s="143" t="s">
        <v>23</v>
      </c>
      <c r="J20" s="146" t="str">
        <f>IF('Rekapitulácia stavby'!AN16="","",'Rekapitulácia stavby'!AN16)</f>
        <v/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6" t="str">
        <f>IF('Rekapitulácia stavby'!E17="","",'Rekapitulácia stavby'!E17)</f>
        <v xml:space="preserve"> </v>
      </c>
      <c r="F21" s="35"/>
      <c r="G21" s="35"/>
      <c r="H21" s="35"/>
      <c r="I21" s="143" t="s">
        <v>24</v>
      </c>
      <c r="J21" s="146" t="str">
        <f>IF('Rekapitulácia stavby'!AN17="","",'Rekapitulácia stavby'!AN17)</f>
        <v/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3" t="s">
        <v>30</v>
      </c>
      <c r="E23" s="35"/>
      <c r="F23" s="35"/>
      <c r="G23" s="35"/>
      <c r="H23" s="35"/>
      <c r="I23" s="143" t="s">
        <v>23</v>
      </c>
      <c r="J23" s="146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6" t="str">
        <f>IF('Rekapitulácia stavby'!E20="","",'Rekapitulácia stavby'!E20)</f>
        <v xml:space="preserve"> </v>
      </c>
      <c r="F24" s="35"/>
      <c r="G24" s="35"/>
      <c r="H24" s="35"/>
      <c r="I24" s="143" t="s">
        <v>24</v>
      </c>
      <c r="J24" s="146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3" t="s">
        <v>31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3" t="s">
        <v>32</v>
      </c>
      <c r="E30" s="35"/>
      <c r="F30" s="35"/>
      <c r="G30" s="35"/>
      <c r="H30" s="35"/>
      <c r="I30" s="35"/>
      <c r="J30" s="154">
        <f>ROUND(J119,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5" t="s">
        <v>34</v>
      </c>
      <c r="G32" s="35"/>
      <c r="H32" s="35"/>
      <c r="I32" s="155" t="s">
        <v>33</v>
      </c>
      <c r="J32" s="155" t="s">
        <v>35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6" t="s">
        <v>36</v>
      </c>
      <c r="E33" s="157" t="s">
        <v>37</v>
      </c>
      <c r="F33" s="158">
        <f>ROUND((SUM(BE119:BE240)),  2)</f>
        <v>0</v>
      </c>
      <c r="G33" s="159"/>
      <c r="H33" s="159"/>
      <c r="I33" s="160">
        <v>0.20000000000000001</v>
      </c>
      <c r="J33" s="158">
        <f>ROUND(((SUM(BE119:BE240))*I33),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7" t="s">
        <v>38</v>
      </c>
      <c r="F34" s="158">
        <f>ROUND((SUM(BF119:BF240)),  2)</f>
        <v>0</v>
      </c>
      <c r="G34" s="159"/>
      <c r="H34" s="159"/>
      <c r="I34" s="160">
        <v>0.20000000000000001</v>
      </c>
      <c r="J34" s="158">
        <f>ROUND(((SUM(BF119:BF240))*I34),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39</v>
      </c>
      <c r="F35" s="161">
        <f>ROUND((SUM(BG119:BG240)),  2)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40</v>
      </c>
      <c r="F36" s="161">
        <f>ROUND((SUM(BH119:BH240)),  2)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41</v>
      </c>
      <c r="F37" s="158">
        <f>ROUND((SUM(BI119:BI240)),  2)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3"/>
      <c r="D39" s="164" t="s">
        <v>42</v>
      </c>
      <c r="E39" s="165"/>
      <c r="F39" s="165"/>
      <c r="G39" s="166" t="s">
        <v>43</v>
      </c>
      <c r="H39" s="167" t="s">
        <v>44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0" t="s">
        <v>45</v>
      </c>
      <c r="E50" s="171"/>
      <c r="F50" s="171"/>
      <c r="G50" s="170" t="s">
        <v>46</v>
      </c>
      <c r="H50" s="171"/>
      <c r="I50" s="171"/>
      <c r="J50" s="171"/>
      <c r="K50" s="171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2" t="s">
        <v>47</v>
      </c>
      <c r="E61" s="173"/>
      <c r="F61" s="174" t="s">
        <v>48</v>
      </c>
      <c r="G61" s="172" t="s">
        <v>47</v>
      </c>
      <c r="H61" s="173"/>
      <c r="I61" s="173"/>
      <c r="J61" s="175" t="s">
        <v>48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0" t="s">
        <v>49</v>
      </c>
      <c r="E65" s="176"/>
      <c r="F65" s="176"/>
      <c r="G65" s="170" t="s">
        <v>50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2" t="s">
        <v>47</v>
      </c>
      <c r="E76" s="173"/>
      <c r="F76" s="174" t="s">
        <v>48</v>
      </c>
      <c r="G76" s="172" t="s">
        <v>47</v>
      </c>
      <c r="H76" s="173"/>
      <c r="I76" s="173"/>
      <c r="J76" s="175" t="s">
        <v>48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118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14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26.25" customHeight="1">
      <c r="A85" s="35"/>
      <c r="B85" s="36"/>
      <c r="C85" s="37"/>
      <c r="D85" s="37"/>
      <c r="E85" s="181" t="str">
        <f>E7</f>
        <v>Centrum integrovanej zdravotnej starostlivosti, denné centrum pre seniorov, denný stacionár v meste Bánovce nad Bebravou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116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9" t="str">
        <f>E9</f>
        <v>4a - elektroinštalácia a ...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18</v>
      </c>
      <c r="D89" s="37"/>
      <c r="E89" s="37"/>
      <c r="F89" s="24" t="str">
        <f>F12</f>
        <v xml:space="preserve"> </v>
      </c>
      <c r="G89" s="37"/>
      <c r="H89" s="37"/>
      <c r="I89" s="29" t="s">
        <v>20</v>
      </c>
      <c r="J89" s="82" t="str">
        <f>IF(J12="","",J12)</f>
        <v>9. 11. 2022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22</v>
      </c>
      <c r="D91" s="37"/>
      <c r="E91" s="37"/>
      <c r="F91" s="24" t="str">
        <f>E15</f>
        <v xml:space="preserve"> </v>
      </c>
      <c r="G91" s="37"/>
      <c r="H91" s="37"/>
      <c r="I91" s="29" t="s">
        <v>27</v>
      </c>
      <c r="J91" s="33" t="str">
        <f>E21</f>
        <v xml:space="preserve"> 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25</v>
      </c>
      <c r="D92" s="37"/>
      <c r="E92" s="37"/>
      <c r="F92" s="24" t="str">
        <f>IF(E18="","",E18)</f>
        <v>Vyplň údaj</v>
      </c>
      <c r="G92" s="37"/>
      <c r="H92" s="37"/>
      <c r="I92" s="29" t="s">
        <v>30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82" t="s">
        <v>119</v>
      </c>
      <c r="D94" s="183"/>
      <c r="E94" s="183"/>
      <c r="F94" s="183"/>
      <c r="G94" s="183"/>
      <c r="H94" s="183"/>
      <c r="I94" s="183"/>
      <c r="J94" s="184" t="s">
        <v>120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85" t="s">
        <v>121</v>
      </c>
      <c r="D96" s="37"/>
      <c r="E96" s="37"/>
      <c r="F96" s="37"/>
      <c r="G96" s="37"/>
      <c r="H96" s="37"/>
      <c r="I96" s="37"/>
      <c r="J96" s="113">
        <f>J119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122</v>
      </c>
    </row>
    <row r="97" s="9" customFormat="1" ht="24.96" customHeight="1">
      <c r="A97" s="9"/>
      <c r="B97" s="186"/>
      <c r="C97" s="187"/>
      <c r="D97" s="188" t="s">
        <v>1769</v>
      </c>
      <c r="E97" s="189"/>
      <c r="F97" s="189"/>
      <c r="G97" s="189"/>
      <c r="H97" s="189"/>
      <c r="I97" s="189"/>
      <c r="J97" s="190">
        <f>J120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2"/>
      <c r="C98" s="193"/>
      <c r="D98" s="194" t="s">
        <v>1770</v>
      </c>
      <c r="E98" s="195"/>
      <c r="F98" s="195"/>
      <c r="G98" s="195"/>
      <c r="H98" s="195"/>
      <c r="I98" s="195"/>
      <c r="J98" s="196">
        <f>J121</f>
        <v>0</v>
      </c>
      <c r="K98" s="193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2"/>
      <c r="C99" s="193"/>
      <c r="D99" s="194" t="s">
        <v>1771</v>
      </c>
      <c r="E99" s="195"/>
      <c r="F99" s="195"/>
      <c r="G99" s="195"/>
      <c r="H99" s="195"/>
      <c r="I99" s="195"/>
      <c r="J99" s="196">
        <f>J238</f>
        <v>0</v>
      </c>
      <c r="K99" s="193"/>
      <c r="L99" s="19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2" customFormat="1" ht="21.84" customHeight="1">
      <c r="A100" s="35"/>
      <c r="B100" s="36"/>
      <c r="C100" s="37"/>
      <c r="D100" s="37"/>
      <c r="E100" s="37"/>
      <c r="F100" s="37"/>
      <c r="G100" s="37"/>
      <c r="H100" s="37"/>
      <c r="I100" s="37"/>
      <c r="J100" s="37"/>
      <c r="K100" s="37"/>
      <c r="L100" s="66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</row>
    <row r="101" s="2" customFormat="1" ht="6.96" customHeight="1">
      <c r="A101" s="35"/>
      <c r="B101" s="69"/>
      <c r="C101" s="70"/>
      <c r="D101" s="70"/>
      <c r="E101" s="70"/>
      <c r="F101" s="70"/>
      <c r="G101" s="70"/>
      <c r="H101" s="70"/>
      <c r="I101" s="70"/>
      <c r="J101" s="70"/>
      <c r="K101" s="70"/>
      <c r="L101" s="66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5" s="2" customFormat="1" ht="6.96" customHeight="1">
      <c r="A105" s="35"/>
      <c r="B105" s="71"/>
      <c r="C105" s="72"/>
      <c r="D105" s="72"/>
      <c r="E105" s="72"/>
      <c r="F105" s="72"/>
      <c r="G105" s="72"/>
      <c r="H105" s="72"/>
      <c r="I105" s="72"/>
      <c r="J105" s="72"/>
      <c r="K105" s="72"/>
      <c r="L105" s="66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="2" customFormat="1" ht="24.96" customHeight="1">
      <c r="A106" s="35"/>
      <c r="B106" s="36"/>
      <c r="C106" s="20" t="s">
        <v>154</v>
      </c>
      <c r="D106" s="37"/>
      <c r="E106" s="37"/>
      <c r="F106" s="37"/>
      <c r="G106" s="37"/>
      <c r="H106" s="37"/>
      <c r="I106" s="37"/>
      <c r="J106" s="37"/>
      <c r="K106" s="37"/>
      <c r="L106" s="66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6.96" customHeight="1">
      <c r="A107" s="35"/>
      <c r="B107" s="36"/>
      <c r="C107" s="37"/>
      <c r="D107" s="37"/>
      <c r="E107" s="37"/>
      <c r="F107" s="37"/>
      <c r="G107" s="37"/>
      <c r="H107" s="37"/>
      <c r="I107" s="37"/>
      <c r="J107" s="37"/>
      <c r="K107" s="37"/>
      <c r="L107" s="66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12" customHeight="1">
      <c r="A108" s="35"/>
      <c r="B108" s="36"/>
      <c r="C108" s="29" t="s">
        <v>14</v>
      </c>
      <c r="D108" s="37"/>
      <c r="E108" s="37"/>
      <c r="F108" s="37"/>
      <c r="G108" s="37"/>
      <c r="H108" s="37"/>
      <c r="I108" s="37"/>
      <c r="J108" s="37"/>
      <c r="K108" s="37"/>
      <c r="L108" s="6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26.25" customHeight="1">
      <c r="A109" s="35"/>
      <c r="B109" s="36"/>
      <c r="C109" s="37"/>
      <c r="D109" s="37"/>
      <c r="E109" s="181" t="str">
        <f>E7</f>
        <v>Centrum integrovanej zdravotnej starostlivosti, denné centrum pre seniorov, denný stacionár v meste Bánovce nad Bebravou</v>
      </c>
      <c r="F109" s="29"/>
      <c r="G109" s="29"/>
      <c r="H109" s="29"/>
      <c r="I109" s="37"/>
      <c r="J109" s="37"/>
      <c r="K109" s="37"/>
      <c r="L109" s="6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2" customHeight="1">
      <c r="A110" s="35"/>
      <c r="B110" s="36"/>
      <c r="C110" s="29" t="s">
        <v>116</v>
      </c>
      <c r="D110" s="37"/>
      <c r="E110" s="37"/>
      <c r="F110" s="37"/>
      <c r="G110" s="37"/>
      <c r="H110" s="37"/>
      <c r="I110" s="37"/>
      <c r="J110" s="37"/>
      <c r="K110" s="37"/>
      <c r="L110" s="6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6.5" customHeight="1">
      <c r="A111" s="35"/>
      <c r="B111" s="36"/>
      <c r="C111" s="37"/>
      <c r="D111" s="37"/>
      <c r="E111" s="79" t="str">
        <f>E9</f>
        <v>4a - elektroinštalácia a ...</v>
      </c>
      <c r="F111" s="37"/>
      <c r="G111" s="37"/>
      <c r="H111" s="37"/>
      <c r="I111" s="37"/>
      <c r="J111" s="37"/>
      <c r="K111" s="37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6.96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2" customHeight="1">
      <c r="A113" s="35"/>
      <c r="B113" s="36"/>
      <c r="C113" s="29" t="s">
        <v>18</v>
      </c>
      <c r="D113" s="37"/>
      <c r="E113" s="37"/>
      <c r="F113" s="24" t="str">
        <f>F12</f>
        <v xml:space="preserve"> </v>
      </c>
      <c r="G113" s="37"/>
      <c r="H113" s="37"/>
      <c r="I113" s="29" t="s">
        <v>20</v>
      </c>
      <c r="J113" s="82" t="str">
        <f>IF(J12="","",J12)</f>
        <v>9. 11. 2022</v>
      </c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6.96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5.15" customHeight="1">
      <c r="A115" s="35"/>
      <c r="B115" s="36"/>
      <c r="C115" s="29" t="s">
        <v>22</v>
      </c>
      <c r="D115" s="37"/>
      <c r="E115" s="37"/>
      <c r="F115" s="24" t="str">
        <f>E15</f>
        <v xml:space="preserve"> </v>
      </c>
      <c r="G115" s="37"/>
      <c r="H115" s="37"/>
      <c r="I115" s="29" t="s">
        <v>27</v>
      </c>
      <c r="J115" s="33" t="str">
        <f>E21</f>
        <v xml:space="preserve"> </v>
      </c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5.15" customHeight="1">
      <c r="A116" s="35"/>
      <c r="B116" s="36"/>
      <c r="C116" s="29" t="s">
        <v>25</v>
      </c>
      <c r="D116" s="37"/>
      <c r="E116" s="37"/>
      <c r="F116" s="24" t="str">
        <f>IF(E18="","",E18)</f>
        <v>Vyplň údaj</v>
      </c>
      <c r="G116" s="37"/>
      <c r="H116" s="37"/>
      <c r="I116" s="29" t="s">
        <v>30</v>
      </c>
      <c r="J116" s="33" t="str">
        <f>E24</f>
        <v xml:space="preserve"> </v>
      </c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0.32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11" customFormat="1" ht="29.28" customHeight="1">
      <c r="A118" s="198"/>
      <c r="B118" s="199"/>
      <c r="C118" s="200" t="s">
        <v>155</v>
      </c>
      <c r="D118" s="201" t="s">
        <v>57</v>
      </c>
      <c r="E118" s="201" t="s">
        <v>53</v>
      </c>
      <c r="F118" s="201" t="s">
        <v>54</v>
      </c>
      <c r="G118" s="201" t="s">
        <v>156</v>
      </c>
      <c r="H118" s="201" t="s">
        <v>157</v>
      </c>
      <c r="I118" s="201" t="s">
        <v>158</v>
      </c>
      <c r="J118" s="202" t="s">
        <v>120</v>
      </c>
      <c r="K118" s="203" t="s">
        <v>159</v>
      </c>
      <c r="L118" s="204"/>
      <c r="M118" s="103" t="s">
        <v>1</v>
      </c>
      <c r="N118" s="104" t="s">
        <v>36</v>
      </c>
      <c r="O118" s="104" t="s">
        <v>160</v>
      </c>
      <c r="P118" s="104" t="s">
        <v>161</v>
      </c>
      <c r="Q118" s="104" t="s">
        <v>162</v>
      </c>
      <c r="R118" s="104" t="s">
        <v>163</v>
      </c>
      <c r="S118" s="104" t="s">
        <v>164</v>
      </c>
      <c r="T118" s="105" t="s">
        <v>165</v>
      </c>
      <c r="U118" s="198"/>
      <c r="V118" s="198"/>
      <c r="W118" s="198"/>
      <c r="X118" s="198"/>
      <c r="Y118" s="198"/>
      <c r="Z118" s="198"/>
      <c r="AA118" s="198"/>
      <c r="AB118" s="198"/>
      <c r="AC118" s="198"/>
      <c r="AD118" s="198"/>
      <c r="AE118" s="198"/>
    </row>
    <row r="119" s="2" customFormat="1" ht="22.8" customHeight="1">
      <c r="A119" s="35"/>
      <c r="B119" s="36"/>
      <c r="C119" s="110" t="s">
        <v>121</v>
      </c>
      <c r="D119" s="37"/>
      <c r="E119" s="37"/>
      <c r="F119" s="37"/>
      <c r="G119" s="37"/>
      <c r="H119" s="37"/>
      <c r="I119" s="37"/>
      <c r="J119" s="205">
        <f>BK119</f>
        <v>0</v>
      </c>
      <c r="K119" s="37"/>
      <c r="L119" s="41"/>
      <c r="M119" s="106"/>
      <c r="N119" s="206"/>
      <c r="O119" s="107"/>
      <c r="P119" s="207">
        <f>P120</f>
        <v>0</v>
      </c>
      <c r="Q119" s="107"/>
      <c r="R119" s="207">
        <f>R120</f>
        <v>0.42972999999999995</v>
      </c>
      <c r="S119" s="107"/>
      <c r="T119" s="208">
        <f>T120</f>
        <v>2.1419999999999999</v>
      </c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T119" s="14" t="s">
        <v>71</v>
      </c>
      <c r="AU119" s="14" t="s">
        <v>122</v>
      </c>
      <c r="BK119" s="209">
        <f>BK120</f>
        <v>0</v>
      </c>
    </row>
    <row r="120" s="12" customFormat="1" ht="25.92" customHeight="1">
      <c r="A120" s="12"/>
      <c r="B120" s="210"/>
      <c r="C120" s="211"/>
      <c r="D120" s="212" t="s">
        <v>71</v>
      </c>
      <c r="E120" s="213" t="s">
        <v>439</v>
      </c>
      <c r="F120" s="213" t="s">
        <v>439</v>
      </c>
      <c r="G120" s="211"/>
      <c r="H120" s="211"/>
      <c r="I120" s="214"/>
      <c r="J120" s="215">
        <f>BK120</f>
        <v>0</v>
      </c>
      <c r="K120" s="211"/>
      <c r="L120" s="216"/>
      <c r="M120" s="217"/>
      <c r="N120" s="218"/>
      <c r="O120" s="218"/>
      <c r="P120" s="219">
        <f>P121+P238</f>
        <v>0</v>
      </c>
      <c r="Q120" s="218"/>
      <c r="R120" s="219">
        <f>R121+R238</f>
        <v>0.42972999999999995</v>
      </c>
      <c r="S120" s="218"/>
      <c r="T120" s="220">
        <f>T121+T238</f>
        <v>2.1419999999999999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21" t="s">
        <v>179</v>
      </c>
      <c r="AT120" s="222" t="s">
        <v>71</v>
      </c>
      <c r="AU120" s="222" t="s">
        <v>72</v>
      </c>
      <c r="AY120" s="221" t="s">
        <v>168</v>
      </c>
      <c r="BK120" s="223">
        <f>BK121+BK238</f>
        <v>0</v>
      </c>
    </row>
    <row r="121" s="12" customFormat="1" ht="22.8" customHeight="1">
      <c r="A121" s="12"/>
      <c r="B121" s="210"/>
      <c r="C121" s="211"/>
      <c r="D121" s="212" t="s">
        <v>71</v>
      </c>
      <c r="E121" s="224" t="s">
        <v>1772</v>
      </c>
      <c r="F121" s="224" t="s">
        <v>1773</v>
      </c>
      <c r="G121" s="211"/>
      <c r="H121" s="211"/>
      <c r="I121" s="214"/>
      <c r="J121" s="225">
        <f>BK121</f>
        <v>0</v>
      </c>
      <c r="K121" s="211"/>
      <c r="L121" s="216"/>
      <c r="M121" s="217"/>
      <c r="N121" s="218"/>
      <c r="O121" s="218"/>
      <c r="P121" s="219">
        <f>SUM(P122:P237)</f>
        <v>0</v>
      </c>
      <c r="Q121" s="218"/>
      <c r="R121" s="219">
        <f>SUM(R122:R237)</f>
        <v>0.42972999999999995</v>
      </c>
      <c r="S121" s="218"/>
      <c r="T121" s="220">
        <f>SUM(T122:T237)</f>
        <v>2.1419999999999999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21" t="s">
        <v>179</v>
      </c>
      <c r="AT121" s="222" t="s">
        <v>71</v>
      </c>
      <c r="AU121" s="222" t="s">
        <v>80</v>
      </c>
      <c r="AY121" s="221" t="s">
        <v>168</v>
      </c>
      <c r="BK121" s="223">
        <f>SUM(BK122:BK237)</f>
        <v>0</v>
      </c>
    </row>
    <row r="122" s="2" customFormat="1" ht="33" customHeight="1">
      <c r="A122" s="35"/>
      <c r="B122" s="36"/>
      <c r="C122" s="226" t="s">
        <v>80</v>
      </c>
      <c r="D122" s="226" t="s">
        <v>170</v>
      </c>
      <c r="E122" s="227" t="s">
        <v>1774</v>
      </c>
      <c r="F122" s="228" t="s">
        <v>1775</v>
      </c>
      <c r="G122" s="229" t="s">
        <v>666</v>
      </c>
      <c r="H122" s="230">
        <v>1190</v>
      </c>
      <c r="I122" s="231"/>
      <c r="J122" s="230">
        <f>ROUND(I122*H122,3)</f>
        <v>0</v>
      </c>
      <c r="K122" s="232"/>
      <c r="L122" s="41"/>
      <c r="M122" s="233" t="s">
        <v>1</v>
      </c>
      <c r="N122" s="234" t="s">
        <v>38</v>
      </c>
      <c r="O122" s="94"/>
      <c r="P122" s="235">
        <f>O122*H122</f>
        <v>0</v>
      </c>
      <c r="Q122" s="235">
        <v>1.5E-05</v>
      </c>
      <c r="R122" s="235">
        <f>Q122*H122</f>
        <v>0.017850000000000001</v>
      </c>
      <c r="S122" s="235">
        <v>0.0018</v>
      </c>
      <c r="T122" s="236">
        <f>S122*H122</f>
        <v>2.1419999999999999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R122" s="237" t="s">
        <v>426</v>
      </c>
      <c r="AT122" s="237" t="s">
        <v>170</v>
      </c>
      <c r="AU122" s="237" t="s">
        <v>82</v>
      </c>
      <c r="AY122" s="14" t="s">
        <v>168</v>
      </c>
      <c r="BE122" s="238">
        <f>IF(N122="základná",J122,0)</f>
        <v>0</v>
      </c>
      <c r="BF122" s="238">
        <f>IF(N122="znížená",J122,0)</f>
        <v>0</v>
      </c>
      <c r="BG122" s="238">
        <f>IF(N122="zákl. prenesená",J122,0)</f>
        <v>0</v>
      </c>
      <c r="BH122" s="238">
        <f>IF(N122="zníž. prenesená",J122,0)</f>
        <v>0</v>
      </c>
      <c r="BI122" s="238">
        <f>IF(N122="nulová",J122,0)</f>
        <v>0</v>
      </c>
      <c r="BJ122" s="14" t="s">
        <v>82</v>
      </c>
      <c r="BK122" s="239">
        <f>ROUND(I122*H122,3)</f>
        <v>0</v>
      </c>
      <c r="BL122" s="14" t="s">
        <v>426</v>
      </c>
      <c r="BM122" s="237" t="s">
        <v>82</v>
      </c>
    </row>
    <row r="123" s="2" customFormat="1" ht="24.15" customHeight="1">
      <c r="A123" s="35"/>
      <c r="B123" s="36"/>
      <c r="C123" s="226" t="s">
        <v>82</v>
      </c>
      <c r="D123" s="226" t="s">
        <v>170</v>
      </c>
      <c r="E123" s="227" t="s">
        <v>1776</v>
      </c>
      <c r="F123" s="228" t="s">
        <v>1777</v>
      </c>
      <c r="G123" s="229" t="s">
        <v>666</v>
      </c>
      <c r="H123" s="230">
        <v>350</v>
      </c>
      <c r="I123" s="231"/>
      <c r="J123" s="230">
        <f>ROUND(I123*H123,3)</f>
        <v>0</v>
      </c>
      <c r="K123" s="232"/>
      <c r="L123" s="41"/>
      <c r="M123" s="233" t="s">
        <v>1</v>
      </c>
      <c r="N123" s="234" t="s">
        <v>38</v>
      </c>
      <c r="O123" s="94"/>
      <c r="P123" s="235">
        <f>O123*H123</f>
        <v>0</v>
      </c>
      <c r="Q123" s="235">
        <v>0</v>
      </c>
      <c r="R123" s="235">
        <f>Q123*H123</f>
        <v>0</v>
      </c>
      <c r="S123" s="235">
        <v>0</v>
      </c>
      <c r="T123" s="236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237" t="s">
        <v>426</v>
      </c>
      <c r="AT123" s="237" t="s">
        <v>170</v>
      </c>
      <c r="AU123" s="237" t="s">
        <v>82</v>
      </c>
      <c r="AY123" s="14" t="s">
        <v>168</v>
      </c>
      <c r="BE123" s="238">
        <f>IF(N123="základná",J123,0)</f>
        <v>0</v>
      </c>
      <c r="BF123" s="238">
        <f>IF(N123="znížená",J123,0)</f>
        <v>0</v>
      </c>
      <c r="BG123" s="238">
        <f>IF(N123="zákl. prenesená",J123,0)</f>
        <v>0</v>
      </c>
      <c r="BH123" s="238">
        <f>IF(N123="zníž. prenesená",J123,0)</f>
        <v>0</v>
      </c>
      <c r="BI123" s="238">
        <f>IF(N123="nulová",J123,0)</f>
        <v>0</v>
      </c>
      <c r="BJ123" s="14" t="s">
        <v>82</v>
      </c>
      <c r="BK123" s="239">
        <f>ROUND(I123*H123,3)</f>
        <v>0</v>
      </c>
      <c r="BL123" s="14" t="s">
        <v>426</v>
      </c>
      <c r="BM123" s="237" t="s">
        <v>174</v>
      </c>
    </row>
    <row r="124" s="2" customFormat="1" ht="16.5" customHeight="1">
      <c r="A124" s="35"/>
      <c r="B124" s="36"/>
      <c r="C124" s="240" t="s">
        <v>179</v>
      </c>
      <c r="D124" s="240" t="s">
        <v>439</v>
      </c>
      <c r="E124" s="241" t="s">
        <v>1778</v>
      </c>
      <c r="F124" s="242" t="s">
        <v>1779</v>
      </c>
      <c r="G124" s="243" t="s">
        <v>291</v>
      </c>
      <c r="H124" s="244">
        <v>350</v>
      </c>
      <c r="I124" s="245"/>
      <c r="J124" s="244">
        <f>ROUND(I124*H124,3)</f>
        <v>0</v>
      </c>
      <c r="K124" s="246"/>
      <c r="L124" s="247"/>
      <c r="M124" s="248" t="s">
        <v>1</v>
      </c>
      <c r="N124" s="249" t="s">
        <v>38</v>
      </c>
      <c r="O124" s="94"/>
      <c r="P124" s="235">
        <f>O124*H124</f>
        <v>0</v>
      </c>
      <c r="Q124" s="235">
        <v>0</v>
      </c>
      <c r="R124" s="235">
        <f>Q124*H124</f>
        <v>0</v>
      </c>
      <c r="S124" s="235">
        <v>0</v>
      </c>
      <c r="T124" s="236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37" t="s">
        <v>1152</v>
      </c>
      <c r="AT124" s="237" t="s">
        <v>439</v>
      </c>
      <c r="AU124" s="237" t="s">
        <v>82</v>
      </c>
      <c r="AY124" s="14" t="s">
        <v>168</v>
      </c>
      <c r="BE124" s="238">
        <f>IF(N124="základná",J124,0)</f>
        <v>0</v>
      </c>
      <c r="BF124" s="238">
        <f>IF(N124="znížená",J124,0)</f>
        <v>0</v>
      </c>
      <c r="BG124" s="238">
        <f>IF(N124="zákl. prenesená",J124,0)</f>
        <v>0</v>
      </c>
      <c r="BH124" s="238">
        <f>IF(N124="zníž. prenesená",J124,0)</f>
        <v>0</v>
      </c>
      <c r="BI124" s="238">
        <f>IF(N124="nulová",J124,0)</f>
        <v>0</v>
      </c>
      <c r="BJ124" s="14" t="s">
        <v>82</v>
      </c>
      <c r="BK124" s="239">
        <f>ROUND(I124*H124,3)</f>
        <v>0</v>
      </c>
      <c r="BL124" s="14" t="s">
        <v>426</v>
      </c>
      <c r="BM124" s="237" t="s">
        <v>190</v>
      </c>
    </row>
    <row r="125" s="2" customFormat="1" ht="24.15" customHeight="1">
      <c r="A125" s="35"/>
      <c r="B125" s="36"/>
      <c r="C125" s="226" t="s">
        <v>174</v>
      </c>
      <c r="D125" s="226" t="s">
        <v>170</v>
      </c>
      <c r="E125" s="227" t="s">
        <v>1780</v>
      </c>
      <c r="F125" s="228" t="s">
        <v>1781</v>
      </c>
      <c r="G125" s="229" t="s">
        <v>666</v>
      </c>
      <c r="H125" s="230">
        <v>200</v>
      </c>
      <c r="I125" s="231"/>
      <c r="J125" s="230">
        <f>ROUND(I125*H125,3)</f>
        <v>0</v>
      </c>
      <c r="K125" s="232"/>
      <c r="L125" s="41"/>
      <c r="M125" s="233" t="s">
        <v>1</v>
      </c>
      <c r="N125" s="234" t="s">
        <v>38</v>
      </c>
      <c r="O125" s="94"/>
      <c r="P125" s="235">
        <f>O125*H125</f>
        <v>0</v>
      </c>
      <c r="Q125" s="235">
        <v>0</v>
      </c>
      <c r="R125" s="235">
        <f>Q125*H125</f>
        <v>0</v>
      </c>
      <c r="S125" s="235">
        <v>0</v>
      </c>
      <c r="T125" s="236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37" t="s">
        <v>426</v>
      </c>
      <c r="AT125" s="237" t="s">
        <v>170</v>
      </c>
      <c r="AU125" s="237" t="s">
        <v>82</v>
      </c>
      <c r="AY125" s="14" t="s">
        <v>168</v>
      </c>
      <c r="BE125" s="238">
        <f>IF(N125="základná",J125,0)</f>
        <v>0</v>
      </c>
      <c r="BF125" s="238">
        <f>IF(N125="znížená",J125,0)</f>
        <v>0</v>
      </c>
      <c r="BG125" s="238">
        <f>IF(N125="zákl. prenesená",J125,0)</f>
        <v>0</v>
      </c>
      <c r="BH125" s="238">
        <f>IF(N125="zníž. prenesená",J125,0)</f>
        <v>0</v>
      </c>
      <c r="BI125" s="238">
        <f>IF(N125="nulová",J125,0)</f>
        <v>0</v>
      </c>
      <c r="BJ125" s="14" t="s">
        <v>82</v>
      </c>
      <c r="BK125" s="239">
        <f>ROUND(I125*H125,3)</f>
        <v>0</v>
      </c>
      <c r="BL125" s="14" t="s">
        <v>426</v>
      </c>
      <c r="BM125" s="237" t="s">
        <v>198</v>
      </c>
    </row>
    <row r="126" s="2" customFormat="1" ht="16.5" customHeight="1">
      <c r="A126" s="35"/>
      <c r="B126" s="36"/>
      <c r="C126" s="240" t="s">
        <v>186</v>
      </c>
      <c r="D126" s="240" t="s">
        <v>439</v>
      </c>
      <c r="E126" s="241" t="s">
        <v>1782</v>
      </c>
      <c r="F126" s="242" t="s">
        <v>1783</v>
      </c>
      <c r="G126" s="243" t="s">
        <v>666</v>
      </c>
      <c r="H126" s="244">
        <v>200</v>
      </c>
      <c r="I126" s="245"/>
      <c r="J126" s="244">
        <f>ROUND(I126*H126,3)</f>
        <v>0</v>
      </c>
      <c r="K126" s="246"/>
      <c r="L126" s="247"/>
      <c r="M126" s="248" t="s">
        <v>1</v>
      </c>
      <c r="N126" s="249" t="s">
        <v>38</v>
      </c>
      <c r="O126" s="94"/>
      <c r="P126" s="235">
        <f>O126*H126</f>
        <v>0</v>
      </c>
      <c r="Q126" s="235">
        <v>0</v>
      </c>
      <c r="R126" s="235">
        <f>Q126*H126</f>
        <v>0</v>
      </c>
      <c r="S126" s="235">
        <v>0</v>
      </c>
      <c r="T126" s="236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37" t="s">
        <v>1152</v>
      </c>
      <c r="AT126" s="237" t="s">
        <v>439</v>
      </c>
      <c r="AU126" s="237" t="s">
        <v>82</v>
      </c>
      <c r="AY126" s="14" t="s">
        <v>168</v>
      </c>
      <c r="BE126" s="238">
        <f>IF(N126="základná",J126,0)</f>
        <v>0</v>
      </c>
      <c r="BF126" s="238">
        <f>IF(N126="znížená",J126,0)</f>
        <v>0</v>
      </c>
      <c r="BG126" s="238">
        <f>IF(N126="zákl. prenesená",J126,0)</f>
        <v>0</v>
      </c>
      <c r="BH126" s="238">
        <f>IF(N126="zníž. prenesená",J126,0)</f>
        <v>0</v>
      </c>
      <c r="BI126" s="238">
        <f>IF(N126="nulová",J126,0)</f>
        <v>0</v>
      </c>
      <c r="BJ126" s="14" t="s">
        <v>82</v>
      </c>
      <c r="BK126" s="239">
        <f>ROUND(I126*H126,3)</f>
        <v>0</v>
      </c>
      <c r="BL126" s="14" t="s">
        <v>426</v>
      </c>
      <c r="BM126" s="237" t="s">
        <v>205</v>
      </c>
    </row>
    <row r="127" s="2" customFormat="1" ht="16.5" customHeight="1">
      <c r="A127" s="35"/>
      <c r="B127" s="36"/>
      <c r="C127" s="240" t="s">
        <v>190</v>
      </c>
      <c r="D127" s="240" t="s">
        <v>439</v>
      </c>
      <c r="E127" s="241" t="s">
        <v>1784</v>
      </c>
      <c r="F127" s="242" t="s">
        <v>1785</v>
      </c>
      <c r="G127" s="243" t="s">
        <v>291</v>
      </c>
      <c r="H127" s="244">
        <v>10</v>
      </c>
      <c r="I127" s="245"/>
      <c r="J127" s="244">
        <f>ROUND(I127*H127,3)</f>
        <v>0</v>
      </c>
      <c r="K127" s="246"/>
      <c r="L127" s="247"/>
      <c r="M127" s="248" t="s">
        <v>1</v>
      </c>
      <c r="N127" s="249" t="s">
        <v>38</v>
      </c>
      <c r="O127" s="94"/>
      <c r="P127" s="235">
        <f>O127*H127</f>
        <v>0</v>
      </c>
      <c r="Q127" s="235">
        <v>0</v>
      </c>
      <c r="R127" s="235">
        <f>Q127*H127</f>
        <v>0</v>
      </c>
      <c r="S127" s="235">
        <v>0</v>
      </c>
      <c r="T127" s="236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37" t="s">
        <v>1152</v>
      </c>
      <c r="AT127" s="237" t="s">
        <v>439</v>
      </c>
      <c r="AU127" s="237" t="s">
        <v>82</v>
      </c>
      <c r="AY127" s="14" t="s">
        <v>168</v>
      </c>
      <c r="BE127" s="238">
        <f>IF(N127="základná",J127,0)</f>
        <v>0</v>
      </c>
      <c r="BF127" s="238">
        <f>IF(N127="znížená",J127,0)</f>
        <v>0</v>
      </c>
      <c r="BG127" s="238">
        <f>IF(N127="zákl. prenesená",J127,0)</f>
        <v>0</v>
      </c>
      <c r="BH127" s="238">
        <f>IF(N127="zníž. prenesená",J127,0)</f>
        <v>0</v>
      </c>
      <c r="BI127" s="238">
        <f>IF(N127="nulová",J127,0)</f>
        <v>0</v>
      </c>
      <c r="BJ127" s="14" t="s">
        <v>82</v>
      </c>
      <c r="BK127" s="239">
        <f>ROUND(I127*H127,3)</f>
        <v>0</v>
      </c>
      <c r="BL127" s="14" t="s">
        <v>426</v>
      </c>
      <c r="BM127" s="237" t="s">
        <v>214</v>
      </c>
    </row>
    <row r="128" s="2" customFormat="1" ht="24.15" customHeight="1">
      <c r="A128" s="35"/>
      <c r="B128" s="36"/>
      <c r="C128" s="226" t="s">
        <v>194</v>
      </c>
      <c r="D128" s="226" t="s">
        <v>170</v>
      </c>
      <c r="E128" s="227" t="s">
        <v>1786</v>
      </c>
      <c r="F128" s="228" t="s">
        <v>1787</v>
      </c>
      <c r="G128" s="229" t="s">
        <v>666</v>
      </c>
      <c r="H128" s="230">
        <v>60</v>
      </c>
      <c r="I128" s="231"/>
      <c r="J128" s="230">
        <f>ROUND(I128*H128,3)</f>
        <v>0</v>
      </c>
      <c r="K128" s="232"/>
      <c r="L128" s="41"/>
      <c r="M128" s="233" t="s">
        <v>1</v>
      </c>
      <c r="N128" s="234" t="s">
        <v>38</v>
      </c>
      <c r="O128" s="94"/>
      <c r="P128" s="235">
        <f>O128*H128</f>
        <v>0</v>
      </c>
      <c r="Q128" s="235">
        <v>0</v>
      </c>
      <c r="R128" s="235">
        <f>Q128*H128</f>
        <v>0</v>
      </c>
      <c r="S128" s="235">
        <v>0</v>
      </c>
      <c r="T128" s="236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37" t="s">
        <v>426</v>
      </c>
      <c r="AT128" s="237" t="s">
        <v>170</v>
      </c>
      <c r="AU128" s="237" t="s">
        <v>82</v>
      </c>
      <c r="AY128" s="14" t="s">
        <v>168</v>
      </c>
      <c r="BE128" s="238">
        <f>IF(N128="základná",J128,0)</f>
        <v>0</v>
      </c>
      <c r="BF128" s="238">
        <f>IF(N128="znížená",J128,0)</f>
        <v>0</v>
      </c>
      <c r="BG128" s="238">
        <f>IF(N128="zákl. prenesená",J128,0)</f>
        <v>0</v>
      </c>
      <c r="BH128" s="238">
        <f>IF(N128="zníž. prenesená",J128,0)</f>
        <v>0</v>
      </c>
      <c r="BI128" s="238">
        <f>IF(N128="nulová",J128,0)</f>
        <v>0</v>
      </c>
      <c r="BJ128" s="14" t="s">
        <v>82</v>
      </c>
      <c r="BK128" s="239">
        <f>ROUND(I128*H128,3)</f>
        <v>0</v>
      </c>
      <c r="BL128" s="14" t="s">
        <v>426</v>
      </c>
      <c r="BM128" s="237" t="s">
        <v>224</v>
      </c>
    </row>
    <row r="129" s="2" customFormat="1" ht="16.5" customHeight="1">
      <c r="A129" s="35"/>
      <c r="B129" s="36"/>
      <c r="C129" s="240" t="s">
        <v>198</v>
      </c>
      <c r="D129" s="240" t="s">
        <v>439</v>
      </c>
      <c r="E129" s="241" t="s">
        <v>1788</v>
      </c>
      <c r="F129" s="242" t="s">
        <v>1789</v>
      </c>
      <c r="G129" s="243" t="s">
        <v>666</v>
      </c>
      <c r="H129" s="244">
        <v>60</v>
      </c>
      <c r="I129" s="245"/>
      <c r="J129" s="244">
        <f>ROUND(I129*H129,3)</f>
        <v>0</v>
      </c>
      <c r="K129" s="246"/>
      <c r="L129" s="247"/>
      <c r="M129" s="248" t="s">
        <v>1</v>
      </c>
      <c r="N129" s="249" t="s">
        <v>38</v>
      </c>
      <c r="O129" s="94"/>
      <c r="P129" s="235">
        <f>O129*H129</f>
        <v>0</v>
      </c>
      <c r="Q129" s="235">
        <v>0</v>
      </c>
      <c r="R129" s="235">
        <f>Q129*H129</f>
        <v>0</v>
      </c>
      <c r="S129" s="235">
        <v>0</v>
      </c>
      <c r="T129" s="236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37" t="s">
        <v>1152</v>
      </c>
      <c r="AT129" s="237" t="s">
        <v>439</v>
      </c>
      <c r="AU129" s="237" t="s">
        <v>82</v>
      </c>
      <c r="AY129" s="14" t="s">
        <v>168</v>
      </c>
      <c r="BE129" s="238">
        <f>IF(N129="základná",J129,0)</f>
        <v>0</v>
      </c>
      <c r="BF129" s="238">
        <f>IF(N129="znížená",J129,0)</f>
        <v>0</v>
      </c>
      <c r="BG129" s="238">
        <f>IF(N129="zákl. prenesená",J129,0)</f>
        <v>0</v>
      </c>
      <c r="BH129" s="238">
        <f>IF(N129="zníž. prenesená",J129,0)</f>
        <v>0</v>
      </c>
      <c r="BI129" s="238">
        <f>IF(N129="nulová",J129,0)</f>
        <v>0</v>
      </c>
      <c r="BJ129" s="14" t="s">
        <v>82</v>
      </c>
      <c r="BK129" s="239">
        <f>ROUND(I129*H129,3)</f>
        <v>0</v>
      </c>
      <c r="BL129" s="14" t="s">
        <v>426</v>
      </c>
      <c r="BM129" s="237" t="s">
        <v>232</v>
      </c>
    </row>
    <row r="130" s="2" customFormat="1" ht="21.75" customHeight="1">
      <c r="A130" s="35"/>
      <c r="B130" s="36"/>
      <c r="C130" s="226" t="s">
        <v>12</v>
      </c>
      <c r="D130" s="226" t="s">
        <v>170</v>
      </c>
      <c r="E130" s="227" t="s">
        <v>1790</v>
      </c>
      <c r="F130" s="228" t="s">
        <v>1791</v>
      </c>
      <c r="G130" s="229" t="s">
        <v>1034</v>
      </c>
      <c r="H130" s="230">
        <v>32</v>
      </c>
      <c r="I130" s="231"/>
      <c r="J130" s="230">
        <f>ROUND(I130*H130,3)</f>
        <v>0</v>
      </c>
      <c r="K130" s="232"/>
      <c r="L130" s="41"/>
      <c r="M130" s="233" t="s">
        <v>1</v>
      </c>
      <c r="N130" s="234" t="s">
        <v>38</v>
      </c>
      <c r="O130" s="94"/>
      <c r="P130" s="235">
        <f>O130*H130</f>
        <v>0</v>
      </c>
      <c r="Q130" s="235">
        <v>0</v>
      </c>
      <c r="R130" s="235">
        <f>Q130*H130</f>
        <v>0</v>
      </c>
      <c r="S130" s="235">
        <v>0</v>
      </c>
      <c r="T130" s="236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37" t="s">
        <v>426</v>
      </c>
      <c r="AT130" s="237" t="s">
        <v>170</v>
      </c>
      <c r="AU130" s="237" t="s">
        <v>82</v>
      </c>
      <c r="AY130" s="14" t="s">
        <v>168</v>
      </c>
      <c r="BE130" s="238">
        <f>IF(N130="základná",J130,0)</f>
        <v>0</v>
      </c>
      <c r="BF130" s="238">
        <f>IF(N130="znížená",J130,0)</f>
        <v>0</v>
      </c>
      <c r="BG130" s="238">
        <f>IF(N130="zákl. prenesená",J130,0)</f>
        <v>0</v>
      </c>
      <c r="BH130" s="238">
        <f>IF(N130="zníž. prenesená",J130,0)</f>
        <v>0</v>
      </c>
      <c r="BI130" s="238">
        <f>IF(N130="nulová",J130,0)</f>
        <v>0</v>
      </c>
      <c r="BJ130" s="14" t="s">
        <v>82</v>
      </c>
      <c r="BK130" s="239">
        <f>ROUND(I130*H130,3)</f>
        <v>0</v>
      </c>
      <c r="BL130" s="14" t="s">
        <v>426</v>
      </c>
      <c r="BM130" s="237" t="s">
        <v>240</v>
      </c>
    </row>
    <row r="131" s="2" customFormat="1" ht="24.15" customHeight="1">
      <c r="A131" s="35"/>
      <c r="B131" s="36"/>
      <c r="C131" s="240" t="s">
        <v>205</v>
      </c>
      <c r="D131" s="240" t="s">
        <v>439</v>
      </c>
      <c r="E131" s="241" t="s">
        <v>1792</v>
      </c>
      <c r="F131" s="242" t="s">
        <v>1793</v>
      </c>
      <c r="G131" s="243" t="s">
        <v>1034</v>
      </c>
      <c r="H131" s="244">
        <v>32</v>
      </c>
      <c r="I131" s="245"/>
      <c r="J131" s="244">
        <f>ROUND(I131*H131,3)</f>
        <v>0</v>
      </c>
      <c r="K131" s="246"/>
      <c r="L131" s="247"/>
      <c r="M131" s="248" t="s">
        <v>1</v>
      </c>
      <c r="N131" s="249" t="s">
        <v>38</v>
      </c>
      <c r="O131" s="94"/>
      <c r="P131" s="235">
        <f>O131*H131</f>
        <v>0</v>
      </c>
      <c r="Q131" s="235">
        <v>0</v>
      </c>
      <c r="R131" s="235">
        <f>Q131*H131</f>
        <v>0</v>
      </c>
      <c r="S131" s="235">
        <v>0</v>
      </c>
      <c r="T131" s="236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37" t="s">
        <v>1152</v>
      </c>
      <c r="AT131" s="237" t="s">
        <v>439</v>
      </c>
      <c r="AU131" s="237" t="s">
        <v>82</v>
      </c>
      <c r="AY131" s="14" t="s">
        <v>168</v>
      </c>
      <c r="BE131" s="238">
        <f>IF(N131="základná",J131,0)</f>
        <v>0</v>
      </c>
      <c r="BF131" s="238">
        <f>IF(N131="znížená",J131,0)</f>
        <v>0</v>
      </c>
      <c r="BG131" s="238">
        <f>IF(N131="zákl. prenesená",J131,0)</f>
        <v>0</v>
      </c>
      <c r="BH131" s="238">
        <f>IF(N131="zníž. prenesená",J131,0)</f>
        <v>0</v>
      </c>
      <c r="BI131" s="238">
        <f>IF(N131="nulová",J131,0)</f>
        <v>0</v>
      </c>
      <c r="BJ131" s="14" t="s">
        <v>82</v>
      </c>
      <c r="BK131" s="239">
        <f>ROUND(I131*H131,3)</f>
        <v>0</v>
      </c>
      <c r="BL131" s="14" t="s">
        <v>426</v>
      </c>
      <c r="BM131" s="237" t="s">
        <v>7</v>
      </c>
    </row>
    <row r="132" s="2" customFormat="1" ht="16.5" customHeight="1">
      <c r="A132" s="35"/>
      <c r="B132" s="36"/>
      <c r="C132" s="226" t="s">
        <v>209</v>
      </c>
      <c r="D132" s="226" t="s">
        <v>170</v>
      </c>
      <c r="E132" s="227" t="s">
        <v>1794</v>
      </c>
      <c r="F132" s="228" t="s">
        <v>1795</v>
      </c>
      <c r="G132" s="229" t="s">
        <v>1034</v>
      </c>
      <c r="H132" s="230">
        <v>240</v>
      </c>
      <c r="I132" s="231"/>
      <c r="J132" s="230">
        <f>ROUND(I132*H132,3)</f>
        <v>0</v>
      </c>
      <c r="K132" s="232"/>
      <c r="L132" s="41"/>
      <c r="M132" s="233" t="s">
        <v>1</v>
      </c>
      <c r="N132" s="234" t="s">
        <v>38</v>
      </c>
      <c r="O132" s="94"/>
      <c r="P132" s="235">
        <f>O132*H132</f>
        <v>0</v>
      </c>
      <c r="Q132" s="235">
        <v>0</v>
      </c>
      <c r="R132" s="235">
        <f>Q132*H132</f>
        <v>0</v>
      </c>
      <c r="S132" s="235">
        <v>0</v>
      </c>
      <c r="T132" s="236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37" t="s">
        <v>426</v>
      </c>
      <c r="AT132" s="237" t="s">
        <v>170</v>
      </c>
      <c r="AU132" s="237" t="s">
        <v>82</v>
      </c>
      <c r="AY132" s="14" t="s">
        <v>168</v>
      </c>
      <c r="BE132" s="238">
        <f>IF(N132="základná",J132,0)</f>
        <v>0</v>
      </c>
      <c r="BF132" s="238">
        <f>IF(N132="znížená",J132,0)</f>
        <v>0</v>
      </c>
      <c r="BG132" s="238">
        <f>IF(N132="zákl. prenesená",J132,0)</f>
        <v>0</v>
      </c>
      <c r="BH132" s="238">
        <f>IF(N132="zníž. prenesená",J132,0)</f>
        <v>0</v>
      </c>
      <c r="BI132" s="238">
        <f>IF(N132="nulová",J132,0)</f>
        <v>0</v>
      </c>
      <c r="BJ132" s="14" t="s">
        <v>82</v>
      </c>
      <c r="BK132" s="239">
        <f>ROUND(I132*H132,3)</f>
        <v>0</v>
      </c>
      <c r="BL132" s="14" t="s">
        <v>426</v>
      </c>
      <c r="BM132" s="237" t="s">
        <v>255</v>
      </c>
    </row>
    <row r="133" s="2" customFormat="1" ht="16.5" customHeight="1">
      <c r="A133" s="35"/>
      <c r="B133" s="36"/>
      <c r="C133" s="240" t="s">
        <v>214</v>
      </c>
      <c r="D133" s="240" t="s">
        <v>439</v>
      </c>
      <c r="E133" s="241" t="s">
        <v>1796</v>
      </c>
      <c r="F133" s="242" t="s">
        <v>1797</v>
      </c>
      <c r="G133" s="243" t="s">
        <v>291</v>
      </c>
      <c r="H133" s="244">
        <v>240</v>
      </c>
      <c r="I133" s="245"/>
      <c r="J133" s="244">
        <f>ROUND(I133*H133,3)</f>
        <v>0</v>
      </c>
      <c r="K133" s="246"/>
      <c r="L133" s="247"/>
      <c r="M133" s="248" t="s">
        <v>1</v>
      </c>
      <c r="N133" s="249" t="s">
        <v>38</v>
      </c>
      <c r="O133" s="94"/>
      <c r="P133" s="235">
        <f>O133*H133</f>
        <v>0</v>
      </c>
      <c r="Q133" s="235">
        <v>0</v>
      </c>
      <c r="R133" s="235">
        <f>Q133*H133</f>
        <v>0</v>
      </c>
      <c r="S133" s="235">
        <v>0</v>
      </c>
      <c r="T133" s="236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37" t="s">
        <v>1152</v>
      </c>
      <c r="AT133" s="237" t="s">
        <v>439</v>
      </c>
      <c r="AU133" s="237" t="s">
        <v>82</v>
      </c>
      <c r="AY133" s="14" t="s">
        <v>168</v>
      </c>
      <c r="BE133" s="238">
        <f>IF(N133="základná",J133,0)</f>
        <v>0</v>
      </c>
      <c r="BF133" s="238">
        <f>IF(N133="znížená",J133,0)</f>
        <v>0</v>
      </c>
      <c r="BG133" s="238">
        <f>IF(N133="zákl. prenesená",J133,0)</f>
        <v>0</v>
      </c>
      <c r="BH133" s="238">
        <f>IF(N133="zníž. prenesená",J133,0)</f>
        <v>0</v>
      </c>
      <c r="BI133" s="238">
        <f>IF(N133="nulová",J133,0)</f>
        <v>0</v>
      </c>
      <c r="BJ133" s="14" t="s">
        <v>82</v>
      </c>
      <c r="BK133" s="239">
        <f>ROUND(I133*H133,3)</f>
        <v>0</v>
      </c>
      <c r="BL133" s="14" t="s">
        <v>426</v>
      </c>
      <c r="BM133" s="237" t="s">
        <v>264</v>
      </c>
    </row>
    <row r="134" s="2" customFormat="1" ht="24.15" customHeight="1">
      <c r="A134" s="35"/>
      <c r="B134" s="36"/>
      <c r="C134" s="226" t="s">
        <v>218</v>
      </c>
      <c r="D134" s="226" t="s">
        <v>170</v>
      </c>
      <c r="E134" s="227" t="s">
        <v>1798</v>
      </c>
      <c r="F134" s="228" t="s">
        <v>1799</v>
      </c>
      <c r="G134" s="229" t="s">
        <v>291</v>
      </c>
      <c r="H134" s="230">
        <v>65</v>
      </c>
      <c r="I134" s="231"/>
      <c r="J134" s="230">
        <f>ROUND(I134*H134,3)</f>
        <v>0</v>
      </c>
      <c r="K134" s="232"/>
      <c r="L134" s="41"/>
      <c r="M134" s="233" t="s">
        <v>1</v>
      </c>
      <c r="N134" s="234" t="s">
        <v>38</v>
      </c>
      <c r="O134" s="94"/>
      <c r="P134" s="235">
        <f>O134*H134</f>
        <v>0</v>
      </c>
      <c r="Q134" s="235">
        <v>0</v>
      </c>
      <c r="R134" s="235">
        <f>Q134*H134</f>
        <v>0</v>
      </c>
      <c r="S134" s="235">
        <v>0</v>
      </c>
      <c r="T134" s="236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37" t="s">
        <v>426</v>
      </c>
      <c r="AT134" s="237" t="s">
        <v>170</v>
      </c>
      <c r="AU134" s="237" t="s">
        <v>82</v>
      </c>
      <c r="AY134" s="14" t="s">
        <v>168</v>
      </c>
      <c r="BE134" s="238">
        <f>IF(N134="základná",J134,0)</f>
        <v>0</v>
      </c>
      <c r="BF134" s="238">
        <f>IF(N134="znížená",J134,0)</f>
        <v>0</v>
      </c>
      <c r="BG134" s="238">
        <f>IF(N134="zákl. prenesená",J134,0)</f>
        <v>0</v>
      </c>
      <c r="BH134" s="238">
        <f>IF(N134="zníž. prenesená",J134,0)</f>
        <v>0</v>
      </c>
      <c r="BI134" s="238">
        <f>IF(N134="nulová",J134,0)</f>
        <v>0</v>
      </c>
      <c r="BJ134" s="14" t="s">
        <v>82</v>
      </c>
      <c r="BK134" s="239">
        <f>ROUND(I134*H134,3)</f>
        <v>0</v>
      </c>
      <c r="BL134" s="14" t="s">
        <v>426</v>
      </c>
      <c r="BM134" s="237" t="s">
        <v>272</v>
      </c>
    </row>
    <row r="135" s="2" customFormat="1" ht="16.5" customHeight="1">
      <c r="A135" s="35"/>
      <c r="B135" s="36"/>
      <c r="C135" s="240" t="s">
        <v>224</v>
      </c>
      <c r="D135" s="240" t="s">
        <v>439</v>
      </c>
      <c r="E135" s="241" t="s">
        <v>1800</v>
      </c>
      <c r="F135" s="242" t="s">
        <v>1801</v>
      </c>
      <c r="G135" s="243" t="s">
        <v>291</v>
      </c>
      <c r="H135" s="244">
        <v>65</v>
      </c>
      <c r="I135" s="245"/>
      <c r="J135" s="244">
        <f>ROUND(I135*H135,3)</f>
        <v>0</v>
      </c>
      <c r="K135" s="246"/>
      <c r="L135" s="247"/>
      <c r="M135" s="248" t="s">
        <v>1</v>
      </c>
      <c r="N135" s="249" t="s">
        <v>38</v>
      </c>
      <c r="O135" s="94"/>
      <c r="P135" s="235">
        <f>O135*H135</f>
        <v>0</v>
      </c>
      <c r="Q135" s="235">
        <v>0</v>
      </c>
      <c r="R135" s="235">
        <f>Q135*H135</f>
        <v>0</v>
      </c>
      <c r="S135" s="235">
        <v>0</v>
      </c>
      <c r="T135" s="236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37" t="s">
        <v>1152</v>
      </c>
      <c r="AT135" s="237" t="s">
        <v>439</v>
      </c>
      <c r="AU135" s="237" t="s">
        <v>82</v>
      </c>
      <c r="AY135" s="14" t="s">
        <v>168</v>
      </c>
      <c r="BE135" s="238">
        <f>IF(N135="základná",J135,0)</f>
        <v>0</v>
      </c>
      <c r="BF135" s="238">
        <f>IF(N135="znížená",J135,0)</f>
        <v>0</v>
      </c>
      <c r="BG135" s="238">
        <f>IF(N135="zákl. prenesená",J135,0)</f>
        <v>0</v>
      </c>
      <c r="BH135" s="238">
        <f>IF(N135="zníž. prenesená",J135,0)</f>
        <v>0</v>
      </c>
      <c r="BI135" s="238">
        <f>IF(N135="nulová",J135,0)</f>
        <v>0</v>
      </c>
      <c r="BJ135" s="14" t="s">
        <v>82</v>
      </c>
      <c r="BK135" s="239">
        <f>ROUND(I135*H135,3)</f>
        <v>0</v>
      </c>
      <c r="BL135" s="14" t="s">
        <v>426</v>
      </c>
      <c r="BM135" s="237" t="s">
        <v>280</v>
      </c>
    </row>
    <row r="136" s="2" customFormat="1" ht="16.5" customHeight="1">
      <c r="A136" s="35"/>
      <c r="B136" s="36"/>
      <c r="C136" s="240" t="s">
        <v>228</v>
      </c>
      <c r="D136" s="240" t="s">
        <v>439</v>
      </c>
      <c r="E136" s="241" t="s">
        <v>1802</v>
      </c>
      <c r="F136" s="242" t="s">
        <v>1803</v>
      </c>
      <c r="G136" s="243" t="s">
        <v>666</v>
      </c>
      <c r="H136" s="244">
        <v>20</v>
      </c>
      <c r="I136" s="245"/>
      <c r="J136" s="244">
        <f>ROUND(I136*H136,3)</f>
        <v>0</v>
      </c>
      <c r="K136" s="246"/>
      <c r="L136" s="247"/>
      <c r="M136" s="248" t="s">
        <v>1</v>
      </c>
      <c r="N136" s="249" t="s">
        <v>38</v>
      </c>
      <c r="O136" s="94"/>
      <c r="P136" s="235">
        <f>O136*H136</f>
        <v>0</v>
      </c>
      <c r="Q136" s="235">
        <v>0</v>
      </c>
      <c r="R136" s="235">
        <f>Q136*H136</f>
        <v>0</v>
      </c>
      <c r="S136" s="235">
        <v>0</v>
      </c>
      <c r="T136" s="236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37" t="s">
        <v>1152</v>
      </c>
      <c r="AT136" s="237" t="s">
        <v>439</v>
      </c>
      <c r="AU136" s="237" t="s">
        <v>82</v>
      </c>
      <c r="AY136" s="14" t="s">
        <v>168</v>
      </c>
      <c r="BE136" s="238">
        <f>IF(N136="základná",J136,0)</f>
        <v>0</v>
      </c>
      <c r="BF136" s="238">
        <f>IF(N136="znížená",J136,0)</f>
        <v>0</v>
      </c>
      <c r="BG136" s="238">
        <f>IF(N136="zákl. prenesená",J136,0)</f>
        <v>0</v>
      </c>
      <c r="BH136" s="238">
        <f>IF(N136="zníž. prenesená",J136,0)</f>
        <v>0</v>
      </c>
      <c r="BI136" s="238">
        <f>IF(N136="nulová",J136,0)</f>
        <v>0</v>
      </c>
      <c r="BJ136" s="14" t="s">
        <v>82</v>
      </c>
      <c r="BK136" s="239">
        <f>ROUND(I136*H136,3)</f>
        <v>0</v>
      </c>
      <c r="BL136" s="14" t="s">
        <v>426</v>
      </c>
      <c r="BM136" s="237" t="s">
        <v>288</v>
      </c>
    </row>
    <row r="137" s="2" customFormat="1" ht="16.5" customHeight="1">
      <c r="A137" s="35"/>
      <c r="B137" s="36"/>
      <c r="C137" s="226" t="s">
        <v>232</v>
      </c>
      <c r="D137" s="226" t="s">
        <v>170</v>
      </c>
      <c r="E137" s="227" t="s">
        <v>1804</v>
      </c>
      <c r="F137" s="228" t="s">
        <v>1805</v>
      </c>
      <c r="G137" s="229" t="s">
        <v>1034</v>
      </c>
      <c r="H137" s="230">
        <v>20</v>
      </c>
      <c r="I137" s="231"/>
      <c r="J137" s="230">
        <f>ROUND(I137*H137,3)</f>
        <v>0</v>
      </c>
      <c r="K137" s="232"/>
      <c r="L137" s="41"/>
      <c r="M137" s="233" t="s">
        <v>1</v>
      </c>
      <c r="N137" s="234" t="s">
        <v>38</v>
      </c>
      <c r="O137" s="94"/>
      <c r="P137" s="235">
        <f>O137*H137</f>
        <v>0</v>
      </c>
      <c r="Q137" s="235">
        <v>0</v>
      </c>
      <c r="R137" s="235">
        <f>Q137*H137</f>
        <v>0</v>
      </c>
      <c r="S137" s="235">
        <v>0</v>
      </c>
      <c r="T137" s="236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37" t="s">
        <v>426</v>
      </c>
      <c r="AT137" s="237" t="s">
        <v>170</v>
      </c>
      <c r="AU137" s="237" t="s">
        <v>82</v>
      </c>
      <c r="AY137" s="14" t="s">
        <v>168</v>
      </c>
      <c r="BE137" s="238">
        <f>IF(N137="základná",J137,0)</f>
        <v>0</v>
      </c>
      <c r="BF137" s="238">
        <f>IF(N137="znížená",J137,0)</f>
        <v>0</v>
      </c>
      <c r="BG137" s="238">
        <f>IF(N137="zákl. prenesená",J137,0)</f>
        <v>0</v>
      </c>
      <c r="BH137" s="238">
        <f>IF(N137="zníž. prenesená",J137,0)</f>
        <v>0</v>
      </c>
      <c r="BI137" s="238">
        <f>IF(N137="nulová",J137,0)</f>
        <v>0</v>
      </c>
      <c r="BJ137" s="14" t="s">
        <v>82</v>
      </c>
      <c r="BK137" s="239">
        <f>ROUND(I137*H137,3)</f>
        <v>0</v>
      </c>
      <c r="BL137" s="14" t="s">
        <v>426</v>
      </c>
      <c r="BM137" s="237" t="s">
        <v>297</v>
      </c>
    </row>
    <row r="138" s="2" customFormat="1" ht="16.5" customHeight="1">
      <c r="A138" s="35"/>
      <c r="B138" s="36"/>
      <c r="C138" s="240" t="s">
        <v>236</v>
      </c>
      <c r="D138" s="240" t="s">
        <v>439</v>
      </c>
      <c r="E138" s="241" t="s">
        <v>1806</v>
      </c>
      <c r="F138" s="242" t="s">
        <v>1807</v>
      </c>
      <c r="G138" s="243" t="s">
        <v>1034</v>
      </c>
      <c r="H138" s="244">
        <v>20</v>
      </c>
      <c r="I138" s="245"/>
      <c r="J138" s="244">
        <f>ROUND(I138*H138,3)</f>
        <v>0</v>
      </c>
      <c r="K138" s="246"/>
      <c r="L138" s="247"/>
      <c r="M138" s="248" t="s">
        <v>1</v>
      </c>
      <c r="N138" s="249" t="s">
        <v>38</v>
      </c>
      <c r="O138" s="94"/>
      <c r="P138" s="235">
        <f>O138*H138</f>
        <v>0</v>
      </c>
      <c r="Q138" s="235">
        <v>0</v>
      </c>
      <c r="R138" s="235">
        <f>Q138*H138</f>
        <v>0</v>
      </c>
      <c r="S138" s="235">
        <v>0</v>
      </c>
      <c r="T138" s="236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37" t="s">
        <v>1152</v>
      </c>
      <c r="AT138" s="237" t="s">
        <v>439</v>
      </c>
      <c r="AU138" s="237" t="s">
        <v>82</v>
      </c>
      <c r="AY138" s="14" t="s">
        <v>168</v>
      </c>
      <c r="BE138" s="238">
        <f>IF(N138="základná",J138,0)</f>
        <v>0</v>
      </c>
      <c r="BF138" s="238">
        <f>IF(N138="znížená",J138,0)</f>
        <v>0</v>
      </c>
      <c r="BG138" s="238">
        <f>IF(N138="zákl. prenesená",J138,0)</f>
        <v>0</v>
      </c>
      <c r="BH138" s="238">
        <f>IF(N138="zníž. prenesená",J138,0)</f>
        <v>0</v>
      </c>
      <c r="BI138" s="238">
        <f>IF(N138="nulová",J138,0)</f>
        <v>0</v>
      </c>
      <c r="BJ138" s="14" t="s">
        <v>82</v>
      </c>
      <c r="BK138" s="239">
        <f>ROUND(I138*H138,3)</f>
        <v>0</v>
      </c>
      <c r="BL138" s="14" t="s">
        <v>426</v>
      </c>
      <c r="BM138" s="237" t="s">
        <v>305</v>
      </c>
    </row>
    <row r="139" s="2" customFormat="1" ht="21.75" customHeight="1">
      <c r="A139" s="35"/>
      <c r="B139" s="36"/>
      <c r="C139" s="226" t="s">
        <v>240</v>
      </c>
      <c r="D139" s="226" t="s">
        <v>170</v>
      </c>
      <c r="E139" s="227" t="s">
        <v>1808</v>
      </c>
      <c r="F139" s="228" t="s">
        <v>1809</v>
      </c>
      <c r="G139" s="229" t="s">
        <v>1034</v>
      </c>
      <c r="H139" s="230">
        <v>190</v>
      </c>
      <c r="I139" s="231"/>
      <c r="J139" s="230">
        <f>ROUND(I139*H139,3)</f>
        <v>0</v>
      </c>
      <c r="K139" s="232"/>
      <c r="L139" s="41"/>
      <c r="M139" s="233" t="s">
        <v>1</v>
      </c>
      <c r="N139" s="234" t="s">
        <v>38</v>
      </c>
      <c r="O139" s="94"/>
      <c r="P139" s="235">
        <f>O139*H139</f>
        <v>0</v>
      </c>
      <c r="Q139" s="235">
        <v>0</v>
      </c>
      <c r="R139" s="235">
        <f>Q139*H139</f>
        <v>0</v>
      </c>
      <c r="S139" s="235">
        <v>0</v>
      </c>
      <c r="T139" s="236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7" t="s">
        <v>426</v>
      </c>
      <c r="AT139" s="237" t="s">
        <v>170</v>
      </c>
      <c r="AU139" s="237" t="s">
        <v>82</v>
      </c>
      <c r="AY139" s="14" t="s">
        <v>168</v>
      </c>
      <c r="BE139" s="238">
        <f>IF(N139="základná",J139,0)</f>
        <v>0</v>
      </c>
      <c r="BF139" s="238">
        <f>IF(N139="znížená",J139,0)</f>
        <v>0</v>
      </c>
      <c r="BG139" s="238">
        <f>IF(N139="zákl. prenesená",J139,0)</f>
        <v>0</v>
      </c>
      <c r="BH139" s="238">
        <f>IF(N139="zníž. prenesená",J139,0)</f>
        <v>0</v>
      </c>
      <c r="BI139" s="238">
        <f>IF(N139="nulová",J139,0)</f>
        <v>0</v>
      </c>
      <c r="BJ139" s="14" t="s">
        <v>82</v>
      </c>
      <c r="BK139" s="239">
        <f>ROUND(I139*H139,3)</f>
        <v>0</v>
      </c>
      <c r="BL139" s="14" t="s">
        <v>426</v>
      </c>
      <c r="BM139" s="237" t="s">
        <v>313</v>
      </c>
    </row>
    <row r="140" s="2" customFormat="1" ht="16.5" customHeight="1">
      <c r="A140" s="35"/>
      <c r="B140" s="36"/>
      <c r="C140" s="226" t="s">
        <v>244</v>
      </c>
      <c r="D140" s="226" t="s">
        <v>170</v>
      </c>
      <c r="E140" s="227" t="s">
        <v>1810</v>
      </c>
      <c r="F140" s="228" t="s">
        <v>1811</v>
      </c>
      <c r="G140" s="229" t="s">
        <v>291</v>
      </c>
      <c r="H140" s="230">
        <v>52</v>
      </c>
      <c r="I140" s="231"/>
      <c r="J140" s="230">
        <f>ROUND(I140*H140,3)</f>
        <v>0</v>
      </c>
      <c r="K140" s="232"/>
      <c r="L140" s="41"/>
      <c r="M140" s="233" t="s">
        <v>1</v>
      </c>
      <c r="N140" s="234" t="s">
        <v>38</v>
      </c>
      <c r="O140" s="94"/>
      <c r="P140" s="235">
        <f>O140*H140</f>
        <v>0</v>
      </c>
      <c r="Q140" s="235">
        <v>0</v>
      </c>
      <c r="R140" s="235">
        <f>Q140*H140</f>
        <v>0</v>
      </c>
      <c r="S140" s="235">
        <v>0</v>
      </c>
      <c r="T140" s="236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37" t="s">
        <v>426</v>
      </c>
      <c r="AT140" s="237" t="s">
        <v>170</v>
      </c>
      <c r="AU140" s="237" t="s">
        <v>82</v>
      </c>
      <c r="AY140" s="14" t="s">
        <v>168</v>
      </c>
      <c r="BE140" s="238">
        <f>IF(N140="základná",J140,0)</f>
        <v>0</v>
      </c>
      <c r="BF140" s="238">
        <f>IF(N140="znížená",J140,0)</f>
        <v>0</v>
      </c>
      <c r="BG140" s="238">
        <f>IF(N140="zákl. prenesená",J140,0)</f>
        <v>0</v>
      </c>
      <c r="BH140" s="238">
        <f>IF(N140="zníž. prenesená",J140,0)</f>
        <v>0</v>
      </c>
      <c r="BI140" s="238">
        <f>IF(N140="nulová",J140,0)</f>
        <v>0</v>
      </c>
      <c r="BJ140" s="14" t="s">
        <v>82</v>
      </c>
      <c r="BK140" s="239">
        <f>ROUND(I140*H140,3)</f>
        <v>0</v>
      </c>
      <c r="BL140" s="14" t="s">
        <v>426</v>
      </c>
      <c r="BM140" s="237" t="s">
        <v>321</v>
      </c>
    </row>
    <row r="141" s="2" customFormat="1" ht="16.5" customHeight="1">
      <c r="A141" s="35"/>
      <c r="B141" s="36"/>
      <c r="C141" s="226" t="s">
        <v>7</v>
      </c>
      <c r="D141" s="226" t="s">
        <v>170</v>
      </c>
      <c r="E141" s="227" t="s">
        <v>1812</v>
      </c>
      <c r="F141" s="228" t="s">
        <v>1813</v>
      </c>
      <c r="G141" s="229" t="s">
        <v>1034</v>
      </c>
      <c r="H141" s="230">
        <v>44</v>
      </c>
      <c r="I141" s="231"/>
      <c r="J141" s="230">
        <f>ROUND(I141*H141,3)</f>
        <v>0</v>
      </c>
      <c r="K141" s="232"/>
      <c r="L141" s="41"/>
      <c r="M141" s="233" t="s">
        <v>1</v>
      </c>
      <c r="N141" s="234" t="s">
        <v>38</v>
      </c>
      <c r="O141" s="94"/>
      <c r="P141" s="235">
        <f>O141*H141</f>
        <v>0</v>
      </c>
      <c r="Q141" s="235">
        <v>0</v>
      </c>
      <c r="R141" s="235">
        <f>Q141*H141</f>
        <v>0</v>
      </c>
      <c r="S141" s="235">
        <v>0</v>
      </c>
      <c r="T141" s="236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7" t="s">
        <v>426</v>
      </c>
      <c r="AT141" s="237" t="s">
        <v>170</v>
      </c>
      <c r="AU141" s="237" t="s">
        <v>82</v>
      </c>
      <c r="AY141" s="14" t="s">
        <v>168</v>
      </c>
      <c r="BE141" s="238">
        <f>IF(N141="základná",J141,0)</f>
        <v>0</v>
      </c>
      <c r="BF141" s="238">
        <f>IF(N141="znížená",J141,0)</f>
        <v>0</v>
      </c>
      <c r="BG141" s="238">
        <f>IF(N141="zákl. prenesená",J141,0)</f>
        <v>0</v>
      </c>
      <c r="BH141" s="238">
        <f>IF(N141="zníž. prenesená",J141,0)</f>
        <v>0</v>
      </c>
      <c r="BI141" s="238">
        <f>IF(N141="nulová",J141,0)</f>
        <v>0</v>
      </c>
      <c r="BJ141" s="14" t="s">
        <v>82</v>
      </c>
      <c r="BK141" s="239">
        <f>ROUND(I141*H141,3)</f>
        <v>0</v>
      </c>
      <c r="BL141" s="14" t="s">
        <v>426</v>
      </c>
      <c r="BM141" s="237" t="s">
        <v>329</v>
      </c>
    </row>
    <row r="142" s="2" customFormat="1" ht="16.5" customHeight="1">
      <c r="A142" s="35"/>
      <c r="B142" s="36"/>
      <c r="C142" s="240" t="s">
        <v>251</v>
      </c>
      <c r="D142" s="240" t="s">
        <v>439</v>
      </c>
      <c r="E142" s="241" t="s">
        <v>1814</v>
      </c>
      <c r="F142" s="242" t="s">
        <v>1815</v>
      </c>
      <c r="G142" s="243" t="s">
        <v>291</v>
      </c>
      <c r="H142" s="244">
        <v>44</v>
      </c>
      <c r="I142" s="245"/>
      <c r="J142" s="244">
        <f>ROUND(I142*H142,3)</f>
        <v>0</v>
      </c>
      <c r="K142" s="246"/>
      <c r="L142" s="247"/>
      <c r="M142" s="248" t="s">
        <v>1</v>
      </c>
      <c r="N142" s="249" t="s">
        <v>38</v>
      </c>
      <c r="O142" s="94"/>
      <c r="P142" s="235">
        <f>O142*H142</f>
        <v>0</v>
      </c>
      <c r="Q142" s="235">
        <v>0</v>
      </c>
      <c r="R142" s="235">
        <f>Q142*H142</f>
        <v>0</v>
      </c>
      <c r="S142" s="235">
        <v>0</v>
      </c>
      <c r="T142" s="236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37" t="s">
        <v>1152</v>
      </c>
      <c r="AT142" s="237" t="s">
        <v>439</v>
      </c>
      <c r="AU142" s="237" t="s">
        <v>82</v>
      </c>
      <c r="AY142" s="14" t="s">
        <v>168</v>
      </c>
      <c r="BE142" s="238">
        <f>IF(N142="základná",J142,0)</f>
        <v>0</v>
      </c>
      <c r="BF142" s="238">
        <f>IF(N142="znížená",J142,0)</f>
        <v>0</v>
      </c>
      <c r="BG142" s="238">
        <f>IF(N142="zákl. prenesená",J142,0)</f>
        <v>0</v>
      </c>
      <c r="BH142" s="238">
        <f>IF(N142="zníž. prenesená",J142,0)</f>
        <v>0</v>
      </c>
      <c r="BI142" s="238">
        <f>IF(N142="nulová",J142,0)</f>
        <v>0</v>
      </c>
      <c r="BJ142" s="14" t="s">
        <v>82</v>
      </c>
      <c r="BK142" s="239">
        <f>ROUND(I142*H142,3)</f>
        <v>0</v>
      </c>
      <c r="BL142" s="14" t="s">
        <v>426</v>
      </c>
      <c r="BM142" s="237" t="s">
        <v>337</v>
      </c>
    </row>
    <row r="143" s="2" customFormat="1" ht="24.15" customHeight="1">
      <c r="A143" s="35"/>
      <c r="B143" s="36"/>
      <c r="C143" s="226" t="s">
        <v>255</v>
      </c>
      <c r="D143" s="226" t="s">
        <v>170</v>
      </c>
      <c r="E143" s="227" t="s">
        <v>1816</v>
      </c>
      <c r="F143" s="228" t="s">
        <v>1817</v>
      </c>
      <c r="G143" s="229" t="s">
        <v>291</v>
      </c>
      <c r="H143" s="230">
        <v>8</v>
      </c>
      <c r="I143" s="231"/>
      <c r="J143" s="230">
        <f>ROUND(I143*H143,3)</f>
        <v>0</v>
      </c>
      <c r="K143" s="232"/>
      <c r="L143" s="41"/>
      <c r="M143" s="233" t="s">
        <v>1</v>
      </c>
      <c r="N143" s="234" t="s">
        <v>38</v>
      </c>
      <c r="O143" s="94"/>
      <c r="P143" s="235">
        <f>O143*H143</f>
        <v>0</v>
      </c>
      <c r="Q143" s="235">
        <v>0</v>
      </c>
      <c r="R143" s="235">
        <f>Q143*H143</f>
        <v>0</v>
      </c>
      <c r="S143" s="235">
        <v>0</v>
      </c>
      <c r="T143" s="236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7" t="s">
        <v>426</v>
      </c>
      <c r="AT143" s="237" t="s">
        <v>170</v>
      </c>
      <c r="AU143" s="237" t="s">
        <v>82</v>
      </c>
      <c r="AY143" s="14" t="s">
        <v>168</v>
      </c>
      <c r="BE143" s="238">
        <f>IF(N143="základná",J143,0)</f>
        <v>0</v>
      </c>
      <c r="BF143" s="238">
        <f>IF(N143="znížená",J143,0)</f>
        <v>0</v>
      </c>
      <c r="BG143" s="238">
        <f>IF(N143="zákl. prenesená",J143,0)</f>
        <v>0</v>
      </c>
      <c r="BH143" s="238">
        <f>IF(N143="zníž. prenesená",J143,0)</f>
        <v>0</v>
      </c>
      <c r="BI143" s="238">
        <f>IF(N143="nulová",J143,0)</f>
        <v>0</v>
      </c>
      <c r="BJ143" s="14" t="s">
        <v>82</v>
      </c>
      <c r="BK143" s="239">
        <f>ROUND(I143*H143,3)</f>
        <v>0</v>
      </c>
      <c r="BL143" s="14" t="s">
        <v>426</v>
      </c>
      <c r="BM143" s="237" t="s">
        <v>345</v>
      </c>
    </row>
    <row r="144" s="2" customFormat="1" ht="16.5" customHeight="1">
      <c r="A144" s="35"/>
      <c r="B144" s="36"/>
      <c r="C144" s="240" t="s">
        <v>259</v>
      </c>
      <c r="D144" s="240" t="s">
        <v>439</v>
      </c>
      <c r="E144" s="241" t="s">
        <v>1818</v>
      </c>
      <c r="F144" s="242" t="s">
        <v>1819</v>
      </c>
      <c r="G144" s="243" t="s">
        <v>291</v>
      </c>
      <c r="H144" s="244">
        <v>8</v>
      </c>
      <c r="I144" s="245"/>
      <c r="J144" s="244">
        <f>ROUND(I144*H144,3)</f>
        <v>0</v>
      </c>
      <c r="K144" s="246"/>
      <c r="L144" s="247"/>
      <c r="M144" s="248" t="s">
        <v>1</v>
      </c>
      <c r="N144" s="249" t="s">
        <v>38</v>
      </c>
      <c r="O144" s="94"/>
      <c r="P144" s="235">
        <f>O144*H144</f>
        <v>0</v>
      </c>
      <c r="Q144" s="235">
        <v>0</v>
      </c>
      <c r="R144" s="235">
        <f>Q144*H144</f>
        <v>0</v>
      </c>
      <c r="S144" s="235">
        <v>0</v>
      </c>
      <c r="T144" s="236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37" t="s">
        <v>1152</v>
      </c>
      <c r="AT144" s="237" t="s">
        <v>439</v>
      </c>
      <c r="AU144" s="237" t="s">
        <v>82</v>
      </c>
      <c r="AY144" s="14" t="s">
        <v>168</v>
      </c>
      <c r="BE144" s="238">
        <f>IF(N144="základná",J144,0)</f>
        <v>0</v>
      </c>
      <c r="BF144" s="238">
        <f>IF(N144="znížená",J144,0)</f>
        <v>0</v>
      </c>
      <c r="BG144" s="238">
        <f>IF(N144="zákl. prenesená",J144,0)</f>
        <v>0</v>
      </c>
      <c r="BH144" s="238">
        <f>IF(N144="zníž. prenesená",J144,0)</f>
        <v>0</v>
      </c>
      <c r="BI144" s="238">
        <f>IF(N144="nulová",J144,0)</f>
        <v>0</v>
      </c>
      <c r="BJ144" s="14" t="s">
        <v>82</v>
      </c>
      <c r="BK144" s="239">
        <f>ROUND(I144*H144,3)</f>
        <v>0</v>
      </c>
      <c r="BL144" s="14" t="s">
        <v>426</v>
      </c>
      <c r="BM144" s="237" t="s">
        <v>353</v>
      </c>
    </row>
    <row r="145" s="2" customFormat="1" ht="24.15" customHeight="1">
      <c r="A145" s="35"/>
      <c r="B145" s="36"/>
      <c r="C145" s="226" t="s">
        <v>264</v>
      </c>
      <c r="D145" s="226" t="s">
        <v>170</v>
      </c>
      <c r="E145" s="227" t="s">
        <v>1820</v>
      </c>
      <c r="F145" s="228" t="s">
        <v>1821</v>
      </c>
      <c r="G145" s="229" t="s">
        <v>291</v>
      </c>
      <c r="H145" s="230">
        <v>4</v>
      </c>
      <c r="I145" s="231"/>
      <c r="J145" s="230">
        <f>ROUND(I145*H145,3)</f>
        <v>0</v>
      </c>
      <c r="K145" s="232"/>
      <c r="L145" s="41"/>
      <c r="M145" s="233" t="s">
        <v>1</v>
      </c>
      <c r="N145" s="234" t="s">
        <v>38</v>
      </c>
      <c r="O145" s="94"/>
      <c r="P145" s="235">
        <f>O145*H145</f>
        <v>0</v>
      </c>
      <c r="Q145" s="235">
        <v>0</v>
      </c>
      <c r="R145" s="235">
        <f>Q145*H145</f>
        <v>0</v>
      </c>
      <c r="S145" s="235">
        <v>0</v>
      </c>
      <c r="T145" s="236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37" t="s">
        <v>426</v>
      </c>
      <c r="AT145" s="237" t="s">
        <v>170</v>
      </c>
      <c r="AU145" s="237" t="s">
        <v>82</v>
      </c>
      <c r="AY145" s="14" t="s">
        <v>168</v>
      </c>
      <c r="BE145" s="238">
        <f>IF(N145="základná",J145,0)</f>
        <v>0</v>
      </c>
      <c r="BF145" s="238">
        <f>IF(N145="znížená",J145,0)</f>
        <v>0</v>
      </c>
      <c r="BG145" s="238">
        <f>IF(N145="zákl. prenesená",J145,0)</f>
        <v>0</v>
      </c>
      <c r="BH145" s="238">
        <f>IF(N145="zníž. prenesená",J145,0)</f>
        <v>0</v>
      </c>
      <c r="BI145" s="238">
        <f>IF(N145="nulová",J145,0)</f>
        <v>0</v>
      </c>
      <c r="BJ145" s="14" t="s">
        <v>82</v>
      </c>
      <c r="BK145" s="239">
        <f>ROUND(I145*H145,3)</f>
        <v>0</v>
      </c>
      <c r="BL145" s="14" t="s">
        <v>426</v>
      </c>
      <c r="BM145" s="237" t="s">
        <v>362</v>
      </c>
    </row>
    <row r="146" s="2" customFormat="1" ht="16.5" customHeight="1">
      <c r="A146" s="35"/>
      <c r="B146" s="36"/>
      <c r="C146" s="240" t="s">
        <v>268</v>
      </c>
      <c r="D146" s="240" t="s">
        <v>439</v>
      </c>
      <c r="E146" s="241" t="s">
        <v>1822</v>
      </c>
      <c r="F146" s="242" t="s">
        <v>1823</v>
      </c>
      <c r="G146" s="243" t="s">
        <v>291</v>
      </c>
      <c r="H146" s="244">
        <v>4</v>
      </c>
      <c r="I146" s="245"/>
      <c r="J146" s="244">
        <f>ROUND(I146*H146,3)</f>
        <v>0</v>
      </c>
      <c r="K146" s="246"/>
      <c r="L146" s="247"/>
      <c r="M146" s="248" t="s">
        <v>1</v>
      </c>
      <c r="N146" s="249" t="s">
        <v>38</v>
      </c>
      <c r="O146" s="94"/>
      <c r="P146" s="235">
        <f>O146*H146</f>
        <v>0</v>
      </c>
      <c r="Q146" s="235">
        <v>0</v>
      </c>
      <c r="R146" s="235">
        <f>Q146*H146</f>
        <v>0</v>
      </c>
      <c r="S146" s="235">
        <v>0</v>
      </c>
      <c r="T146" s="236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7" t="s">
        <v>1152</v>
      </c>
      <c r="AT146" s="237" t="s">
        <v>439</v>
      </c>
      <c r="AU146" s="237" t="s">
        <v>82</v>
      </c>
      <c r="AY146" s="14" t="s">
        <v>168</v>
      </c>
      <c r="BE146" s="238">
        <f>IF(N146="základná",J146,0)</f>
        <v>0</v>
      </c>
      <c r="BF146" s="238">
        <f>IF(N146="znížená",J146,0)</f>
        <v>0</v>
      </c>
      <c r="BG146" s="238">
        <f>IF(N146="zákl. prenesená",J146,0)</f>
        <v>0</v>
      </c>
      <c r="BH146" s="238">
        <f>IF(N146="zníž. prenesená",J146,0)</f>
        <v>0</v>
      </c>
      <c r="BI146" s="238">
        <f>IF(N146="nulová",J146,0)</f>
        <v>0</v>
      </c>
      <c r="BJ146" s="14" t="s">
        <v>82</v>
      </c>
      <c r="BK146" s="239">
        <f>ROUND(I146*H146,3)</f>
        <v>0</v>
      </c>
      <c r="BL146" s="14" t="s">
        <v>426</v>
      </c>
      <c r="BM146" s="237" t="s">
        <v>370</v>
      </c>
    </row>
    <row r="147" s="2" customFormat="1" ht="24.15" customHeight="1">
      <c r="A147" s="35"/>
      <c r="B147" s="36"/>
      <c r="C147" s="226" t="s">
        <v>272</v>
      </c>
      <c r="D147" s="226" t="s">
        <v>170</v>
      </c>
      <c r="E147" s="227" t="s">
        <v>1824</v>
      </c>
      <c r="F147" s="228" t="s">
        <v>1825</v>
      </c>
      <c r="G147" s="229" t="s">
        <v>291</v>
      </c>
      <c r="H147" s="230">
        <v>2</v>
      </c>
      <c r="I147" s="231"/>
      <c r="J147" s="230">
        <f>ROUND(I147*H147,3)</f>
        <v>0</v>
      </c>
      <c r="K147" s="232"/>
      <c r="L147" s="41"/>
      <c r="M147" s="233" t="s">
        <v>1</v>
      </c>
      <c r="N147" s="234" t="s">
        <v>38</v>
      </c>
      <c r="O147" s="94"/>
      <c r="P147" s="235">
        <f>O147*H147</f>
        <v>0</v>
      </c>
      <c r="Q147" s="235">
        <v>0</v>
      </c>
      <c r="R147" s="235">
        <f>Q147*H147</f>
        <v>0</v>
      </c>
      <c r="S147" s="235">
        <v>0</v>
      </c>
      <c r="T147" s="236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37" t="s">
        <v>426</v>
      </c>
      <c r="AT147" s="237" t="s">
        <v>170</v>
      </c>
      <c r="AU147" s="237" t="s">
        <v>82</v>
      </c>
      <c r="AY147" s="14" t="s">
        <v>168</v>
      </c>
      <c r="BE147" s="238">
        <f>IF(N147="základná",J147,0)</f>
        <v>0</v>
      </c>
      <c r="BF147" s="238">
        <f>IF(N147="znížená",J147,0)</f>
        <v>0</v>
      </c>
      <c r="BG147" s="238">
        <f>IF(N147="zákl. prenesená",J147,0)</f>
        <v>0</v>
      </c>
      <c r="BH147" s="238">
        <f>IF(N147="zníž. prenesená",J147,0)</f>
        <v>0</v>
      </c>
      <c r="BI147" s="238">
        <f>IF(N147="nulová",J147,0)</f>
        <v>0</v>
      </c>
      <c r="BJ147" s="14" t="s">
        <v>82</v>
      </c>
      <c r="BK147" s="239">
        <f>ROUND(I147*H147,3)</f>
        <v>0</v>
      </c>
      <c r="BL147" s="14" t="s">
        <v>426</v>
      </c>
      <c r="BM147" s="237" t="s">
        <v>378</v>
      </c>
    </row>
    <row r="148" s="2" customFormat="1" ht="16.5" customHeight="1">
      <c r="A148" s="35"/>
      <c r="B148" s="36"/>
      <c r="C148" s="240" t="s">
        <v>276</v>
      </c>
      <c r="D148" s="240" t="s">
        <v>439</v>
      </c>
      <c r="E148" s="241" t="s">
        <v>1826</v>
      </c>
      <c r="F148" s="242" t="s">
        <v>1827</v>
      </c>
      <c r="G148" s="243" t="s">
        <v>291</v>
      </c>
      <c r="H148" s="244">
        <v>2</v>
      </c>
      <c r="I148" s="245"/>
      <c r="J148" s="244">
        <f>ROUND(I148*H148,3)</f>
        <v>0</v>
      </c>
      <c r="K148" s="246"/>
      <c r="L148" s="247"/>
      <c r="M148" s="248" t="s">
        <v>1</v>
      </c>
      <c r="N148" s="249" t="s">
        <v>38</v>
      </c>
      <c r="O148" s="94"/>
      <c r="P148" s="235">
        <f>O148*H148</f>
        <v>0</v>
      </c>
      <c r="Q148" s="235">
        <v>0</v>
      </c>
      <c r="R148" s="235">
        <f>Q148*H148</f>
        <v>0</v>
      </c>
      <c r="S148" s="235">
        <v>0</v>
      </c>
      <c r="T148" s="236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37" t="s">
        <v>1152</v>
      </c>
      <c r="AT148" s="237" t="s">
        <v>439</v>
      </c>
      <c r="AU148" s="237" t="s">
        <v>82</v>
      </c>
      <c r="AY148" s="14" t="s">
        <v>168</v>
      </c>
      <c r="BE148" s="238">
        <f>IF(N148="základná",J148,0)</f>
        <v>0</v>
      </c>
      <c r="BF148" s="238">
        <f>IF(N148="znížená",J148,0)</f>
        <v>0</v>
      </c>
      <c r="BG148" s="238">
        <f>IF(N148="zákl. prenesená",J148,0)</f>
        <v>0</v>
      </c>
      <c r="BH148" s="238">
        <f>IF(N148="zníž. prenesená",J148,0)</f>
        <v>0</v>
      </c>
      <c r="BI148" s="238">
        <f>IF(N148="nulová",J148,0)</f>
        <v>0</v>
      </c>
      <c r="BJ148" s="14" t="s">
        <v>82</v>
      </c>
      <c r="BK148" s="239">
        <f>ROUND(I148*H148,3)</f>
        <v>0</v>
      </c>
      <c r="BL148" s="14" t="s">
        <v>426</v>
      </c>
      <c r="BM148" s="237" t="s">
        <v>382</v>
      </c>
    </row>
    <row r="149" s="2" customFormat="1" ht="24.15" customHeight="1">
      <c r="A149" s="35"/>
      <c r="B149" s="36"/>
      <c r="C149" s="226" t="s">
        <v>280</v>
      </c>
      <c r="D149" s="226" t="s">
        <v>170</v>
      </c>
      <c r="E149" s="227" t="s">
        <v>1828</v>
      </c>
      <c r="F149" s="228" t="s">
        <v>1829</v>
      </c>
      <c r="G149" s="229" t="s">
        <v>1034</v>
      </c>
      <c r="H149" s="230">
        <v>182</v>
      </c>
      <c r="I149" s="231"/>
      <c r="J149" s="230">
        <f>ROUND(I149*H149,3)</f>
        <v>0</v>
      </c>
      <c r="K149" s="232"/>
      <c r="L149" s="41"/>
      <c r="M149" s="233" t="s">
        <v>1</v>
      </c>
      <c r="N149" s="234" t="s">
        <v>38</v>
      </c>
      <c r="O149" s="94"/>
      <c r="P149" s="235">
        <f>O149*H149</f>
        <v>0</v>
      </c>
      <c r="Q149" s="235">
        <v>0</v>
      </c>
      <c r="R149" s="235">
        <f>Q149*H149</f>
        <v>0</v>
      </c>
      <c r="S149" s="235">
        <v>0</v>
      </c>
      <c r="T149" s="236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37" t="s">
        <v>426</v>
      </c>
      <c r="AT149" s="237" t="s">
        <v>170</v>
      </c>
      <c r="AU149" s="237" t="s">
        <v>82</v>
      </c>
      <c r="AY149" s="14" t="s">
        <v>168</v>
      </c>
      <c r="BE149" s="238">
        <f>IF(N149="základná",J149,0)</f>
        <v>0</v>
      </c>
      <c r="BF149" s="238">
        <f>IF(N149="znížená",J149,0)</f>
        <v>0</v>
      </c>
      <c r="BG149" s="238">
        <f>IF(N149="zákl. prenesená",J149,0)</f>
        <v>0</v>
      </c>
      <c r="BH149" s="238">
        <f>IF(N149="zníž. prenesená",J149,0)</f>
        <v>0</v>
      </c>
      <c r="BI149" s="238">
        <f>IF(N149="nulová",J149,0)</f>
        <v>0</v>
      </c>
      <c r="BJ149" s="14" t="s">
        <v>82</v>
      </c>
      <c r="BK149" s="239">
        <f>ROUND(I149*H149,3)</f>
        <v>0</v>
      </c>
      <c r="BL149" s="14" t="s">
        <v>426</v>
      </c>
      <c r="BM149" s="237" t="s">
        <v>394</v>
      </c>
    </row>
    <row r="150" s="2" customFormat="1" ht="16.5" customHeight="1">
      <c r="A150" s="35"/>
      <c r="B150" s="36"/>
      <c r="C150" s="240" t="s">
        <v>284</v>
      </c>
      <c r="D150" s="240" t="s">
        <v>439</v>
      </c>
      <c r="E150" s="241" t="s">
        <v>1830</v>
      </c>
      <c r="F150" s="242" t="s">
        <v>1831</v>
      </c>
      <c r="G150" s="243" t="s">
        <v>1034</v>
      </c>
      <c r="H150" s="244">
        <v>182</v>
      </c>
      <c r="I150" s="245"/>
      <c r="J150" s="244">
        <f>ROUND(I150*H150,3)</f>
        <v>0</v>
      </c>
      <c r="K150" s="246"/>
      <c r="L150" s="247"/>
      <c r="M150" s="248" t="s">
        <v>1</v>
      </c>
      <c r="N150" s="249" t="s">
        <v>38</v>
      </c>
      <c r="O150" s="94"/>
      <c r="P150" s="235">
        <f>O150*H150</f>
        <v>0</v>
      </c>
      <c r="Q150" s="235">
        <v>0</v>
      </c>
      <c r="R150" s="235">
        <f>Q150*H150</f>
        <v>0</v>
      </c>
      <c r="S150" s="235">
        <v>0</v>
      </c>
      <c r="T150" s="236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37" t="s">
        <v>1152</v>
      </c>
      <c r="AT150" s="237" t="s">
        <v>439</v>
      </c>
      <c r="AU150" s="237" t="s">
        <v>82</v>
      </c>
      <c r="AY150" s="14" t="s">
        <v>168</v>
      </c>
      <c r="BE150" s="238">
        <f>IF(N150="základná",J150,0)</f>
        <v>0</v>
      </c>
      <c r="BF150" s="238">
        <f>IF(N150="znížená",J150,0)</f>
        <v>0</v>
      </c>
      <c r="BG150" s="238">
        <f>IF(N150="zákl. prenesená",J150,0)</f>
        <v>0</v>
      </c>
      <c r="BH150" s="238">
        <f>IF(N150="zníž. prenesená",J150,0)</f>
        <v>0</v>
      </c>
      <c r="BI150" s="238">
        <f>IF(N150="nulová",J150,0)</f>
        <v>0</v>
      </c>
      <c r="BJ150" s="14" t="s">
        <v>82</v>
      </c>
      <c r="BK150" s="239">
        <f>ROUND(I150*H150,3)</f>
        <v>0</v>
      </c>
      <c r="BL150" s="14" t="s">
        <v>426</v>
      </c>
      <c r="BM150" s="237" t="s">
        <v>402</v>
      </c>
    </row>
    <row r="151" s="2" customFormat="1" ht="21.75" customHeight="1">
      <c r="A151" s="35"/>
      <c r="B151" s="36"/>
      <c r="C151" s="226" t="s">
        <v>288</v>
      </c>
      <c r="D151" s="226" t="s">
        <v>170</v>
      </c>
      <c r="E151" s="227" t="s">
        <v>1832</v>
      </c>
      <c r="F151" s="228" t="s">
        <v>1833</v>
      </c>
      <c r="G151" s="229" t="s">
        <v>1034</v>
      </c>
      <c r="H151" s="230">
        <v>18</v>
      </c>
      <c r="I151" s="231"/>
      <c r="J151" s="230">
        <f>ROUND(I151*H151,3)</f>
        <v>0</v>
      </c>
      <c r="K151" s="232"/>
      <c r="L151" s="41"/>
      <c r="M151" s="233" t="s">
        <v>1</v>
      </c>
      <c r="N151" s="234" t="s">
        <v>38</v>
      </c>
      <c r="O151" s="94"/>
      <c r="P151" s="235">
        <f>O151*H151</f>
        <v>0</v>
      </c>
      <c r="Q151" s="235">
        <v>0</v>
      </c>
      <c r="R151" s="235">
        <f>Q151*H151</f>
        <v>0</v>
      </c>
      <c r="S151" s="235">
        <v>0</v>
      </c>
      <c r="T151" s="236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37" t="s">
        <v>426</v>
      </c>
      <c r="AT151" s="237" t="s">
        <v>170</v>
      </c>
      <c r="AU151" s="237" t="s">
        <v>82</v>
      </c>
      <c r="AY151" s="14" t="s">
        <v>168</v>
      </c>
      <c r="BE151" s="238">
        <f>IF(N151="základná",J151,0)</f>
        <v>0</v>
      </c>
      <c r="BF151" s="238">
        <f>IF(N151="znížená",J151,0)</f>
        <v>0</v>
      </c>
      <c r="BG151" s="238">
        <f>IF(N151="zákl. prenesená",J151,0)</f>
        <v>0</v>
      </c>
      <c r="BH151" s="238">
        <f>IF(N151="zníž. prenesená",J151,0)</f>
        <v>0</v>
      </c>
      <c r="BI151" s="238">
        <f>IF(N151="nulová",J151,0)</f>
        <v>0</v>
      </c>
      <c r="BJ151" s="14" t="s">
        <v>82</v>
      </c>
      <c r="BK151" s="239">
        <f>ROUND(I151*H151,3)</f>
        <v>0</v>
      </c>
      <c r="BL151" s="14" t="s">
        <v>426</v>
      </c>
      <c r="BM151" s="237" t="s">
        <v>410</v>
      </c>
    </row>
    <row r="152" s="2" customFormat="1" ht="16.5" customHeight="1">
      <c r="A152" s="35"/>
      <c r="B152" s="36"/>
      <c r="C152" s="240" t="s">
        <v>293</v>
      </c>
      <c r="D152" s="240" t="s">
        <v>439</v>
      </c>
      <c r="E152" s="241" t="s">
        <v>1834</v>
      </c>
      <c r="F152" s="242" t="s">
        <v>1835</v>
      </c>
      <c r="G152" s="243" t="s">
        <v>1034</v>
      </c>
      <c r="H152" s="244">
        <v>18</v>
      </c>
      <c r="I152" s="245"/>
      <c r="J152" s="244">
        <f>ROUND(I152*H152,3)</f>
        <v>0</v>
      </c>
      <c r="K152" s="246"/>
      <c r="L152" s="247"/>
      <c r="M152" s="248" t="s">
        <v>1</v>
      </c>
      <c r="N152" s="249" t="s">
        <v>38</v>
      </c>
      <c r="O152" s="94"/>
      <c r="P152" s="235">
        <f>O152*H152</f>
        <v>0</v>
      </c>
      <c r="Q152" s="235">
        <v>0</v>
      </c>
      <c r="R152" s="235">
        <f>Q152*H152</f>
        <v>0</v>
      </c>
      <c r="S152" s="235">
        <v>0</v>
      </c>
      <c r="T152" s="236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37" t="s">
        <v>1152</v>
      </c>
      <c r="AT152" s="237" t="s">
        <v>439</v>
      </c>
      <c r="AU152" s="237" t="s">
        <v>82</v>
      </c>
      <c r="AY152" s="14" t="s">
        <v>168</v>
      </c>
      <c r="BE152" s="238">
        <f>IF(N152="základná",J152,0)</f>
        <v>0</v>
      </c>
      <c r="BF152" s="238">
        <f>IF(N152="znížená",J152,0)</f>
        <v>0</v>
      </c>
      <c r="BG152" s="238">
        <f>IF(N152="zákl. prenesená",J152,0)</f>
        <v>0</v>
      </c>
      <c r="BH152" s="238">
        <f>IF(N152="zníž. prenesená",J152,0)</f>
        <v>0</v>
      </c>
      <c r="BI152" s="238">
        <f>IF(N152="nulová",J152,0)</f>
        <v>0</v>
      </c>
      <c r="BJ152" s="14" t="s">
        <v>82</v>
      </c>
      <c r="BK152" s="239">
        <f>ROUND(I152*H152,3)</f>
        <v>0</v>
      </c>
      <c r="BL152" s="14" t="s">
        <v>426</v>
      </c>
      <c r="BM152" s="237" t="s">
        <v>418</v>
      </c>
    </row>
    <row r="153" s="2" customFormat="1" ht="16.5" customHeight="1">
      <c r="A153" s="35"/>
      <c r="B153" s="36"/>
      <c r="C153" s="226" t="s">
        <v>297</v>
      </c>
      <c r="D153" s="226" t="s">
        <v>170</v>
      </c>
      <c r="E153" s="227" t="s">
        <v>1836</v>
      </c>
      <c r="F153" s="228" t="s">
        <v>1837</v>
      </c>
      <c r="G153" s="229" t="s">
        <v>1034</v>
      </c>
      <c r="H153" s="230">
        <v>4</v>
      </c>
      <c r="I153" s="231"/>
      <c r="J153" s="230">
        <f>ROUND(I153*H153,3)</f>
        <v>0</v>
      </c>
      <c r="K153" s="232"/>
      <c r="L153" s="41"/>
      <c r="M153" s="233" t="s">
        <v>1</v>
      </c>
      <c r="N153" s="234" t="s">
        <v>38</v>
      </c>
      <c r="O153" s="94"/>
      <c r="P153" s="235">
        <f>O153*H153</f>
        <v>0</v>
      </c>
      <c r="Q153" s="235">
        <v>0</v>
      </c>
      <c r="R153" s="235">
        <f>Q153*H153</f>
        <v>0</v>
      </c>
      <c r="S153" s="235">
        <v>0</v>
      </c>
      <c r="T153" s="236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37" t="s">
        <v>426</v>
      </c>
      <c r="AT153" s="237" t="s">
        <v>170</v>
      </c>
      <c r="AU153" s="237" t="s">
        <v>82</v>
      </c>
      <c r="AY153" s="14" t="s">
        <v>168</v>
      </c>
      <c r="BE153" s="238">
        <f>IF(N153="základná",J153,0)</f>
        <v>0</v>
      </c>
      <c r="BF153" s="238">
        <f>IF(N153="znížená",J153,0)</f>
        <v>0</v>
      </c>
      <c r="BG153" s="238">
        <f>IF(N153="zákl. prenesená",J153,0)</f>
        <v>0</v>
      </c>
      <c r="BH153" s="238">
        <f>IF(N153="zníž. prenesená",J153,0)</f>
        <v>0</v>
      </c>
      <c r="BI153" s="238">
        <f>IF(N153="nulová",J153,0)</f>
        <v>0</v>
      </c>
      <c r="BJ153" s="14" t="s">
        <v>82</v>
      </c>
      <c r="BK153" s="239">
        <f>ROUND(I153*H153,3)</f>
        <v>0</v>
      </c>
      <c r="BL153" s="14" t="s">
        <v>426</v>
      </c>
      <c r="BM153" s="237" t="s">
        <v>426</v>
      </c>
    </row>
    <row r="154" s="2" customFormat="1" ht="16.5" customHeight="1">
      <c r="A154" s="35"/>
      <c r="B154" s="36"/>
      <c r="C154" s="240" t="s">
        <v>301</v>
      </c>
      <c r="D154" s="240" t="s">
        <v>439</v>
      </c>
      <c r="E154" s="241" t="s">
        <v>1838</v>
      </c>
      <c r="F154" s="242" t="s">
        <v>1839</v>
      </c>
      <c r="G154" s="243" t="s">
        <v>1034</v>
      </c>
      <c r="H154" s="244">
        <v>1</v>
      </c>
      <c r="I154" s="245"/>
      <c r="J154" s="244">
        <f>ROUND(I154*H154,3)</f>
        <v>0</v>
      </c>
      <c r="K154" s="246"/>
      <c r="L154" s="247"/>
      <c r="M154" s="248" t="s">
        <v>1</v>
      </c>
      <c r="N154" s="249" t="s">
        <v>38</v>
      </c>
      <c r="O154" s="94"/>
      <c r="P154" s="235">
        <f>O154*H154</f>
        <v>0</v>
      </c>
      <c r="Q154" s="235">
        <v>0</v>
      </c>
      <c r="R154" s="235">
        <f>Q154*H154</f>
        <v>0</v>
      </c>
      <c r="S154" s="235">
        <v>0</v>
      </c>
      <c r="T154" s="236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37" t="s">
        <v>1152</v>
      </c>
      <c r="AT154" s="237" t="s">
        <v>439</v>
      </c>
      <c r="AU154" s="237" t="s">
        <v>82</v>
      </c>
      <c r="AY154" s="14" t="s">
        <v>168</v>
      </c>
      <c r="BE154" s="238">
        <f>IF(N154="základná",J154,0)</f>
        <v>0</v>
      </c>
      <c r="BF154" s="238">
        <f>IF(N154="znížená",J154,0)</f>
        <v>0</v>
      </c>
      <c r="BG154" s="238">
        <f>IF(N154="zákl. prenesená",J154,0)</f>
        <v>0</v>
      </c>
      <c r="BH154" s="238">
        <f>IF(N154="zníž. prenesená",J154,0)</f>
        <v>0</v>
      </c>
      <c r="BI154" s="238">
        <f>IF(N154="nulová",J154,0)</f>
        <v>0</v>
      </c>
      <c r="BJ154" s="14" t="s">
        <v>82</v>
      </c>
      <c r="BK154" s="239">
        <f>ROUND(I154*H154,3)</f>
        <v>0</v>
      </c>
      <c r="BL154" s="14" t="s">
        <v>426</v>
      </c>
      <c r="BM154" s="237" t="s">
        <v>434</v>
      </c>
    </row>
    <row r="155" s="2" customFormat="1" ht="16.5" customHeight="1">
      <c r="A155" s="35"/>
      <c r="B155" s="36"/>
      <c r="C155" s="240" t="s">
        <v>305</v>
      </c>
      <c r="D155" s="240" t="s">
        <v>439</v>
      </c>
      <c r="E155" s="241" t="s">
        <v>1840</v>
      </c>
      <c r="F155" s="242" t="s">
        <v>1841</v>
      </c>
      <c r="G155" s="243" t="s">
        <v>291</v>
      </c>
      <c r="H155" s="244">
        <v>1</v>
      </c>
      <c r="I155" s="245"/>
      <c r="J155" s="244">
        <f>ROUND(I155*H155,3)</f>
        <v>0</v>
      </c>
      <c r="K155" s="246"/>
      <c r="L155" s="247"/>
      <c r="M155" s="248" t="s">
        <v>1</v>
      </c>
      <c r="N155" s="249" t="s">
        <v>38</v>
      </c>
      <c r="O155" s="94"/>
      <c r="P155" s="235">
        <f>O155*H155</f>
        <v>0</v>
      </c>
      <c r="Q155" s="235">
        <v>0</v>
      </c>
      <c r="R155" s="235">
        <f>Q155*H155</f>
        <v>0</v>
      </c>
      <c r="S155" s="235">
        <v>0</v>
      </c>
      <c r="T155" s="236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37" t="s">
        <v>1152</v>
      </c>
      <c r="AT155" s="237" t="s">
        <v>439</v>
      </c>
      <c r="AU155" s="237" t="s">
        <v>82</v>
      </c>
      <c r="AY155" s="14" t="s">
        <v>168</v>
      </c>
      <c r="BE155" s="238">
        <f>IF(N155="základná",J155,0)</f>
        <v>0</v>
      </c>
      <c r="BF155" s="238">
        <f>IF(N155="znížená",J155,0)</f>
        <v>0</v>
      </c>
      <c r="BG155" s="238">
        <f>IF(N155="zákl. prenesená",J155,0)</f>
        <v>0</v>
      </c>
      <c r="BH155" s="238">
        <f>IF(N155="zníž. prenesená",J155,0)</f>
        <v>0</v>
      </c>
      <c r="BI155" s="238">
        <f>IF(N155="nulová",J155,0)</f>
        <v>0</v>
      </c>
      <c r="BJ155" s="14" t="s">
        <v>82</v>
      </c>
      <c r="BK155" s="239">
        <f>ROUND(I155*H155,3)</f>
        <v>0</v>
      </c>
      <c r="BL155" s="14" t="s">
        <v>426</v>
      </c>
      <c r="BM155" s="237" t="s">
        <v>443</v>
      </c>
    </row>
    <row r="156" s="2" customFormat="1" ht="16.5" customHeight="1">
      <c r="A156" s="35"/>
      <c r="B156" s="36"/>
      <c r="C156" s="240" t="s">
        <v>309</v>
      </c>
      <c r="D156" s="240" t="s">
        <v>439</v>
      </c>
      <c r="E156" s="241" t="s">
        <v>1842</v>
      </c>
      <c r="F156" s="242" t="s">
        <v>1843</v>
      </c>
      <c r="G156" s="243" t="s">
        <v>291</v>
      </c>
      <c r="H156" s="244">
        <v>1</v>
      </c>
      <c r="I156" s="245"/>
      <c r="J156" s="244">
        <f>ROUND(I156*H156,3)</f>
        <v>0</v>
      </c>
      <c r="K156" s="246"/>
      <c r="L156" s="247"/>
      <c r="M156" s="248" t="s">
        <v>1</v>
      </c>
      <c r="N156" s="249" t="s">
        <v>38</v>
      </c>
      <c r="O156" s="94"/>
      <c r="P156" s="235">
        <f>O156*H156</f>
        <v>0</v>
      </c>
      <c r="Q156" s="235">
        <v>0</v>
      </c>
      <c r="R156" s="235">
        <f>Q156*H156</f>
        <v>0</v>
      </c>
      <c r="S156" s="235">
        <v>0</v>
      </c>
      <c r="T156" s="236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37" t="s">
        <v>1152</v>
      </c>
      <c r="AT156" s="237" t="s">
        <v>439</v>
      </c>
      <c r="AU156" s="237" t="s">
        <v>82</v>
      </c>
      <c r="AY156" s="14" t="s">
        <v>168</v>
      </c>
      <c r="BE156" s="238">
        <f>IF(N156="základná",J156,0)</f>
        <v>0</v>
      </c>
      <c r="BF156" s="238">
        <f>IF(N156="znížená",J156,0)</f>
        <v>0</v>
      </c>
      <c r="BG156" s="238">
        <f>IF(N156="zákl. prenesená",J156,0)</f>
        <v>0</v>
      </c>
      <c r="BH156" s="238">
        <f>IF(N156="zníž. prenesená",J156,0)</f>
        <v>0</v>
      </c>
      <c r="BI156" s="238">
        <f>IF(N156="nulová",J156,0)</f>
        <v>0</v>
      </c>
      <c r="BJ156" s="14" t="s">
        <v>82</v>
      </c>
      <c r="BK156" s="239">
        <f>ROUND(I156*H156,3)</f>
        <v>0</v>
      </c>
      <c r="BL156" s="14" t="s">
        <v>426</v>
      </c>
      <c r="BM156" s="237" t="s">
        <v>451</v>
      </c>
    </row>
    <row r="157" s="2" customFormat="1" ht="21.75" customHeight="1">
      <c r="A157" s="35"/>
      <c r="B157" s="36"/>
      <c r="C157" s="240" t="s">
        <v>313</v>
      </c>
      <c r="D157" s="240" t="s">
        <v>439</v>
      </c>
      <c r="E157" s="241" t="s">
        <v>1844</v>
      </c>
      <c r="F157" s="242" t="s">
        <v>1845</v>
      </c>
      <c r="G157" s="243" t="s">
        <v>291</v>
      </c>
      <c r="H157" s="244">
        <v>1</v>
      </c>
      <c r="I157" s="245"/>
      <c r="J157" s="244">
        <f>ROUND(I157*H157,3)</f>
        <v>0</v>
      </c>
      <c r="K157" s="246"/>
      <c r="L157" s="247"/>
      <c r="M157" s="248" t="s">
        <v>1</v>
      </c>
      <c r="N157" s="249" t="s">
        <v>38</v>
      </c>
      <c r="O157" s="94"/>
      <c r="P157" s="235">
        <f>O157*H157</f>
        <v>0</v>
      </c>
      <c r="Q157" s="235">
        <v>0</v>
      </c>
      <c r="R157" s="235">
        <f>Q157*H157</f>
        <v>0</v>
      </c>
      <c r="S157" s="235">
        <v>0</v>
      </c>
      <c r="T157" s="236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37" t="s">
        <v>1152</v>
      </c>
      <c r="AT157" s="237" t="s">
        <v>439</v>
      </c>
      <c r="AU157" s="237" t="s">
        <v>82</v>
      </c>
      <c r="AY157" s="14" t="s">
        <v>168</v>
      </c>
      <c r="BE157" s="238">
        <f>IF(N157="základná",J157,0)</f>
        <v>0</v>
      </c>
      <c r="BF157" s="238">
        <f>IF(N157="znížená",J157,0)</f>
        <v>0</v>
      </c>
      <c r="BG157" s="238">
        <f>IF(N157="zákl. prenesená",J157,0)</f>
        <v>0</v>
      </c>
      <c r="BH157" s="238">
        <f>IF(N157="zníž. prenesená",J157,0)</f>
        <v>0</v>
      </c>
      <c r="BI157" s="238">
        <f>IF(N157="nulová",J157,0)</f>
        <v>0</v>
      </c>
      <c r="BJ157" s="14" t="s">
        <v>82</v>
      </c>
      <c r="BK157" s="239">
        <f>ROUND(I157*H157,3)</f>
        <v>0</v>
      </c>
      <c r="BL157" s="14" t="s">
        <v>426</v>
      </c>
      <c r="BM157" s="237" t="s">
        <v>459</v>
      </c>
    </row>
    <row r="158" s="2" customFormat="1" ht="16.5" customHeight="1">
      <c r="A158" s="35"/>
      <c r="B158" s="36"/>
      <c r="C158" s="226" t="s">
        <v>317</v>
      </c>
      <c r="D158" s="226" t="s">
        <v>170</v>
      </c>
      <c r="E158" s="227" t="s">
        <v>1846</v>
      </c>
      <c r="F158" s="228" t="s">
        <v>1847</v>
      </c>
      <c r="G158" s="229" t="s">
        <v>1034</v>
      </c>
      <c r="H158" s="230">
        <v>166</v>
      </c>
      <c r="I158" s="231"/>
      <c r="J158" s="230">
        <f>ROUND(I158*H158,3)</f>
        <v>0</v>
      </c>
      <c r="K158" s="232"/>
      <c r="L158" s="41"/>
      <c r="M158" s="233" t="s">
        <v>1</v>
      </c>
      <c r="N158" s="234" t="s">
        <v>38</v>
      </c>
      <c r="O158" s="94"/>
      <c r="P158" s="235">
        <f>O158*H158</f>
        <v>0</v>
      </c>
      <c r="Q158" s="235">
        <v>0</v>
      </c>
      <c r="R158" s="235">
        <f>Q158*H158</f>
        <v>0</v>
      </c>
      <c r="S158" s="235">
        <v>0</v>
      </c>
      <c r="T158" s="236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37" t="s">
        <v>426</v>
      </c>
      <c r="AT158" s="237" t="s">
        <v>170</v>
      </c>
      <c r="AU158" s="237" t="s">
        <v>82</v>
      </c>
      <c r="AY158" s="14" t="s">
        <v>168</v>
      </c>
      <c r="BE158" s="238">
        <f>IF(N158="základná",J158,0)</f>
        <v>0</v>
      </c>
      <c r="BF158" s="238">
        <f>IF(N158="znížená",J158,0)</f>
        <v>0</v>
      </c>
      <c r="BG158" s="238">
        <f>IF(N158="zákl. prenesená",J158,0)</f>
        <v>0</v>
      </c>
      <c r="BH158" s="238">
        <f>IF(N158="zníž. prenesená",J158,0)</f>
        <v>0</v>
      </c>
      <c r="BI158" s="238">
        <f>IF(N158="nulová",J158,0)</f>
        <v>0</v>
      </c>
      <c r="BJ158" s="14" t="s">
        <v>82</v>
      </c>
      <c r="BK158" s="239">
        <f>ROUND(I158*H158,3)</f>
        <v>0</v>
      </c>
      <c r="BL158" s="14" t="s">
        <v>426</v>
      </c>
      <c r="BM158" s="237" t="s">
        <v>468</v>
      </c>
    </row>
    <row r="159" s="2" customFormat="1" ht="37.8" customHeight="1">
      <c r="A159" s="35"/>
      <c r="B159" s="36"/>
      <c r="C159" s="240" t="s">
        <v>321</v>
      </c>
      <c r="D159" s="240" t="s">
        <v>439</v>
      </c>
      <c r="E159" s="241" t="s">
        <v>1848</v>
      </c>
      <c r="F159" s="242" t="s">
        <v>1849</v>
      </c>
      <c r="G159" s="243" t="s">
        <v>1034</v>
      </c>
      <c r="H159" s="244">
        <v>62</v>
      </c>
      <c r="I159" s="245"/>
      <c r="J159" s="244">
        <f>ROUND(I159*H159,3)</f>
        <v>0</v>
      </c>
      <c r="K159" s="246"/>
      <c r="L159" s="247"/>
      <c r="M159" s="248" t="s">
        <v>1</v>
      </c>
      <c r="N159" s="249" t="s">
        <v>38</v>
      </c>
      <c r="O159" s="94"/>
      <c r="P159" s="235">
        <f>O159*H159</f>
        <v>0</v>
      </c>
      <c r="Q159" s="235">
        <v>0</v>
      </c>
      <c r="R159" s="235">
        <f>Q159*H159</f>
        <v>0</v>
      </c>
      <c r="S159" s="235">
        <v>0</v>
      </c>
      <c r="T159" s="236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37" t="s">
        <v>1152</v>
      </c>
      <c r="AT159" s="237" t="s">
        <v>439</v>
      </c>
      <c r="AU159" s="237" t="s">
        <v>82</v>
      </c>
      <c r="AY159" s="14" t="s">
        <v>168</v>
      </c>
      <c r="BE159" s="238">
        <f>IF(N159="základná",J159,0)</f>
        <v>0</v>
      </c>
      <c r="BF159" s="238">
        <f>IF(N159="znížená",J159,0)</f>
        <v>0</v>
      </c>
      <c r="BG159" s="238">
        <f>IF(N159="zákl. prenesená",J159,0)</f>
        <v>0</v>
      </c>
      <c r="BH159" s="238">
        <f>IF(N159="zníž. prenesená",J159,0)</f>
        <v>0</v>
      </c>
      <c r="BI159" s="238">
        <f>IF(N159="nulová",J159,0)</f>
        <v>0</v>
      </c>
      <c r="BJ159" s="14" t="s">
        <v>82</v>
      </c>
      <c r="BK159" s="239">
        <f>ROUND(I159*H159,3)</f>
        <v>0</v>
      </c>
      <c r="BL159" s="14" t="s">
        <v>426</v>
      </c>
      <c r="BM159" s="237" t="s">
        <v>476</v>
      </c>
    </row>
    <row r="160" s="2" customFormat="1" ht="37.8" customHeight="1">
      <c r="A160" s="35"/>
      <c r="B160" s="36"/>
      <c r="C160" s="240" t="s">
        <v>325</v>
      </c>
      <c r="D160" s="240" t="s">
        <v>439</v>
      </c>
      <c r="E160" s="241" t="s">
        <v>1850</v>
      </c>
      <c r="F160" s="242" t="s">
        <v>1851</v>
      </c>
      <c r="G160" s="243" t="s">
        <v>1034</v>
      </c>
      <c r="H160" s="244">
        <v>13</v>
      </c>
      <c r="I160" s="245"/>
      <c r="J160" s="244">
        <f>ROUND(I160*H160,3)</f>
        <v>0</v>
      </c>
      <c r="K160" s="246"/>
      <c r="L160" s="247"/>
      <c r="M160" s="248" t="s">
        <v>1</v>
      </c>
      <c r="N160" s="249" t="s">
        <v>38</v>
      </c>
      <c r="O160" s="94"/>
      <c r="P160" s="235">
        <f>O160*H160</f>
        <v>0</v>
      </c>
      <c r="Q160" s="235">
        <v>0</v>
      </c>
      <c r="R160" s="235">
        <f>Q160*H160</f>
        <v>0</v>
      </c>
      <c r="S160" s="235">
        <v>0</v>
      </c>
      <c r="T160" s="236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37" t="s">
        <v>1152</v>
      </c>
      <c r="AT160" s="237" t="s">
        <v>439</v>
      </c>
      <c r="AU160" s="237" t="s">
        <v>82</v>
      </c>
      <c r="AY160" s="14" t="s">
        <v>168</v>
      </c>
      <c r="BE160" s="238">
        <f>IF(N160="základná",J160,0)</f>
        <v>0</v>
      </c>
      <c r="BF160" s="238">
        <f>IF(N160="znížená",J160,0)</f>
        <v>0</v>
      </c>
      <c r="BG160" s="238">
        <f>IF(N160="zákl. prenesená",J160,0)</f>
        <v>0</v>
      </c>
      <c r="BH160" s="238">
        <f>IF(N160="zníž. prenesená",J160,0)</f>
        <v>0</v>
      </c>
      <c r="BI160" s="238">
        <f>IF(N160="nulová",J160,0)</f>
        <v>0</v>
      </c>
      <c r="BJ160" s="14" t="s">
        <v>82</v>
      </c>
      <c r="BK160" s="239">
        <f>ROUND(I160*H160,3)</f>
        <v>0</v>
      </c>
      <c r="BL160" s="14" t="s">
        <v>426</v>
      </c>
      <c r="BM160" s="237" t="s">
        <v>485</v>
      </c>
    </row>
    <row r="161" s="2" customFormat="1" ht="37.8" customHeight="1">
      <c r="A161" s="35"/>
      <c r="B161" s="36"/>
      <c r="C161" s="240" t="s">
        <v>329</v>
      </c>
      <c r="D161" s="240" t="s">
        <v>439</v>
      </c>
      <c r="E161" s="241" t="s">
        <v>1852</v>
      </c>
      <c r="F161" s="242" t="s">
        <v>1853</v>
      </c>
      <c r="G161" s="243" t="s">
        <v>1034</v>
      </c>
      <c r="H161" s="244">
        <v>9</v>
      </c>
      <c r="I161" s="245"/>
      <c r="J161" s="244">
        <f>ROUND(I161*H161,3)</f>
        <v>0</v>
      </c>
      <c r="K161" s="246"/>
      <c r="L161" s="247"/>
      <c r="M161" s="248" t="s">
        <v>1</v>
      </c>
      <c r="N161" s="249" t="s">
        <v>38</v>
      </c>
      <c r="O161" s="94"/>
      <c r="P161" s="235">
        <f>O161*H161</f>
        <v>0</v>
      </c>
      <c r="Q161" s="235">
        <v>0</v>
      </c>
      <c r="R161" s="235">
        <f>Q161*H161</f>
        <v>0</v>
      </c>
      <c r="S161" s="235">
        <v>0</v>
      </c>
      <c r="T161" s="236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37" t="s">
        <v>1152</v>
      </c>
      <c r="AT161" s="237" t="s">
        <v>439</v>
      </c>
      <c r="AU161" s="237" t="s">
        <v>82</v>
      </c>
      <c r="AY161" s="14" t="s">
        <v>168</v>
      </c>
      <c r="BE161" s="238">
        <f>IF(N161="základná",J161,0)</f>
        <v>0</v>
      </c>
      <c r="BF161" s="238">
        <f>IF(N161="znížená",J161,0)</f>
        <v>0</v>
      </c>
      <c r="BG161" s="238">
        <f>IF(N161="zákl. prenesená",J161,0)</f>
        <v>0</v>
      </c>
      <c r="BH161" s="238">
        <f>IF(N161="zníž. prenesená",J161,0)</f>
        <v>0</v>
      </c>
      <c r="BI161" s="238">
        <f>IF(N161="nulová",J161,0)</f>
        <v>0</v>
      </c>
      <c r="BJ161" s="14" t="s">
        <v>82</v>
      </c>
      <c r="BK161" s="239">
        <f>ROUND(I161*H161,3)</f>
        <v>0</v>
      </c>
      <c r="BL161" s="14" t="s">
        <v>426</v>
      </c>
      <c r="BM161" s="237" t="s">
        <v>493</v>
      </c>
    </row>
    <row r="162" s="2" customFormat="1" ht="44.25" customHeight="1">
      <c r="A162" s="35"/>
      <c r="B162" s="36"/>
      <c r="C162" s="240" t="s">
        <v>333</v>
      </c>
      <c r="D162" s="240" t="s">
        <v>439</v>
      </c>
      <c r="E162" s="241" t="s">
        <v>1854</v>
      </c>
      <c r="F162" s="242" t="s">
        <v>1855</v>
      </c>
      <c r="G162" s="243" t="s">
        <v>1034</v>
      </c>
      <c r="H162" s="244">
        <v>47</v>
      </c>
      <c r="I162" s="245"/>
      <c r="J162" s="244">
        <f>ROUND(I162*H162,3)</f>
        <v>0</v>
      </c>
      <c r="K162" s="246"/>
      <c r="L162" s="247"/>
      <c r="M162" s="248" t="s">
        <v>1</v>
      </c>
      <c r="N162" s="249" t="s">
        <v>38</v>
      </c>
      <c r="O162" s="94"/>
      <c r="P162" s="235">
        <f>O162*H162</f>
        <v>0</v>
      </c>
      <c r="Q162" s="235">
        <v>0</v>
      </c>
      <c r="R162" s="235">
        <f>Q162*H162</f>
        <v>0</v>
      </c>
      <c r="S162" s="235">
        <v>0</v>
      </c>
      <c r="T162" s="236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37" t="s">
        <v>1152</v>
      </c>
      <c r="AT162" s="237" t="s">
        <v>439</v>
      </c>
      <c r="AU162" s="237" t="s">
        <v>82</v>
      </c>
      <c r="AY162" s="14" t="s">
        <v>168</v>
      </c>
      <c r="BE162" s="238">
        <f>IF(N162="základná",J162,0)</f>
        <v>0</v>
      </c>
      <c r="BF162" s="238">
        <f>IF(N162="znížená",J162,0)</f>
        <v>0</v>
      </c>
      <c r="BG162" s="238">
        <f>IF(N162="zákl. prenesená",J162,0)</f>
        <v>0</v>
      </c>
      <c r="BH162" s="238">
        <f>IF(N162="zníž. prenesená",J162,0)</f>
        <v>0</v>
      </c>
      <c r="BI162" s="238">
        <f>IF(N162="nulová",J162,0)</f>
        <v>0</v>
      </c>
      <c r="BJ162" s="14" t="s">
        <v>82</v>
      </c>
      <c r="BK162" s="239">
        <f>ROUND(I162*H162,3)</f>
        <v>0</v>
      </c>
      <c r="BL162" s="14" t="s">
        <v>426</v>
      </c>
      <c r="BM162" s="237" t="s">
        <v>501</v>
      </c>
    </row>
    <row r="163" s="2" customFormat="1" ht="37.8" customHeight="1">
      <c r="A163" s="35"/>
      <c r="B163" s="36"/>
      <c r="C163" s="240" t="s">
        <v>337</v>
      </c>
      <c r="D163" s="240" t="s">
        <v>439</v>
      </c>
      <c r="E163" s="241" t="s">
        <v>1856</v>
      </c>
      <c r="F163" s="242" t="s">
        <v>1857</v>
      </c>
      <c r="G163" s="243" t="s">
        <v>1034</v>
      </c>
      <c r="H163" s="244">
        <v>10</v>
      </c>
      <c r="I163" s="245"/>
      <c r="J163" s="244">
        <f>ROUND(I163*H163,3)</f>
        <v>0</v>
      </c>
      <c r="K163" s="246"/>
      <c r="L163" s="247"/>
      <c r="M163" s="248" t="s">
        <v>1</v>
      </c>
      <c r="N163" s="249" t="s">
        <v>38</v>
      </c>
      <c r="O163" s="94"/>
      <c r="P163" s="235">
        <f>O163*H163</f>
        <v>0</v>
      </c>
      <c r="Q163" s="235">
        <v>0</v>
      </c>
      <c r="R163" s="235">
        <f>Q163*H163</f>
        <v>0</v>
      </c>
      <c r="S163" s="235">
        <v>0</v>
      </c>
      <c r="T163" s="236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37" t="s">
        <v>1152</v>
      </c>
      <c r="AT163" s="237" t="s">
        <v>439</v>
      </c>
      <c r="AU163" s="237" t="s">
        <v>82</v>
      </c>
      <c r="AY163" s="14" t="s">
        <v>168</v>
      </c>
      <c r="BE163" s="238">
        <f>IF(N163="základná",J163,0)</f>
        <v>0</v>
      </c>
      <c r="BF163" s="238">
        <f>IF(N163="znížená",J163,0)</f>
        <v>0</v>
      </c>
      <c r="BG163" s="238">
        <f>IF(N163="zákl. prenesená",J163,0)</f>
        <v>0</v>
      </c>
      <c r="BH163" s="238">
        <f>IF(N163="zníž. prenesená",J163,0)</f>
        <v>0</v>
      </c>
      <c r="BI163" s="238">
        <f>IF(N163="nulová",J163,0)</f>
        <v>0</v>
      </c>
      <c r="BJ163" s="14" t="s">
        <v>82</v>
      </c>
      <c r="BK163" s="239">
        <f>ROUND(I163*H163,3)</f>
        <v>0</v>
      </c>
      <c r="BL163" s="14" t="s">
        <v>426</v>
      </c>
      <c r="BM163" s="237" t="s">
        <v>509</v>
      </c>
    </row>
    <row r="164" s="2" customFormat="1" ht="37.8" customHeight="1">
      <c r="A164" s="35"/>
      <c r="B164" s="36"/>
      <c r="C164" s="240" t="s">
        <v>341</v>
      </c>
      <c r="D164" s="240" t="s">
        <v>439</v>
      </c>
      <c r="E164" s="241" t="s">
        <v>1858</v>
      </c>
      <c r="F164" s="242" t="s">
        <v>1859</v>
      </c>
      <c r="G164" s="243" t="s">
        <v>1034</v>
      </c>
      <c r="H164" s="244">
        <v>24</v>
      </c>
      <c r="I164" s="245"/>
      <c r="J164" s="244">
        <f>ROUND(I164*H164,3)</f>
        <v>0</v>
      </c>
      <c r="K164" s="246"/>
      <c r="L164" s="247"/>
      <c r="M164" s="248" t="s">
        <v>1</v>
      </c>
      <c r="N164" s="249" t="s">
        <v>38</v>
      </c>
      <c r="O164" s="94"/>
      <c r="P164" s="235">
        <f>O164*H164</f>
        <v>0</v>
      </c>
      <c r="Q164" s="235">
        <v>0</v>
      </c>
      <c r="R164" s="235">
        <f>Q164*H164</f>
        <v>0</v>
      </c>
      <c r="S164" s="235">
        <v>0</v>
      </c>
      <c r="T164" s="236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37" t="s">
        <v>1152</v>
      </c>
      <c r="AT164" s="237" t="s">
        <v>439</v>
      </c>
      <c r="AU164" s="237" t="s">
        <v>82</v>
      </c>
      <c r="AY164" s="14" t="s">
        <v>168</v>
      </c>
      <c r="BE164" s="238">
        <f>IF(N164="základná",J164,0)</f>
        <v>0</v>
      </c>
      <c r="BF164" s="238">
        <f>IF(N164="znížená",J164,0)</f>
        <v>0</v>
      </c>
      <c r="BG164" s="238">
        <f>IF(N164="zákl. prenesená",J164,0)</f>
        <v>0</v>
      </c>
      <c r="BH164" s="238">
        <f>IF(N164="zníž. prenesená",J164,0)</f>
        <v>0</v>
      </c>
      <c r="BI164" s="238">
        <f>IF(N164="nulová",J164,0)</f>
        <v>0</v>
      </c>
      <c r="BJ164" s="14" t="s">
        <v>82</v>
      </c>
      <c r="BK164" s="239">
        <f>ROUND(I164*H164,3)</f>
        <v>0</v>
      </c>
      <c r="BL164" s="14" t="s">
        <v>426</v>
      </c>
      <c r="BM164" s="237" t="s">
        <v>517</v>
      </c>
    </row>
    <row r="165" s="2" customFormat="1" ht="33" customHeight="1">
      <c r="A165" s="35"/>
      <c r="B165" s="36"/>
      <c r="C165" s="240" t="s">
        <v>345</v>
      </c>
      <c r="D165" s="240" t="s">
        <v>439</v>
      </c>
      <c r="E165" s="241" t="s">
        <v>1860</v>
      </c>
      <c r="F165" s="242" t="s">
        <v>1861</v>
      </c>
      <c r="G165" s="243" t="s">
        <v>1034</v>
      </c>
      <c r="H165" s="244">
        <v>1</v>
      </c>
      <c r="I165" s="245"/>
      <c r="J165" s="244">
        <f>ROUND(I165*H165,3)</f>
        <v>0</v>
      </c>
      <c r="K165" s="246"/>
      <c r="L165" s="247"/>
      <c r="M165" s="248" t="s">
        <v>1</v>
      </c>
      <c r="N165" s="249" t="s">
        <v>38</v>
      </c>
      <c r="O165" s="94"/>
      <c r="P165" s="235">
        <f>O165*H165</f>
        <v>0</v>
      </c>
      <c r="Q165" s="235">
        <v>0</v>
      </c>
      <c r="R165" s="235">
        <f>Q165*H165</f>
        <v>0</v>
      </c>
      <c r="S165" s="235">
        <v>0</v>
      </c>
      <c r="T165" s="236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37" t="s">
        <v>1152</v>
      </c>
      <c r="AT165" s="237" t="s">
        <v>439</v>
      </c>
      <c r="AU165" s="237" t="s">
        <v>82</v>
      </c>
      <c r="AY165" s="14" t="s">
        <v>168</v>
      </c>
      <c r="BE165" s="238">
        <f>IF(N165="základná",J165,0)</f>
        <v>0</v>
      </c>
      <c r="BF165" s="238">
        <f>IF(N165="znížená",J165,0)</f>
        <v>0</v>
      </c>
      <c r="BG165" s="238">
        <f>IF(N165="zákl. prenesená",J165,0)</f>
        <v>0</v>
      </c>
      <c r="BH165" s="238">
        <f>IF(N165="zníž. prenesená",J165,0)</f>
        <v>0</v>
      </c>
      <c r="BI165" s="238">
        <f>IF(N165="nulová",J165,0)</f>
        <v>0</v>
      </c>
      <c r="BJ165" s="14" t="s">
        <v>82</v>
      </c>
      <c r="BK165" s="239">
        <f>ROUND(I165*H165,3)</f>
        <v>0</v>
      </c>
      <c r="BL165" s="14" t="s">
        <v>426</v>
      </c>
      <c r="BM165" s="237" t="s">
        <v>525</v>
      </c>
    </row>
    <row r="166" s="2" customFormat="1" ht="21.75" customHeight="1">
      <c r="A166" s="35"/>
      <c r="B166" s="36"/>
      <c r="C166" s="226" t="s">
        <v>349</v>
      </c>
      <c r="D166" s="226" t="s">
        <v>170</v>
      </c>
      <c r="E166" s="227" t="s">
        <v>1862</v>
      </c>
      <c r="F166" s="228" t="s">
        <v>1863</v>
      </c>
      <c r="G166" s="229" t="s">
        <v>291</v>
      </c>
      <c r="H166" s="230">
        <v>19</v>
      </c>
      <c r="I166" s="231"/>
      <c r="J166" s="230">
        <f>ROUND(I166*H166,3)</f>
        <v>0</v>
      </c>
      <c r="K166" s="232"/>
      <c r="L166" s="41"/>
      <c r="M166" s="233" t="s">
        <v>1</v>
      </c>
      <c r="N166" s="234" t="s">
        <v>38</v>
      </c>
      <c r="O166" s="94"/>
      <c r="P166" s="235">
        <f>O166*H166</f>
        <v>0</v>
      </c>
      <c r="Q166" s="235">
        <v>0</v>
      </c>
      <c r="R166" s="235">
        <f>Q166*H166</f>
        <v>0</v>
      </c>
      <c r="S166" s="235">
        <v>0</v>
      </c>
      <c r="T166" s="236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37" t="s">
        <v>426</v>
      </c>
      <c r="AT166" s="237" t="s">
        <v>170</v>
      </c>
      <c r="AU166" s="237" t="s">
        <v>82</v>
      </c>
      <c r="AY166" s="14" t="s">
        <v>168</v>
      </c>
      <c r="BE166" s="238">
        <f>IF(N166="základná",J166,0)</f>
        <v>0</v>
      </c>
      <c r="BF166" s="238">
        <f>IF(N166="znížená",J166,0)</f>
        <v>0</v>
      </c>
      <c r="BG166" s="238">
        <f>IF(N166="zákl. prenesená",J166,0)</f>
        <v>0</v>
      </c>
      <c r="BH166" s="238">
        <f>IF(N166="zníž. prenesená",J166,0)</f>
        <v>0</v>
      </c>
      <c r="BI166" s="238">
        <f>IF(N166="nulová",J166,0)</f>
        <v>0</v>
      </c>
      <c r="BJ166" s="14" t="s">
        <v>82</v>
      </c>
      <c r="BK166" s="239">
        <f>ROUND(I166*H166,3)</f>
        <v>0</v>
      </c>
      <c r="BL166" s="14" t="s">
        <v>426</v>
      </c>
      <c r="BM166" s="237" t="s">
        <v>533</v>
      </c>
    </row>
    <row r="167" s="2" customFormat="1" ht="21.75" customHeight="1">
      <c r="A167" s="35"/>
      <c r="B167" s="36"/>
      <c r="C167" s="240" t="s">
        <v>353</v>
      </c>
      <c r="D167" s="240" t="s">
        <v>439</v>
      </c>
      <c r="E167" s="241" t="s">
        <v>1864</v>
      </c>
      <c r="F167" s="242" t="s">
        <v>1865</v>
      </c>
      <c r="G167" s="243" t="s">
        <v>291</v>
      </c>
      <c r="H167" s="244">
        <v>19</v>
      </c>
      <c r="I167" s="245"/>
      <c r="J167" s="244">
        <f>ROUND(I167*H167,3)</f>
        <v>0</v>
      </c>
      <c r="K167" s="246"/>
      <c r="L167" s="247"/>
      <c r="M167" s="248" t="s">
        <v>1</v>
      </c>
      <c r="N167" s="249" t="s">
        <v>38</v>
      </c>
      <c r="O167" s="94"/>
      <c r="P167" s="235">
        <f>O167*H167</f>
        <v>0</v>
      </c>
      <c r="Q167" s="235">
        <v>0</v>
      </c>
      <c r="R167" s="235">
        <f>Q167*H167</f>
        <v>0</v>
      </c>
      <c r="S167" s="235">
        <v>0</v>
      </c>
      <c r="T167" s="236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37" t="s">
        <v>1152</v>
      </c>
      <c r="AT167" s="237" t="s">
        <v>439</v>
      </c>
      <c r="AU167" s="237" t="s">
        <v>82</v>
      </c>
      <c r="AY167" s="14" t="s">
        <v>168</v>
      </c>
      <c r="BE167" s="238">
        <f>IF(N167="základná",J167,0)</f>
        <v>0</v>
      </c>
      <c r="BF167" s="238">
        <f>IF(N167="znížená",J167,0)</f>
        <v>0</v>
      </c>
      <c r="BG167" s="238">
        <f>IF(N167="zákl. prenesená",J167,0)</f>
        <v>0</v>
      </c>
      <c r="BH167" s="238">
        <f>IF(N167="zníž. prenesená",J167,0)</f>
        <v>0</v>
      </c>
      <c r="BI167" s="238">
        <f>IF(N167="nulová",J167,0)</f>
        <v>0</v>
      </c>
      <c r="BJ167" s="14" t="s">
        <v>82</v>
      </c>
      <c r="BK167" s="239">
        <f>ROUND(I167*H167,3)</f>
        <v>0</v>
      </c>
      <c r="BL167" s="14" t="s">
        <v>426</v>
      </c>
      <c r="BM167" s="237" t="s">
        <v>541</v>
      </c>
    </row>
    <row r="168" s="2" customFormat="1" ht="16.5" customHeight="1">
      <c r="A168" s="35"/>
      <c r="B168" s="36"/>
      <c r="C168" s="226" t="s">
        <v>358</v>
      </c>
      <c r="D168" s="226" t="s">
        <v>170</v>
      </c>
      <c r="E168" s="227" t="s">
        <v>1866</v>
      </c>
      <c r="F168" s="228" t="s">
        <v>1867</v>
      </c>
      <c r="G168" s="229" t="s">
        <v>666</v>
      </c>
      <c r="H168" s="230">
        <v>30</v>
      </c>
      <c r="I168" s="231"/>
      <c r="J168" s="230">
        <f>ROUND(I168*H168,3)</f>
        <v>0</v>
      </c>
      <c r="K168" s="232"/>
      <c r="L168" s="41"/>
      <c r="M168" s="233" t="s">
        <v>1</v>
      </c>
      <c r="N168" s="234" t="s">
        <v>38</v>
      </c>
      <c r="O168" s="94"/>
      <c r="P168" s="235">
        <f>O168*H168</f>
        <v>0</v>
      </c>
      <c r="Q168" s="235">
        <v>0</v>
      </c>
      <c r="R168" s="235">
        <f>Q168*H168</f>
        <v>0</v>
      </c>
      <c r="S168" s="235">
        <v>0</v>
      </c>
      <c r="T168" s="236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37" t="s">
        <v>426</v>
      </c>
      <c r="AT168" s="237" t="s">
        <v>170</v>
      </c>
      <c r="AU168" s="237" t="s">
        <v>82</v>
      </c>
      <c r="AY168" s="14" t="s">
        <v>168</v>
      </c>
      <c r="BE168" s="238">
        <f>IF(N168="základná",J168,0)</f>
        <v>0</v>
      </c>
      <c r="BF168" s="238">
        <f>IF(N168="znížená",J168,0)</f>
        <v>0</v>
      </c>
      <c r="BG168" s="238">
        <f>IF(N168="zákl. prenesená",J168,0)</f>
        <v>0</v>
      </c>
      <c r="BH168" s="238">
        <f>IF(N168="zníž. prenesená",J168,0)</f>
        <v>0</v>
      </c>
      <c r="BI168" s="238">
        <f>IF(N168="nulová",J168,0)</f>
        <v>0</v>
      </c>
      <c r="BJ168" s="14" t="s">
        <v>82</v>
      </c>
      <c r="BK168" s="239">
        <f>ROUND(I168*H168,3)</f>
        <v>0</v>
      </c>
      <c r="BL168" s="14" t="s">
        <v>426</v>
      </c>
      <c r="BM168" s="237" t="s">
        <v>549</v>
      </c>
    </row>
    <row r="169" s="2" customFormat="1" ht="24.15" customHeight="1">
      <c r="A169" s="35"/>
      <c r="B169" s="36"/>
      <c r="C169" s="240" t="s">
        <v>362</v>
      </c>
      <c r="D169" s="240" t="s">
        <v>439</v>
      </c>
      <c r="E169" s="241" t="s">
        <v>1868</v>
      </c>
      <c r="F169" s="242" t="s">
        <v>1869</v>
      </c>
      <c r="G169" s="243" t="s">
        <v>1527</v>
      </c>
      <c r="H169" s="244">
        <v>30</v>
      </c>
      <c r="I169" s="245"/>
      <c r="J169" s="244">
        <f>ROUND(I169*H169,3)</f>
        <v>0</v>
      </c>
      <c r="K169" s="246"/>
      <c r="L169" s="247"/>
      <c r="M169" s="248" t="s">
        <v>1</v>
      </c>
      <c r="N169" s="249" t="s">
        <v>38</v>
      </c>
      <c r="O169" s="94"/>
      <c r="P169" s="235">
        <f>O169*H169</f>
        <v>0</v>
      </c>
      <c r="Q169" s="235">
        <v>0.001</v>
      </c>
      <c r="R169" s="235">
        <f>Q169*H169</f>
        <v>0.029999999999999999</v>
      </c>
      <c r="S169" s="235">
        <v>0</v>
      </c>
      <c r="T169" s="236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37" t="s">
        <v>1152</v>
      </c>
      <c r="AT169" s="237" t="s">
        <v>439</v>
      </c>
      <c r="AU169" s="237" t="s">
        <v>82</v>
      </c>
      <c r="AY169" s="14" t="s">
        <v>168</v>
      </c>
      <c r="BE169" s="238">
        <f>IF(N169="základná",J169,0)</f>
        <v>0</v>
      </c>
      <c r="BF169" s="238">
        <f>IF(N169="znížená",J169,0)</f>
        <v>0</v>
      </c>
      <c r="BG169" s="238">
        <f>IF(N169="zákl. prenesená",J169,0)</f>
        <v>0</v>
      </c>
      <c r="BH169" s="238">
        <f>IF(N169="zníž. prenesená",J169,0)</f>
        <v>0</v>
      </c>
      <c r="BI169" s="238">
        <f>IF(N169="nulová",J169,0)</f>
        <v>0</v>
      </c>
      <c r="BJ169" s="14" t="s">
        <v>82</v>
      </c>
      <c r="BK169" s="239">
        <f>ROUND(I169*H169,3)</f>
        <v>0</v>
      </c>
      <c r="BL169" s="14" t="s">
        <v>426</v>
      </c>
      <c r="BM169" s="237" t="s">
        <v>555</v>
      </c>
    </row>
    <row r="170" s="2" customFormat="1" ht="16.5" customHeight="1">
      <c r="A170" s="35"/>
      <c r="B170" s="36"/>
      <c r="C170" s="226" t="s">
        <v>366</v>
      </c>
      <c r="D170" s="226" t="s">
        <v>170</v>
      </c>
      <c r="E170" s="227" t="s">
        <v>1866</v>
      </c>
      <c r="F170" s="228" t="s">
        <v>1867</v>
      </c>
      <c r="G170" s="229" t="s">
        <v>666</v>
      </c>
      <c r="H170" s="230">
        <v>200</v>
      </c>
      <c r="I170" s="231"/>
      <c r="J170" s="230">
        <f>ROUND(I170*H170,3)</f>
        <v>0</v>
      </c>
      <c r="K170" s="232"/>
      <c r="L170" s="41"/>
      <c r="M170" s="233" t="s">
        <v>1</v>
      </c>
      <c r="N170" s="234" t="s">
        <v>38</v>
      </c>
      <c r="O170" s="94"/>
      <c r="P170" s="235">
        <f>O170*H170</f>
        <v>0</v>
      </c>
      <c r="Q170" s="235">
        <v>0</v>
      </c>
      <c r="R170" s="235">
        <f>Q170*H170</f>
        <v>0</v>
      </c>
      <c r="S170" s="235">
        <v>0</v>
      </c>
      <c r="T170" s="236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37" t="s">
        <v>426</v>
      </c>
      <c r="AT170" s="237" t="s">
        <v>170</v>
      </c>
      <c r="AU170" s="237" t="s">
        <v>82</v>
      </c>
      <c r="AY170" s="14" t="s">
        <v>168</v>
      </c>
      <c r="BE170" s="238">
        <f>IF(N170="základná",J170,0)</f>
        <v>0</v>
      </c>
      <c r="BF170" s="238">
        <f>IF(N170="znížená",J170,0)</f>
        <v>0</v>
      </c>
      <c r="BG170" s="238">
        <f>IF(N170="zákl. prenesená",J170,0)</f>
        <v>0</v>
      </c>
      <c r="BH170" s="238">
        <f>IF(N170="zníž. prenesená",J170,0)</f>
        <v>0</v>
      </c>
      <c r="BI170" s="238">
        <f>IF(N170="nulová",J170,0)</f>
        <v>0</v>
      </c>
      <c r="BJ170" s="14" t="s">
        <v>82</v>
      </c>
      <c r="BK170" s="239">
        <f>ROUND(I170*H170,3)</f>
        <v>0</v>
      </c>
      <c r="BL170" s="14" t="s">
        <v>426</v>
      </c>
      <c r="BM170" s="237" t="s">
        <v>563</v>
      </c>
    </row>
    <row r="171" s="2" customFormat="1" ht="16.5" customHeight="1">
      <c r="A171" s="35"/>
      <c r="B171" s="36"/>
      <c r="C171" s="240" t="s">
        <v>370</v>
      </c>
      <c r="D171" s="240" t="s">
        <v>439</v>
      </c>
      <c r="E171" s="241" t="s">
        <v>1870</v>
      </c>
      <c r="F171" s="242" t="s">
        <v>1871</v>
      </c>
      <c r="G171" s="243" t="s">
        <v>666</v>
      </c>
      <c r="H171" s="244">
        <v>200</v>
      </c>
      <c r="I171" s="245"/>
      <c r="J171" s="244">
        <f>ROUND(I171*H171,3)</f>
        <v>0</v>
      </c>
      <c r="K171" s="246"/>
      <c r="L171" s="247"/>
      <c r="M171" s="248" t="s">
        <v>1</v>
      </c>
      <c r="N171" s="249" t="s">
        <v>38</v>
      </c>
      <c r="O171" s="94"/>
      <c r="P171" s="235">
        <f>O171*H171</f>
        <v>0</v>
      </c>
      <c r="Q171" s="235">
        <v>0</v>
      </c>
      <c r="R171" s="235">
        <f>Q171*H171</f>
        <v>0</v>
      </c>
      <c r="S171" s="235">
        <v>0</v>
      </c>
      <c r="T171" s="236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37" t="s">
        <v>1152</v>
      </c>
      <c r="AT171" s="237" t="s">
        <v>439</v>
      </c>
      <c r="AU171" s="237" t="s">
        <v>82</v>
      </c>
      <c r="AY171" s="14" t="s">
        <v>168</v>
      </c>
      <c r="BE171" s="238">
        <f>IF(N171="základná",J171,0)</f>
        <v>0</v>
      </c>
      <c r="BF171" s="238">
        <f>IF(N171="znížená",J171,0)</f>
        <v>0</v>
      </c>
      <c r="BG171" s="238">
        <f>IF(N171="zákl. prenesená",J171,0)</f>
        <v>0</v>
      </c>
      <c r="BH171" s="238">
        <f>IF(N171="zníž. prenesená",J171,0)</f>
        <v>0</v>
      </c>
      <c r="BI171" s="238">
        <f>IF(N171="nulová",J171,0)</f>
        <v>0</v>
      </c>
      <c r="BJ171" s="14" t="s">
        <v>82</v>
      </c>
      <c r="BK171" s="239">
        <f>ROUND(I171*H171,3)</f>
        <v>0</v>
      </c>
      <c r="BL171" s="14" t="s">
        <v>426</v>
      </c>
      <c r="BM171" s="237" t="s">
        <v>571</v>
      </c>
    </row>
    <row r="172" s="2" customFormat="1" ht="24.15" customHeight="1">
      <c r="A172" s="35"/>
      <c r="B172" s="36"/>
      <c r="C172" s="226" t="s">
        <v>374</v>
      </c>
      <c r="D172" s="226" t="s">
        <v>170</v>
      </c>
      <c r="E172" s="227" t="s">
        <v>1872</v>
      </c>
      <c r="F172" s="228" t="s">
        <v>1873</v>
      </c>
      <c r="G172" s="229" t="s">
        <v>666</v>
      </c>
      <c r="H172" s="230">
        <v>105</v>
      </c>
      <c r="I172" s="231"/>
      <c r="J172" s="230">
        <f>ROUND(I172*H172,3)</f>
        <v>0</v>
      </c>
      <c r="K172" s="232"/>
      <c r="L172" s="41"/>
      <c r="M172" s="233" t="s">
        <v>1</v>
      </c>
      <c r="N172" s="234" t="s">
        <v>38</v>
      </c>
      <c r="O172" s="94"/>
      <c r="P172" s="235">
        <f>O172*H172</f>
        <v>0</v>
      </c>
      <c r="Q172" s="235">
        <v>0</v>
      </c>
      <c r="R172" s="235">
        <f>Q172*H172</f>
        <v>0</v>
      </c>
      <c r="S172" s="235">
        <v>0</v>
      </c>
      <c r="T172" s="236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37" t="s">
        <v>426</v>
      </c>
      <c r="AT172" s="237" t="s">
        <v>170</v>
      </c>
      <c r="AU172" s="237" t="s">
        <v>82</v>
      </c>
      <c r="AY172" s="14" t="s">
        <v>168</v>
      </c>
      <c r="BE172" s="238">
        <f>IF(N172="základná",J172,0)</f>
        <v>0</v>
      </c>
      <c r="BF172" s="238">
        <f>IF(N172="znížená",J172,0)</f>
        <v>0</v>
      </c>
      <c r="BG172" s="238">
        <f>IF(N172="zákl. prenesená",J172,0)</f>
        <v>0</v>
      </c>
      <c r="BH172" s="238">
        <f>IF(N172="zníž. prenesená",J172,0)</f>
        <v>0</v>
      </c>
      <c r="BI172" s="238">
        <f>IF(N172="nulová",J172,0)</f>
        <v>0</v>
      </c>
      <c r="BJ172" s="14" t="s">
        <v>82</v>
      </c>
      <c r="BK172" s="239">
        <f>ROUND(I172*H172,3)</f>
        <v>0</v>
      </c>
      <c r="BL172" s="14" t="s">
        <v>426</v>
      </c>
      <c r="BM172" s="237" t="s">
        <v>579</v>
      </c>
    </row>
    <row r="173" s="2" customFormat="1" ht="24.15" customHeight="1">
      <c r="A173" s="35"/>
      <c r="B173" s="36"/>
      <c r="C173" s="240" t="s">
        <v>378</v>
      </c>
      <c r="D173" s="240" t="s">
        <v>439</v>
      </c>
      <c r="E173" s="241" t="s">
        <v>1874</v>
      </c>
      <c r="F173" s="242" t="s">
        <v>1875</v>
      </c>
      <c r="G173" s="243" t="s">
        <v>1527</v>
      </c>
      <c r="H173" s="244">
        <v>100</v>
      </c>
      <c r="I173" s="245"/>
      <c r="J173" s="244">
        <f>ROUND(I173*H173,3)</f>
        <v>0</v>
      </c>
      <c r="K173" s="246"/>
      <c r="L173" s="247"/>
      <c r="M173" s="248" t="s">
        <v>1</v>
      </c>
      <c r="N173" s="249" t="s">
        <v>38</v>
      </c>
      <c r="O173" s="94"/>
      <c r="P173" s="235">
        <f>O173*H173</f>
        <v>0</v>
      </c>
      <c r="Q173" s="235">
        <v>0.001</v>
      </c>
      <c r="R173" s="235">
        <f>Q173*H173</f>
        <v>0.10000000000000001</v>
      </c>
      <c r="S173" s="235">
        <v>0</v>
      </c>
      <c r="T173" s="236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37" t="s">
        <v>1152</v>
      </c>
      <c r="AT173" s="237" t="s">
        <v>439</v>
      </c>
      <c r="AU173" s="237" t="s">
        <v>82</v>
      </c>
      <c r="AY173" s="14" t="s">
        <v>168</v>
      </c>
      <c r="BE173" s="238">
        <f>IF(N173="základná",J173,0)</f>
        <v>0</v>
      </c>
      <c r="BF173" s="238">
        <f>IF(N173="znížená",J173,0)</f>
        <v>0</v>
      </c>
      <c r="BG173" s="238">
        <f>IF(N173="zákl. prenesená",J173,0)</f>
        <v>0</v>
      </c>
      <c r="BH173" s="238">
        <f>IF(N173="zníž. prenesená",J173,0)</f>
        <v>0</v>
      </c>
      <c r="BI173" s="238">
        <f>IF(N173="nulová",J173,0)</f>
        <v>0</v>
      </c>
      <c r="BJ173" s="14" t="s">
        <v>82</v>
      </c>
      <c r="BK173" s="239">
        <f>ROUND(I173*H173,3)</f>
        <v>0</v>
      </c>
      <c r="BL173" s="14" t="s">
        <v>426</v>
      </c>
      <c r="BM173" s="237" t="s">
        <v>587</v>
      </c>
    </row>
    <row r="174" s="2" customFormat="1" ht="21.75" customHeight="1">
      <c r="A174" s="35"/>
      <c r="B174" s="36"/>
      <c r="C174" s="226" t="s">
        <v>386</v>
      </c>
      <c r="D174" s="226" t="s">
        <v>170</v>
      </c>
      <c r="E174" s="227" t="s">
        <v>1876</v>
      </c>
      <c r="F174" s="228" t="s">
        <v>1877</v>
      </c>
      <c r="G174" s="229" t="s">
        <v>291</v>
      </c>
      <c r="H174" s="230">
        <v>8</v>
      </c>
      <c r="I174" s="231"/>
      <c r="J174" s="230">
        <f>ROUND(I174*H174,3)</f>
        <v>0</v>
      </c>
      <c r="K174" s="232"/>
      <c r="L174" s="41"/>
      <c r="M174" s="233" t="s">
        <v>1</v>
      </c>
      <c r="N174" s="234" t="s">
        <v>38</v>
      </c>
      <c r="O174" s="94"/>
      <c r="P174" s="235">
        <f>O174*H174</f>
        <v>0</v>
      </c>
      <c r="Q174" s="235">
        <v>0</v>
      </c>
      <c r="R174" s="235">
        <f>Q174*H174</f>
        <v>0</v>
      </c>
      <c r="S174" s="235">
        <v>0</v>
      </c>
      <c r="T174" s="236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37" t="s">
        <v>426</v>
      </c>
      <c r="AT174" s="237" t="s">
        <v>170</v>
      </c>
      <c r="AU174" s="237" t="s">
        <v>82</v>
      </c>
      <c r="AY174" s="14" t="s">
        <v>168</v>
      </c>
      <c r="BE174" s="238">
        <f>IF(N174="základná",J174,0)</f>
        <v>0</v>
      </c>
      <c r="BF174" s="238">
        <f>IF(N174="znížená",J174,0)</f>
        <v>0</v>
      </c>
      <c r="BG174" s="238">
        <f>IF(N174="zákl. prenesená",J174,0)</f>
        <v>0</v>
      </c>
      <c r="BH174" s="238">
        <f>IF(N174="zníž. prenesená",J174,0)</f>
        <v>0</v>
      </c>
      <c r="BI174" s="238">
        <f>IF(N174="nulová",J174,0)</f>
        <v>0</v>
      </c>
      <c r="BJ174" s="14" t="s">
        <v>82</v>
      </c>
      <c r="BK174" s="239">
        <f>ROUND(I174*H174,3)</f>
        <v>0</v>
      </c>
      <c r="BL174" s="14" t="s">
        <v>426</v>
      </c>
      <c r="BM174" s="237" t="s">
        <v>595</v>
      </c>
    </row>
    <row r="175" s="2" customFormat="1" ht="21.75" customHeight="1">
      <c r="A175" s="35"/>
      <c r="B175" s="36"/>
      <c r="C175" s="240" t="s">
        <v>382</v>
      </c>
      <c r="D175" s="240" t="s">
        <v>439</v>
      </c>
      <c r="E175" s="241" t="s">
        <v>1878</v>
      </c>
      <c r="F175" s="242" t="s">
        <v>1879</v>
      </c>
      <c r="G175" s="243" t="s">
        <v>291</v>
      </c>
      <c r="H175" s="244">
        <v>8</v>
      </c>
      <c r="I175" s="245"/>
      <c r="J175" s="244">
        <f>ROUND(I175*H175,3)</f>
        <v>0</v>
      </c>
      <c r="K175" s="246"/>
      <c r="L175" s="247"/>
      <c r="M175" s="248" t="s">
        <v>1</v>
      </c>
      <c r="N175" s="249" t="s">
        <v>38</v>
      </c>
      <c r="O175" s="94"/>
      <c r="P175" s="235">
        <f>O175*H175</f>
        <v>0</v>
      </c>
      <c r="Q175" s="235">
        <v>0.00027999999999999998</v>
      </c>
      <c r="R175" s="235">
        <f>Q175*H175</f>
        <v>0.0022399999999999998</v>
      </c>
      <c r="S175" s="235">
        <v>0</v>
      </c>
      <c r="T175" s="236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37" t="s">
        <v>1152</v>
      </c>
      <c r="AT175" s="237" t="s">
        <v>439</v>
      </c>
      <c r="AU175" s="237" t="s">
        <v>82</v>
      </c>
      <c r="AY175" s="14" t="s">
        <v>168</v>
      </c>
      <c r="BE175" s="238">
        <f>IF(N175="základná",J175,0)</f>
        <v>0</v>
      </c>
      <c r="BF175" s="238">
        <f>IF(N175="znížená",J175,0)</f>
        <v>0</v>
      </c>
      <c r="BG175" s="238">
        <f>IF(N175="zákl. prenesená",J175,0)</f>
        <v>0</v>
      </c>
      <c r="BH175" s="238">
        <f>IF(N175="zníž. prenesená",J175,0)</f>
        <v>0</v>
      </c>
      <c r="BI175" s="238">
        <f>IF(N175="nulová",J175,0)</f>
        <v>0</v>
      </c>
      <c r="BJ175" s="14" t="s">
        <v>82</v>
      </c>
      <c r="BK175" s="239">
        <f>ROUND(I175*H175,3)</f>
        <v>0</v>
      </c>
      <c r="BL175" s="14" t="s">
        <v>426</v>
      </c>
      <c r="BM175" s="237" t="s">
        <v>603</v>
      </c>
    </row>
    <row r="176" s="2" customFormat="1" ht="21.75" customHeight="1">
      <c r="A176" s="35"/>
      <c r="B176" s="36"/>
      <c r="C176" s="226" t="s">
        <v>390</v>
      </c>
      <c r="D176" s="226" t="s">
        <v>170</v>
      </c>
      <c r="E176" s="227" t="s">
        <v>1880</v>
      </c>
      <c r="F176" s="228" t="s">
        <v>1881</v>
      </c>
      <c r="G176" s="229" t="s">
        <v>291</v>
      </c>
      <c r="H176" s="230">
        <v>66</v>
      </c>
      <c r="I176" s="231"/>
      <c r="J176" s="230">
        <f>ROUND(I176*H176,3)</f>
        <v>0</v>
      </c>
      <c r="K176" s="232"/>
      <c r="L176" s="41"/>
      <c r="M176" s="233" t="s">
        <v>1</v>
      </c>
      <c r="N176" s="234" t="s">
        <v>38</v>
      </c>
      <c r="O176" s="94"/>
      <c r="P176" s="235">
        <f>O176*H176</f>
        <v>0</v>
      </c>
      <c r="Q176" s="235">
        <v>0</v>
      </c>
      <c r="R176" s="235">
        <f>Q176*H176</f>
        <v>0</v>
      </c>
      <c r="S176" s="235">
        <v>0</v>
      </c>
      <c r="T176" s="236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37" t="s">
        <v>426</v>
      </c>
      <c r="AT176" s="237" t="s">
        <v>170</v>
      </c>
      <c r="AU176" s="237" t="s">
        <v>82</v>
      </c>
      <c r="AY176" s="14" t="s">
        <v>168</v>
      </c>
      <c r="BE176" s="238">
        <f>IF(N176="základná",J176,0)</f>
        <v>0</v>
      </c>
      <c r="BF176" s="238">
        <f>IF(N176="znížená",J176,0)</f>
        <v>0</v>
      </c>
      <c r="BG176" s="238">
        <f>IF(N176="zákl. prenesená",J176,0)</f>
        <v>0</v>
      </c>
      <c r="BH176" s="238">
        <f>IF(N176="zníž. prenesená",J176,0)</f>
        <v>0</v>
      </c>
      <c r="BI176" s="238">
        <f>IF(N176="nulová",J176,0)</f>
        <v>0</v>
      </c>
      <c r="BJ176" s="14" t="s">
        <v>82</v>
      </c>
      <c r="BK176" s="239">
        <f>ROUND(I176*H176,3)</f>
        <v>0</v>
      </c>
      <c r="BL176" s="14" t="s">
        <v>426</v>
      </c>
      <c r="BM176" s="237" t="s">
        <v>611</v>
      </c>
    </row>
    <row r="177" s="2" customFormat="1" ht="33" customHeight="1">
      <c r="A177" s="35"/>
      <c r="B177" s="36"/>
      <c r="C177" s="240" t="s">
        <v>394</v>
      </c>
      <c r="D177" s="240" t="s">
        <v>439</v>
      </c>
      <c r="E177" s="241" t="s">
        <v>1882</v>
      </c>
      <c r="F177" s="242" t="s">
        <v>1883</v>
      </c>
      <c r="G177" s="243" t="s">
        <v>291</v>
      </c>
      <c r="H177" s="244">
        <v>66</v>
      </c>
      <c r="I177" s="245"/>
      <c r="J177" s="244">
        <f>ROUND(I177*H177,3)</f>
        <v>0</v>
      </c>
      <c r="K177" s="246"/>
      <c r="L177" s="247"/>
      <c r="M177" s="248" t="s">
        <v>1</v>
      </c>
      <c r="N177" s="249" t="s">
        <v>38</v>
      </c>
      <c r="O177" s="94"/>
      <c r="P177" s="235">
        <f>O177*H177</f>
        <v>0</v>
      </c>
      <c r="Q177" s="235">
        <v>0.00010000000000000001</v>
      </c>
      <c r="R177" s="235">
        <f>Q177*H177</f>
        <v>0.0066</v>
      </c>
      <c r="S177" s="235">
        <v>0</v>
      </c>
      <c r="T177" s="236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37" t="s">
        <v>1152</v>
      </c>
      <c r="AT177" s="237" t="s">
        <v>439</v>
      </c>
      <c r="AU177" s="237" t="s">
        <v>82</v>
      </c>
      <c r="AY177" s="14" t="s">
        <v>168</v>
      </c>
      <c r="BE177" s="238">
        <f>IF(N177="základná",J177,0)</f>
        <v>0</v>
      </c>
      <c r="BF177" s="238">
        <f>IF(N177="znížená",J177,0)</f>
        <v>0</v>
      </c>
      <c r="BG177" s="238">
        <f>IF(N177="zákl. prenesená",J177,0)</f>
        <v>0</v>
      </c>
      <c r="BH177" s="238">
        <f>IF(N177="zníž. prenesená",J177,0)</f>
        <v>0</v>
      </c>
      <c r="BI177" s="238">
        <f>IF(N177="nulová",J177,0)</f>
        <v>0</v>
      </c>
      <c r="BJ177" s="14" t="s">
        <v>82</v>
      </c>
      <c r="BK177" s="239">
        <f>ROUND(I177*H177,3)</f>
        <v>0</v>
      </c>
      <c r="BL177" s="14" t="s">
        <v>426</v>
      </c>
      <c r="BM177" s="237" t="s">
        <v>617</v>
      </c>
    </row>
    <row r="178" s="2" customFormat="1" ht="24.15" customHeight="1">
      <c r="A178" s="35"/>
      <c r="B178" s="36"/>
      <c r="C178" s="240" t="s">
        <v>398</v>
      </c>
      <c r="D178" s="240" t="s">
        <v>439</v>
      </c>
      <c r="E178" s="241" t="s">
        <v>1884</v>
      </c>
      <c r="F178" s="242" t="s">
        <v>1885</v>
      </c>
      <c r="G178" s="243" t="s">
        <v>291</v>
      </c>
      <c r="H178" s="244">
        <v>66</v>
      </c>
      <c r="I178" s="245"/>
      <c r="J178" s="244">
        <f>ROUND(I178*H178,3)</f>
        <v>0</v>
      </c>
      <c r="K178" s="246"/>
      <c r="L178" s="247"/>
      <c r="M178" s="248" t="s">
        <v>1</v>
      </c>
      <c r="N178" s="249" t="s">
        <v>38</v>
      </c>
      <c r="O178" s="94"/>
      <c r="P178" s="235">
        <f>O178*H178</f>
        <v>0</v>
      </c>
      <c r="Q178" s="235">
        <v>3.0000000000000001E-05</v>
      </c>
      <c r="R178" s="235">
        <f>Q178*H178</f>
        <v>0.00198</v>
      </c>
      <c r="S178" s="235">
        <v>0</v>
      </c>
      <c r="T178" s="236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37" t="s">
        <v>1152</v>
      </c>
      <c r="AT178" s="237" t="s">
        <v>439</v>
      </c>
      <c r="AU178" s="237" t="s">
        <v>82</v>
      </c>
      <c r="AY178" s="14" t="s">
        <v>168</v>
      </c>
      <c r="BE178" s="238">
        <f>IF(N178="základná",J178,0)</f>
        <v>0</v>
      </c>
      <c r="BF178" s="238">
        <f>IF(N178="znížená",J178,0)</f>
        <v>0</v>
      </c>
      <c r="BG178" s="238">
        <f>IF(N178="zákl. prenesená",J178,0)</f>
        <v>0</v>
      </c>
      <c r="BH178" s="238">
        <f>IF(N178="zníž. prenesená",J178,0)</f>
        <v>0</v>
      </c>
      <c r="BI178" s="238">
        <f>IF(N178="nulová",J178,0)</f>
        <v>0</v>
      </c>
      <c r="BJ178" s="14" t="s">
        <v>82</v>
      </c>
      <c r="BK178" s="239">
        <f>ROUND(I178*H178,3)</f>
        <v>0</v>
      </c>
      <c r="BL178" s="14" t="s">
        <v>426</v>
      </c>
      <c r="BM178" s="237" t="s">
        <v>625</v>
      </c>
    </row>
    <row r="179" s="2" customFormat="1" ht="16.5" customHeight="1">
      <c r="A179" s="35"/>
      <c r="B179" s="36"/>
      <c r="C179" s="226" t="s">
        <v>402</v>
      </c>
      <c r="D179" s="226" t="s">
        <v>170</v>
      </c>
      <c r="E179" s="227" t="s">
        <v>1886</v>
      </c>
      <c r="F179" s="228" t="s">
        <v>1887</v>
      </c>
      <c r="G179" s="229" t="s">
        <v>291</v>
      </c>
      <c r="H179" s="230">
        <v>5</v>
      </c>
      <c r="I179" s="231"/>
      <c r="J179" s="230">
        <f>ROUND(I179*H179,3)</f>
        <v>0</v>
      </c>
      <c r="K179" s="232"/>
      <c r="L179" s="41"/>
      <c r="M179" s="233" t="s">
        <v>1</v>
      </c>
      <c r="N179" s="234" t="s">
        <v>38</v>
      </c>
      <c r="O179" s="94"/>
      <c r="P179" s="235">
        <f>O179*H179</f>
        <v>0</v>
      </c>
      <c r="Q179" s="235">
        <v>0</v>
      </c>
      <c r="R179" s="235">
        <f>Q179*H179</f>
        <v>0</v>
      </c>
      <c r="S179" s="235">
        <v>0</v>
      </c>
      <c r="T179" s="236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37" t="s">
        <v>426</v>
      </c>
      <c r="AT179" s="237" t="s">
        <v>170</v>
      </c>
      <c r="AU179" s="237" t="s">
        <v>82</v>
      </c>
      <c r="AY179" s="14" t="s">
        <v>168</v>
      </c>
      <c r="BE179" s="238">
        <f>IF(N179="základná",J179,0)</f>
        <v>0</v>
      </c>
      <c r="BF179" s="238">
        <f>IF(N179="znížená",J179,0)</f>
        <v>0</v>
      </c>
      <c r="BG179" s="238">
        <f>IF(N179="zákl. prenesená",J179,0)</f>
        <v>0</v>
      </c>
      <c r="BH179" s="238">
        <f>IF(N179="zníž. prenesená",J179,0)</f>
        <v>0</v>
      </c>
      <c r="BI179" s="238">
        <f>IF(N179="nulová",J179,0)</f>
        <v>0</v>
      </c>
      <c r="BJ179" s="14" t="s">
        <v>82</v>
      </c>
      <c r="BK179" s="239">
        <f>ROUND(I179*H179,3)</f>
        <v>0</v>
      </c>
      <c r="BL179" s="14" t="s">
        <v>426</v>
      </c>
      <c r="BM179" s="237" t="s">
        <v>633</v>
      </c>
    </row>
    <row r="180" s="2" customFormat="1" ht="24.15" customHeight="1">
      <c r="A180" s="35"/>
      <c r="B180" s="36"/>
      <c r="C180" s="240" t="s">
        <v>406</v>
      </c>
      <c r="D180" s="240" t="s">
        <v>439</v>
      </c>
      <c r="E180" s="241" t="s">
        <v>1888</v>
      </c>
      <c r="F180" s="242" t="s">
        <v>1889</v>
      </c>
      <c r="G180" s="243" t="s">
        <v>291</v>
      </c>
      <c r="H180" s="244">
        <v>5</v>
      </c>
      <c r="I180" s="245"/>
      <c r="J180" s="244">
        <f>ROUND(I180*H180,3)</f>
        <v>0</v>
      </c>
      <c r="K180" s="246"/>
      <c r="L180" s="247"/>
      <c r="M180" s="248" t="s">
        <v>1</v>
      </c>
      <c r="N180" s="249" t="s">
        <v>38</v>
      </c>
      <c r="O180" s="94"/>
      <c r="P180" s="235">
        <f>O180*H180</f>
        <v>0</v>
      </c>
      <c r="Q180" s="235">
        <v>3.0000000000000001E-05</v>
      </c>
      <c r="R180" s="235">
        <f>Q180*H180</f>
        <v>0.00015000000000000001</v>
      </c>
      <c r="S180" s="235">
        <v>0</v>
      </c>
      <c r="T180" s="236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37" t="s">
        <v>1152</v>
      </c>
      <c r="AT180" s="237" t="s">
        <v>439</v>
      </c>
      <c r="AU180" s="237" t="s">
        <v>82</v>
      </c>
      <c r="AY180" s="14" t="s">
        <v>168</v>
      </c>
      <c r="BE180" s="238">
        <f>IF(N180="základná",J180,0)</f>
        <v>0</v>
      </c>
      <c r="BF180" s="238">
        <f>IF(N180="znížená",J180,0)</f>
        <v>0</v>
      </c>
      <c r="BG180" s="238">
        <f>IF(N180="zákl. prenesená",J180,0)</f>
        <v>0</v>
      </c>
      <c r="BH180" s="238">
        <f>IF(N180="zníž. prenesená",J180,0)</f>
        <v>0</v>
      </c>
      <c r="BI180" s="238">
        <f>IF(N180="nulová",J180,0)</f>
        <v>0</v>
      </c>
      <c r="BJ180" s="14" t="s">
        <v>82</v>
      </c>
      <c r="BK180" s="239">
        <f>ROUND(I180*H180,3)</f>
        <v>0</v>
      </c>
      <c r="BL180" s="14" t="s">
        <v>426</v>
      </c>
      <c r="BM180" s="237" t="s">
        <v>640</v>
      </c>
    </row>
    <row r="181" s="2" customFormat="1" ht="16.5" customHeight="1">
      <c r="A181" s="35"/>
      <c r="B181" s="36"/>
      <c r="C181" s="226" t="s">
        <v>410</v>
      </c>
      <c r="D181" s="226" t="s">
        <v>170</v>
      </c>
      <c r="E181" s="227" t="s">
        <v>1890</v>
      </c>
      <c r="F181" s="228" t="s">
        <v>1891</v>
      </c>
      <c r="G181" s="229" t="s">
        <v>666</v>
      </c>
      <c r="H181" s="230">
        <v>12</v>
      </c>
      <c r="I181" s="231"/>
      <c r="J181" s="230">
        <f>ROUND(I181*H181,3)</f>
        <v>0</v>
      </c>
      <c r="K181" s="232"/>
      <c r="L181" s="41"/>
      <c r="M181" s="233" t="s">
        <v>1</v>
      </c>
      <c r="N181" s="234" t="s">
        <v>38</v>
      </c>
      <c r="O181" s="94"/>
      <c r="P181" s="235">
        <f>O181*H181</f>
        <v>0</v>
      </c>
      <c r="Q181" s="235">
        <v>0</v>
      </c>
      <c r="R181" s="235">
        <f>Q181*H181</f>
        <v>0</v>
      </c>
      <c r="S181" s="235">
        <v>0</v>
      </c>
      <c r="T181" s="236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37" t="s">
        <v>426</v>
      </c>
      <c r="AT181" s="237" t="s">
        <v>170</v>
      </c>
      <c r="AU181" s="237" t="s">
        <v>82</v>
      </c>
      <c r="AY181" s="14" t="s">
        <v>168</v>
      </c>
      <c r="BE181" s="238">
        <f>IF(N181="základná",J181,0)</f>
        <v>0</v>
      </c>
      <c r="BF181" s="238">
        <f>IF(N181="znížená",J181,0)</f>
        <v>0</v>
      </c>
      <c r="BG181" s="238">
        <f>IF(N181="zákl. prenesená",J181,0)</f>
        <v>0</v>
      </c>
      <c r="BH181" s="238">
        <f>IF(N181="zníž. prenesená",J181,0)</f>
        <v>0</v>
      </c>
      <c r="BI181" s="238">
        <f>IF(N181="nulová",J181,0)</f>
        <v>0</v>
      </c>
      <c r="BJ181" s="14" t="s">
        <v>82</v>
      </c>
      <c r="BK181" s="239">
        <f>ROUND(I181*H181,3)</f>
        <v>0</v>
      </c>
      <c r="BL181" s="14" t="s">
        <v>426</v>
      </c>
      <c r="BM181" s="237" t="s">
        <v>646</v>
      </c>
    </row>
    <row r="182" s="2" customFormat="1" ht="21.75" customHeight="1">
      <c r="A182" s="35"/>
      <c r="B182" s="36"/>
      <c r="C182" s="240" t="s">
        <v>414</v>
      </c>
      <c r="D182" s="240" t="s">
        <v>439</v>
      </c>
      <c r="E182" s="241" t="s">
        <v>1892</v>
      </c>
      <c r="F182" s="242" t="s">
        <v>1893</v>
      </c>
      <c r="G182" s="243" t="s">
        <v>1527</v>
      </c>
      <c r="H182" s="244">
        <v>0.5</v>
      </c>
      <c r="I182" s="245"/>
      <c r="J182" s="244">
        <f>ROUND(I182*H182,3)</f>
        <v>0</v>
      </c>
      <c r="K182" s="246"/>
      <c r="L182" s="247"/>
      <c r="M182" s="248" t="s">
        <v>1</v>
      </c>
      <c r="N182" s="249" t="s">
        <v>38</v>
      </c>
      <c r="O182" s="94"/>
      <c r="P182" s="235">
        <f>O182*H182</f>
        <v>0</v>
      </c>
      <c r="Q182" s="235">
        <v>0.001</v>
      </c>
      <c r="R182" s="235">
        <f>Q182*H182</f>
        <v>0.00050000000000000001</v>
      </c>
      <c r="S182" s="235">
        <v>0</v>
      </c>
      <c r="T182" s="236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37" t="s">
        <v>1152</v>
      </c>
      <c r="AT182" s="237" t="s">
        <v>439</v>
      </c>
      <c r="AU182" s="237" t="s">
        <v>82</v>
      </c>
      <c r="AY182" s="14" t="s">
        <v>168</v>
      </c>
      <c r="BE182" s="238">
        <f>IF(N182="základná",J182,0)</f>
        <v>0</v>
      </c>
      <c r="BF182" s="238">
        <f>IF(N182="znížená",J182,0)</f>
        <v>0</v>
      </c>
      <c r="BG182" s="238">
        <f>IF(N182="zákl. prenesená",J182,0)</f>
        <v>0</v>
      </c>
      <c r="BH182" s="238">
        <f>IF(N182="zníž. prenesená",J182,0)</f>
        <v>0</v>
      </c>
      <c r="BI182" s="238">
        <f>IF(N182="nulová",J182,0)</f>
        <v>0</v>
      </c>
      <c r="BJ182" s="14" t="s">
        <v>82</v>
      </c>
      <c r="BK182" s="239">
        <f>ROUND(I182*H182,3)</f>
        <v>0</v>
      </c>
      <c r="BL182" s="14" t="s">
        <v>426</v>
      </c>
      <c r="BM182" s="237" t="s">
        <v>654</v>
      </c>
    </row>
    <row r="183" s="2" customFormat="1" ht="21.75" customHeight="1">
      <c r="A183" s="35"/>
      <c r="B183" s="36"/>
      <c r="C183" s="240" t="s">
        <v>418</v>
      </c>
      <c r="D183" s="240" t="s">
        <v>439</v>
      </c>
      <c r="E183" s="241" t="s">
        <v>1894</v>
      </c>
      <c r="F183" s="242" t="s">
        <v>1895</v>
      </c>
      <c r="G183" s="243" t="s">
        <v>1527</v>
      </c>
      <c r="H183" s="244">
        <v>0.5</v>
      </c>
      <c r="I183" s="245"/>
      <c r="J183" s="244">
        <f>ROUND(I183*H183,3)</f>
        <v>0</v>
      </c>
      <c r="K183" s="246"/>
      <c r="L183" s="247"/>
      <c r="M183" s="248" t="s">
        <v>1</v>
      </c>
      <c r="N183" s="249" t="s">
        <v>38</v>
      </c>
      <c r="O183" s="94"/>
      <c r="P183" s="235">
        <f>O183*H183</f>
        <v>0</v>
      </c>
      <c r="Q183" s="235">
        <v>0.001</v>
      </c>
      <c r="R183" s="235">
        <f>Q183*H183</f>
        <v>0.00050000000000000001</v>
      </c>
      <c r="S183" s="235">
        <v>0</v>
      </c>
      <c r="T183" s="236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37" t="s">
        <v>1152</v>
      </c>
      <c r="AT183" s="237" t="s">
        <v>439</v>
      </c>
      <c r="AU183" s="237" t="s">
        <v>82</v>
      </c>
      <c r="AY183" s="14" t="s">
        <v>168</v>
      </c>
      <c r="BE183" s="238">
        <f>IF(N183="základná",J183,0)</f>
        <v>0</v>
      </c>
      <c r="BF183" s="238">
        <f>IF(N183="znížená",J183,0)</f>
        <v>0</v>
      </c>
      <c r="BG183" s="238">
        <f>IF(N183="zákl. prenesená",J183,0)</f>
        <v>0</v>
      </c>
      <c r="BH183" s="238">
        <f>IF(N183="zníž. prenesená",J183,0)</f>
        <v>0</v>
      </c>
      <c r="BI183" s="238">
        <f>IF(N183="nulová",J183,0)</f>
        <v>0</v>
      </c>
      <c r="BJ183" s="14" t="s">
        <v>82</v>
      </c>
      <c r="BK183" s="239">
        <f>ROUND(I183*H183,3)</f>
        <v>0</v>
      </c>
      <c r="BL183" s="14" t="s">
        <v>426</v>
      </c>
      <c r="BM183" s="237" t="s">
        <v>663</v>
      </c>
    </row>
    <row r="184" s="2" customFormat="1" ht="16.5" customHeight="1">
      <c r="A184" s="35"/>
      <c r="B184" s="36"/>
      <c r="C184" s="240" t="s">
        <v>422</v>
      </c>
      <c r="D184" s="240" t="s">
        <v>439</v>
      </c>
      <c r="E184" s="241" t="s">
        <v>1896</v>
      </c>
      <c r="F184" s="242" t="s">
        <v>1897</v>
      </c>
      <c r="G184" s="243" t="s">
        <v>1527</v>
      </c>
      <c r="H184" s="244">
        <v>0.5</v>
      </c>
      <c r="I184" s="245"/>
      <c r="J184" s="244">
        <f>ROUND(I184*H184,3)</f>
        <v>0</v>
      </c>
      <c r="K184" s="246"/>
      <c r="L184" s="247"/>
      <c r="M184" s="248" t="s">
        <v>1</v>
      </c>
      <c r="N184" s="249" t="s">
        <v>38</v>
      </c>
      <c r="O184" s="94"/>
      <c r="P184" s="235">
        <f>O184*H184</f>
        <v>0</v>
      </c>
      <c r="Q184" s="235">
        <v>0.001</v>
      </c>
      <c r="R184" s="235">
        <f>Q184*H184</f>
        <v>0.00050000000000000001</v>
      </c>
      <c r="S184" s="235">
        <v>0</v>
      </c>
      <c r="T184" s="236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37" t="s">
        <v>1152</v>
      </c>
      <c r="AT184" s="237" t="s">
        <v>439</v>
      </c>
      <c r="AU184" s="237" t="s">
        <v>82</v>
      </c>
      <c r="AY184" s="14" t="s">
        <v>168</v>
      </c>
      <c r="BE184" s="238">
        <f>IF(N184="základná",J184,0)</f>
        <v>0</v>
      </c>
      <c r="BF184" s="238">
        <f>IF(N184="znížená",J184,0)</f>
        <v>0</v>
      </c>
      <c r="BG184" s="238">
        <f>IF(N184="zákl. prenesená",J184,0)</f>
        <v>0</v>
      </c>
      <c r="BH184" s="238">
        <f>IF(N184="zníž. prenesená",J184,0)</f>
        <v>0</v>
      </c>
      <c r="BI184" s="238">
        <f>IF(N184="nulová",J184,0)</f>
        <v>0</v>
      </c>
      <c r="BJ184" s="14" t="s">
        <v>82</v>
      </c>
      <c r="BK184" s="239">
        <f>ROUND(I184*H184,3)</f>
        <v>0</v>
      </c>
      <c r="BL184" s="14" t="s">
        <v>426</v>
      </c>
      <c r="BM184" s="237" t="s">
        <v>672</v>
      </c>
    </row>
    <row r="185" s="2" customFormat="1" ht="21.75" customHeight="1">
      <c r="A185" s="35"/>
      <c r="B185" s="36"/>
      <c r="C185" s="226" t="s">
        <v>426</v>
      </c>
      <c r="D185" s="226" t="s">
        <v>170</v>
      </c>
      <c r="E185" s="227" t="s">
        <v>1898</v>
      </c>
      <c r="F185" s="228" t="s">
        <v>1899</v>
      </c>
      <c r="G185" s="229" t="s">
        <v>291</v>
      </c>
      <c r="H185" s="230">
        <v>40</v>
      </c>
      <c r="I185" s="231"/>
      <c r="J185" s="230">
        <f>ROUND(I185*H185,3)</f>
        <v>0</v>
      </c>
      <c r="K185" s="232"/>
      <c r="L185" s="41"/>
      <c r="M185" s="233" t="s">
        <v>1</v>
      </c>
      <c r="N185" s="234" t="s">
        <v>38</v>
      </c>
      <c r="O185" s="94"/>
      <c r="P185" s="235">
        <f>O185*H185</f>
        <v>0</v>
      </c>
      <c r="Q185" s="235">
        <v>0</v>
      </c>
      <c r="R185" s="235">
        <f>Q185*H185</f>
        <v>0</v>
      </c>
      <c r="S185" s="235">
        <v>0</v>
      </c>
      <c r="T185" s="236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37" t="s">
        <v>426</v>
      </c>
      <c r="AT185" s="237" t="s">
        <v>170</v>
      </c>
      <c r="AU185" s="237" t="s">
        <v>82</v>
      </c>
      <c r="AY185" s="14" t="s">
        <v>168</v>
      </c>
      <c r="BE185" s="238">
        <f>IF(N185="základná",J185,0)</f>
        <v>0</v>
      </c>
      <c r="BF185" s="238">
        <f>IF(N185="znížená",J185,0)</f>
        <v>0</v>
      </c>
      <c r="BG185" s="238">
        <f>IF(N185="zákl. prenesená",J185,0)</f>
        <v>0</v>
      </c>
      <c r="BH185" s="238">
        <f>IF(N185="zníž. prenesená",J185,0)</f>
        <v>0</v>
      </c>
      <c r="BI185" s="238">
        <f>IF(N185="nulová",J185,0)</f>
        <v>0</v>
      </c>
      <c r="BJ185" s="14" t="s">
        <v>82</v>
      </c>
      <c r="BK185" s="239">
        <f>ROUND(I185*H185,3)</f>
        <v>0</v>
      </c>
      <c r="BL185" s="14" t="s">
        <v>426</v>
      </c>
      <c r="BM185" s="237" t="s">
        <v>680</v>
      </c>
    </row>
    <row r="186" s="2" customFormat="1" ht="24.15" customHeight="1">
      <c r="A186" s="35"/>
      <c r="B186" s="36"/>
      <c r="C186" s="240" t="s">
        <v>430</v>
      </c>
      <c r="D186" s="240" t="s">
        <v>439</v>
      </c>
      <c r="E186" s="241" t="s">
        <v>1900</v>
      </c>
      <c r="F186" s="242" t="s">
        <v>1901</v>
      </c>
      <c r="G186" s="243" t="s">
        <v>291</v>
      </c>
      <c r="H186" s="244">
        <v>40</v>
      </c>
      <c r="I186" s="245"/>
      <c r="J186" s="244">
        <f>ROUND(I186*H186,3)</f>
        <v>0</v>
      </c>
      <c r="K186" s="246"/>
      <c r="L186" s="247"/>
      <c r="M186" s="248" t="s">
        <v>1</v>
      </c>
      <c r="N186" s="249" t="s">
        <v>38</v>
      </c>
      <c r="O186" s="94"/>
      <c r="P186" s="235">
        <f>O186*H186</f>
        <v>0</v>
      </c>
      <c r="Q186" s="235">
        <v>9.0000000000000006E-05</v>
      </c>
      <c r="R186" s="235">
        <f>Q186*H186</f>
        <v>0.0036000000000000003</v>
      </c>
      <c r="S186" s="235">
        <v>0</v>
      </c>
      <c r="T186" s="236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37" t="s">
        <v>1152</v>
      </c>
      <c r="AT186" s="237" t="s">
        <v>439</v>
      </c>
      <c r="AU186" s="237" t="s">
        <v>82</v>
      </c>
      <c r="AY186" s="14" t="s">
        <v>168</v>
      </c>
      <c r="BE186" s="238">
        <f>IF(N186="základná",J186,0)</f>
        <v>0</v>
      </c>
      <c r="BF186" s="238">
        <f>IF(N186="znížená",J186,0)</f>
        <v>0</v>
      </c>
      <c r="BG186" s="238">
        <f>IF(N186="zákl. prenesená",J186,0)</f>
        <v>0</v>
      </c>
      <c r="BH186" s="238">
        <f>IF(N186="zníž. prenesená",J186,0)</f>
        <v>0</v>
      </c>
      <c r="BI186" s="238">
        <f>IF(N186="nulová",J186,0)</f>
        <v>0</v>
      </c>
      <c r="BJ186" s="14" t="s">
        <v>82</v>
      </c>
      <c r="BK186" s="239">
        <f>ROUND(I186*H186,3)</f>
        <v>0</v>
      </c>
      <c r="BL186" s="14" t="s">
        <v>426</v>
      </c>
      <c r="BM186" s="237" t="s">
        <v>688</v>
      </c>
    </row>
    <row r="187" s="2" customFormat="1" ht="16.5" customHeight="1">
      <c r="A187" s="35"/>
      <c r="B187" s="36"/>
      <c r="C187" s="240" t="s">
        <v>434</v>
      </c>
      <c r="D187" s="240" t="s">
        <v>439</v>
      </c>
      <c r="E187" s="241" t="s">
        <v>1902</v>
      </c>
      <c r="F187" s="242" t="s">
        <v>1903</v>
      </c>
      <c r="G187" s="243" t="s">
        <v>291</v>
      </c>
      <c r="H187" s="244">
        <v>10</v>
      </c>
      <c r="I187" s="245"/>
      <c r="J187" s="244">
        <f>ROUND(I187*H187,3)</f>
        <v>0</v>
      </c>
      <c r="K187" s="246"/>
      <c r="L187" s="247"/>
      <c r="M187" s="248" t="s">
        <v>1</v>
      </c>
      <c r="N187" s="249" t="s">
        <v>38</v>
      </c>
      <c r="O187" s="94"/>
      <c r="P187" s="235">
        <f>O187*H187</f>
        <v>0</v>
      </c>
      <c r="Q187" s="235">
        <v>0</v>
      </c>
      <c r="R187" s="235">
        <f>Q187*H187</f>
        <v>0</v>
      </c>
      <c r="S187" s="235">
        <v>0</v>
      </c>
      <c r="T187" s="236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37" t="s">
        <v>1152</v>
      </c>
      <c r="AT187" s="237" t="s">
        <v>439</v>
      </c>
      <c r="AU187" s="237" t="s">
        <v>82</v>
      </c>
      <c r="AY187" s="14" t="s">
        <v>168</v>
      </c>
      <c r="BE187" s="238">
        <f>IF(N187="základná",J187,0)</f>
        <v>0</v>
      </c>
      <c r="BF187" s="238">
        <f>IF(N187="znížená",J187,0)</f>
        <v>0</v>
      </c>
      <c r="BG187" s="238">
        <f>IF(N187="zákl. prenesená",J187,0)</f>
        <v>0</v>
      </c>
      <c r="BH187" s="238">
        <f>IF(N187="zníž. prenesená",J187,0)</f>
        <v>0</v>
      </c>
      <c r="BI187" s="238">
        <f>IF(N187="nulová",J187,0)</f>
        <v>0</v>
      </c>
      <c r="BJ187" s="14" t="s">
        <v>82</v>
      </c>
      <c r="BK187" s="239">
        <f>ROUND(I187*H187,3)</f>
        <v>0</v>
      </c>
      <c r="BL187" s="14" t="s">
        <v>426</v>
      </c>
      <c r="BM187" s="237" t="s">
        <v>696</v>
      </c>
    </row>
    <row r="188" s="2" customFormat="1" ht="16.5" customHeight="1">
      <c r="A188" s="35"/>
      <c r="B188" s="36"/>
      <c r="C188" s="226" t="s">
        <v>438</v>
      </c>
      <c r="D188" s="226" t="s">
        <v>170</v>
      </c>
      <c r="E188" s="227" t="s">
        <v>1904</v>
      </c>
      <c r="F188" s="228" t="s">
        <v>1905</v>
      </c>
      <c r="G188" s="229" t="s">
        <v>291</v>
      </c>
      <c r="H188" s="230">
        <v>65</v>
      </c>
      <c r="I188" s="231"/>
      <c r="J188" s="230">
        <f>ROUND(I188*H188,3)</f>
        <v>0</v>
      </c>
      <c r="K188" s="232"/>
      <c r="L188" s="41"/>
      <c r="M188" s="233" t="s">
        <v>1</v>
      </c>
      <c r="N188" s="234" t="s">
        <v>38</v>
      </c>
      <c r="O188" s="94"/>
      <c r="P188" s="235">
        <f>O188*H188</f>
        <v>0</v>
      </c>
      <c r="Q188" s="235">
        <v>0</v>
      </c>
      <c r="R188" s="235">
        <f>Q188*H188</f>
        <v>0</v>
      </c>
      <c r="S188" s="235">
        <v>0</v>
      </c>
      <c r="T188" s="236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37" t="s">
        <v>426</v>
      </c>
      <c r="AT188" s="237" t="s">
        <v>170</v>
      </c>
      <c r="AU188" s="237" t="s">
        <v>82</v>
      </c>
      <c r="AY188" s="14" t="s">
        <v>168</v>
      </c>
      <c r="BE188" s="238">
        <f>IF(N188="základná",J188,0)</f>
        <v>0</v>
      </c>
      <c r="BF188" s="238">
        <f>IF(N188="znížená",J188,0)</f>
        <v>0</v>
      </c>
      <c r="BG188" s="238">
        <f>IF(N188="zákl. prenesená",J188,0)</f>
        <v>0</v>
      </c>
      <c r="BH188" s="238">
        <f>IF(N188="zníž. prenesená",J188,0)</f>
        <v>0</v>
      </c>
      <c r="BI188" s="238">
        <f>IF(N188="nulová",J188,0)</f>
        <v>0</v>
      </c>
      <c r="BJ188" s="14" t="s">
        <v>82</v>
      </c>
      <c r="BK188" s="239">
        <f>ROUND(I188*H188,3)</f>
        <v>0</v>
      </c>
      <c r="BL188" s="14" t="s">
        <v>426</v>
      </c>
      <c r="BM188" s="237" t="s">
        <v>704</v>
      </c>
    </row>
    <row r="189" s="2" customFormat="1" ht="21.75" customHeight="1">
      <c r="A189" s="35"/>
      <c r="B189" s="36"/>
      <c r="C189" s="240" t="s">
        <v>443</v>
      </c>
      <c r="D189" s="240" t="s">
        <v>439</v>
      </c>
      <c r="E189" s="241" t="s">
        <v>1906</v>
      </c>
      <c r="F189" s="242" t="s">
        <v>1907</v>
      </c>
      <c r="G189" s="243" t="s">
        <v>291</v>
      </c>
      <c r="H189" s="244">
        <v>65</v>
      </c>
      <c r="I189" s="245"/>
      <c r="J189" s="244">
        <f>ROUND(I189*H189,3)</f>
        <v>0</v>
      </c>
      <c r="K189" s="246"/>
      <c r="L189" s="247"/>
      <c r="M189" s="248" t="s">
        <v>1</v>
      </c>
      <c r="N189" s="249" t="s">
        <v>38</v>
      </c>
      <c r="O189" s="94"/>
      <c r="P189" s="235">
        <f>O189*H189</f>
        <v>0</v>
      </c>
      <c r="Q189" s="235">
        <v>0.00109</v>
      </c>
      <c r="R189" s="235">
        <f>Q189*H189</f>
        <v>0.070849999999999996</v>
      </c>
      <c r="S189" s="235">
        <v>0</v>
      </c>
      <c r="T189" s="236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37" t="s">
        <v>1152</v>
      </c>
      <c r="AT189" s="237" t="s">
        <v>439</v>
      </c>
      <c r="AU189" s="237" t="s">
        <v>82</v>
      </c>
      <c r="AY189" s="14" t="s">
        <v>168</v>
      </c>
      <c r="BE189" s="238">
        <f>IF(N189="základná",J189,0)</f>
        <v>0</v>
      </c>
      <c r="BF189" s="238">
        <f>IF(N189="znížená",J189,0)</f>
        <v>0</v>
      </c>
      <c r="BG189" s="238">
        <f>IF(N189="zákl. prenesená",J189,0)</f>
        <v>0</v>
      </c>
      <c r="BH189" s="238">
        <f>IF(N189="zníž. prenesená",J189,0)</f>
        <v>0</v>
      </c>
      <c r="BI189" s="238">
        <f>IF(N189="nulová",J189,0)</f>
        <v>0</v>
      </c>
      <c r="BJ189" s="14" t="s">
        <v>82</v>
      </c>
      <c r="BK189" s="239">
        <f>ROUND(I189*H189,3)</f>
        <v>0</v>
      </c>
      <c r="BL189" s="14" t="s">
        <v>426</v>
      </c>
      <c r="BM189" s="237" t="s">
        <v>713</v>
      </c>
    </row>
    <row r="190" s="2" customFormat="1" ht="21.75" customHeight="1">
      <c r="A190" s="35"/>
      <c r="B190" s="36"/>
      <c r="C190" s="226" t="s">
        <v>447</v>
      </c>
      <c r="D190" s="226" t="s">
        <v>170</v>
      </c>
      <c r="E190" s="227" t="s">
        <v>1908</v>
      </c>
      <c r="F190" s="228" t="s">
        <v>1909</v>
      </c>
      <c r="G190" s="229" t="s">
        <v>291</v>
      </c>
      <c r="H190" s="230">
        <v>45</v>
      </c>
      <c r="I190" s="231"/>
      <c r="J190" s="230">
        <f>ROUND(I190*H190,3)</f>
        <v>0</v>
      </c>
      <c r="K190" s="232"/>
      <c r="L190" s="41"/>
      <c r="M190" s="233" t="s">
        <v>1</v>
      </c>
      <c r="N190" s="234" t="s">
        <v>38</v>
      </c>
      <c r="O190" s="94"/>
      <c r="P190" s="235">
        <f>O190*H190</f>
        <v>0</v>
      </c>
      <c r="Q190" s="235">
        <v>0</v>
      </c>
      <c r="R190" s="235">
        <f>Q190*H190</f>
        <v>0</v>
      </c>
      <c r="S190" s="235">
        <v>0</v>
      </c>
      <c r="T190" s="236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37" t="s">
        <v>426</v>
      </c>
      <c r="AT190" s="237" t="s">
        <v>170</v>
      </c>
      <c r="AU190" s="237" t="s">
        <v>82</v>
      </c>
      <c r="AY190" s="14" t="s">
        <v>168</v>
      </c>
      <c r="BE190" s="238">
        <f>IF(N190="základná",J190,0)</f>
        <v>0</v>
      </c>
      <c r="BF190" s="238">
        <f>IF(N190="znížená",J190,0)</f>
        <v>0</v>
      </c>
      <c r="BG190" s="238">
        <f>IF(N190="zákl. prenesená",J190,0)</f>
        <v>0</v>
      </c>
      <c r="BH190" s="238">
        <f>IF(N190="zníž. prenesená",J190,0)</f>
        <v>0</v>
      </c>
      <c r="BI190" s="238">
        <f>IF(N190="nulová",J190,0)</f>
        <v>0</v>
      </c>
      <c r="BJ190" s="14" t="s">
        <v>82</v>
      </c>
      <c r="BK190" s="239">
        <f>ROUND(I190*H190,3)</f>
        <v>0</v>
      </c>
      <c r="BL190" s="14" t="s">
        <v>426</v>
      </c>
      <c r="BM190" s="237" t="s">
        <v>725</v>
      </c>
    </row>
    <row r="191" s="2" customFormat="1" ht="21.75" customHeight="1">
      <c r="A191" s="35"/>
      <c r="B191" s="36"/>
      <c r="C191" s="240" t="s">
        <v>451</v>
      </c>
      <c r="D191" s="240" t="s">
        <v>439</v>
      </c>
      <c r="E191" s="241" t="s">
        <v>1910</v>
      </c>
      <c r="F191" s="242" t="s">
        <v>1911</v>
      </c>
      <c r="G191" s="243" t="s">
        <v>291</v>
      </c>
      <c r="H191" s="244">
        <v>45</v>
      </c>
      <c r="I191" s="245"/>
      <c r="J191" s="244">
        <f>ROUND(I191*H191,3)</f>
        <v>0</v>
      </c>
      <c r="K191" s="246"/>
      <c r="L191" s="247"/>
      <c r="M191" s="248" t="s">
        <v>1</v>
      </c>
      <c r="N191" s="249" t="s">
        <v>38</v>
      </c>
      <c r="O191" s="94"/>
      <c r="P191" s="235">
        <f>O191*H191</f>
        <v>0</v>
      </c>
      <c r="Q191" s="235">
        <v>0</v>
      </c>
      <c r="R191" s="235">
        <f>Q191*H191</f>
        <v>0</v>
      </c>
      <c r="S191" s="235">
        <v>0</v>
      </c>
      <c r="T191" s="236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37" t="s">
        <v>1152</v>
      </c>
      <c r="AT191" s="237" t="s">
        <v>439</v>
      </c>
      <c r="AU191" s="237" t="s">
        <v>82</v>
      </c>
      <c r="AY191" s="14" t="s">
        <v>168</v>
      </c>
      <c r="BE191" s="238">
        <f>IF(N191="základná",J191,0)</f>
        <v>0</v>
      </c>
      <c r="BF191" s="238">
        <f>IF(N191="znížená",J191,0)</f>
        <v>0</v>
      </c>
      <c r="BG191" s="238">
        <f>IF(N191="zákl. prenesená",J191,0)</f>
        <v>0</v>
      </c>
      <c r="BH191" s="238">
        <f>IF(N191="zníž. prenesená",J191,0)</f>
        <v>0</v>
      </c>
      <c r="BI191" s="238">
        <f>IF(N191="nulová",J191,0)</f>
        <v>0</v>
      </c>
      <c r="BJ191" s="14" t="s">
        <v>82</v>
      </c>
      <c r="BK191" s="239">
        <f>ROUND(I191*H191,3)</f>
        <v>0</v>
      </c>
      <c r="BL191" s="14" t="s">
        <v>426</v>
      </c>
      <c r="BM191" s="237" t="s">
        <v>734</v>
      </c>
    </row>
    <row r="192" s="2" customFormat="1" ht="16.5" customHeight="1">
      <c r="A192" s="35"/>
      <c r="B192" s="36"/>
      <c r="C192" s="240" t="s">
        <v>455</v>
      </c>
      <c r="D192" s="240" t="s">
        <v>439</v>
      </c>
      <c r="E192" s="241" t="s">
        <v>1912</v>
      </c>
      <c r="F192" s="242" t="s">
        <v>1913</v>
      </c>
      <c r="G192" s="243" t="s">
        <v>291</v>
      </c>
      <c r="H192" s="244">
        <v>30</v>
      </c>
      <c r="I192" s="245"/>
      <c r="J192" s="244">
        <f>ROUND(I192*H192,3)</f>
        <v>0</v>
      </c>
      <c r="K192" s="246"/>
      <c r="L192" s="247"/>
      <c r="M192" s="248" t="s">
        <v>1</v>
      </c>
      <c r="N192" s="249" t="s">
        <v>38</v>
      </c>
      <c r="O192" s="94"/>
      <c r="P192" s="235">
        <f>O192*H192</f>
        <v>0</v>
      </c>
      <c r="Q192" s="235">
        <v>0</v>
      </c>
      <c r="R192" s="235">
        <f>Q192*H192</f>
        <v>0</v>
      </c>
      <c r="S192" s="235">
        <v>0</v>
      </c>
      <c r="T192" s="236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37" t="s">
        <v>1152</v>
      </c>
      <c r="AT192" s="237" t="s">
        <v>439</v>
      </c>
      <c r="AU192" s="237" t="s">
        <v>82</v>
      </c>
      <c r="AY192" s="14" t="s">
        <v>168</v>
      </c>
      <c r="BE192" s="238">
        <f>IF(N192="základná",J192,0)</f>
        <v>0</v>
      </c>
      <c r="BF192" s="238">
        <f>IF(N192="znížená",J192,0)</f>
        <v>0</v>
      </c>
      <c r="BG192" s="238">
        <f>IF(N192="zákl. prenesená",J192,0)</f>
        <v>0</v>
      </c>
      <c r="BH192" s="238">
        <f>IF(N192="zníž. prenesená",J192,0)</f>
        <v>0</v>
      </c>
      <c r="BI192" s="238">
        <f>IF(N192="nulová",J192,0)</f>
        <v>0</v>
      </c>
      <c r="BJ192" s="14" t="s">
        <v>82</v>
      </c>
      <c r="BK192" s="239">
        <f>ROUND(I192*H192,3)</f>
        <v>0</v>
      </c>
      <c r="BL192" s="14" t="s">
        <v>426</v>
      </c>
      <c r="BM192" s="237" t="s">
        <v>740</v>
      </c>
    </row>
    <row r="193" s="2" customFormat="1" ht="24.15" customHeight="1">
      <c r="A193" s="35"/>
      <c r="B193" s="36"/>
      <c r="C193" s="226" t="s">
        <v>459</v>
      </c>
      <c r="D193" s="226" t="s">
        <v>170</v>
      </c>
      <c r="E193" s="227" t="s">
        <v>1914</v>
      </c>
      <c r="F193" s="228" t="s">
        <v>1915</v>
      </c>
      <c r="G193" s="229" t="s">
        <v>291</v>
      </c>
      <c r="H193" s="230">
        <v>5</v>
      </c>
      <c r="I193" s="231"/>
      <c r="J193" s="230">
        <f>ROUND(I193*H193,3)</f>
        <v>0</v>
      </c>
      <c r="K193" s="232"/>
      <c r="L193" s="41"/>
      <c r="M193" s="233" t="s">
        <v>1</v>
      </c>
      <c r="N193" s="234" t="s">
        <v>38</v>
      </c>
      <c r="O193" s="94"/>
      <c r="P193" s="235">
        <f>O193*H193</f>
        <v>0</v>
      </c>
      <c r="Q193" s="235">
        <v>0</v>
      </c>
      <c r="R193" s="235">
        <f>Q193*H193</f>
        <v>0</v>
      </c>
      <c r="S193" s="235">
        <v>0</v>
      </c>
      <c r="T193" s="236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37" t="s">
        <v>426</v>
      </c>
      <c r="AT193" s="237" t="s">
        <v>170</v>
      </c>
      <c r="AU193" s="237" t="s">
        <v>82</v>
      </c>
      <c r="AY193" s="14" t="s">
        <v>168</v>
      </c>
      <c r="BE193" s="238">
        <f>IF(N193="základná",J193,0)</f>
        <v>0</v>
      </c>
      <c r="BF193" s="238">
        <f>IF(N193="znížená",J193,0)</f>
        <v>0</v>
      </c>
      <c r="BG193" s="238">
        <f>IF(N193="zákl. prenesená",J193,0)</f>
        <v>0</v>
      </c>
      <c r="BH193" s="238">
        <f>IF(N193="zníž. prenesená",J193,0)</f>
        <v>0</v>
      </c>
      <c r="BI193" s="238">
        <f>IF(N193="nulová",J193,0)</f>
        <v>0</v>
      </c>
      <c r="BJ193" s="14" t="s">
        <v>82</v>
      </c>
      <c r="BK193" s="239">
        <f>ROUND(I193*H193,3)</f>
        <v>0</v>
      </c>
      <c r="BL193" s="14" t="s">
        <v>426</v>
      </c>
      <c r="BM193" s="237" t="s">
        <v>748</v>
      </c>
    </row>
    <row r="194" s="2" customFormat="1" ht="16.5" customHeight="1">
      <c r="A194" s="35"/>
      <c r="B194" s="36"/>
      <c r="C194" s="240" t="s">
        <v>463</v>
      </c>
      <c r="D194" s="240" t="s">
        <v>439</v>
      </c>
      <c r="E194" s="241" t="s">
        <v>1916</v>
      </c>
      <c r="F194" s="242" t="s">
        <v>1917</v>
      </c>
      <c r="G194" s="243" t="s">
        <v>291</v>
      </c>
      <c r="H194" s="244">
        <v>5</v>
      </c>
      <c r="I194" s="245"/>
      <c r="J194" s="244">
        <f>ROUND(I194*H194,3)</f>
        <v>0</v>
      </c>
      <c r="K194" s="246"/>
      <c r="L194" s="247"/>
      <c r="M194" s="248" t="s">
        <v>1</v>
      </c>
      <c r="N194" s="249" t="s">
        <v>38</v>
      </c>
      <c r="O194" s="94"/>
      <c r="P194" s="235">
        <f>O194*H194</f>
        <v>0</v>
      </c>
      <c r="Q194" s="235">
        <v>0.0032699999999999999</v>
      </c>
      <c r="R194" s="235">
        <f>Q194*H194</f>
        <v>0.01635</v>
      </c>
      <c r="S194" s="235">
        <v>0</v>
      </c>
      <c r="T194" s="236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37" t="s">
        <v>1152</v>
      </c>
      <c r="AT194" s="237" t="s">
        <v>439</v>
      </c>
      <c r="AU194" s="237" t="s">
        <v>82</v>
      </c>
      <c r="AY194" s="14" t="s">
        <v>168</v>
      </c>
      <c r="BE194" s="238">
        <f>IF(N194="základná",J194,0)</f>
        <v>0</v>
      </c>
      <c r="BF194" s="238">
        <f>IF(N194="znížená",J194,0)</f>
        <v>0</v>
      </c>
      <c r="BG194" s="238">
        <f>IF(N194="zákl. prenesená",J194,0)</f>
        <v>0</v>
      </c>
      <c r="BH194" s="238">
        <f>IF(N194="zníž. prenesená",J194,0)</f>
        <v>0</v>
      </c>
      <c r="BI194" s="238">
        <f>IF(N194="nulová",J194,0)</f>
        <v>0</v>
      </c>
      <c r="BJ194" s="14" t="s">
        <v>82</v>
      </c>
      <c r="BK194" s="239">
        <f>ROUND(I194*H194,3)</f>
        <v>0</v>
      </c>
      <c r="BL194" s="14" t="s">
        <v>426</v>
      </c>
      <c r="BM194" s="237" t="s">
        <v>756</v>
      </c>
    </row>
    <row r="195" s="2" customFormat="1" ht="16.5" customHeight="1">
      <c r="A195" s="35"/>
      <c r="B195" s="36"/>
      <c r="C195" s="240" t="s">
        <v>468</v>
      </c>
      <c r="D195" s="240" t="s">
        <v>439</v>
      </c>
      <c r="E195" s="241" t="s">
        <v>1918</v>
      </c>
      <c r="F195" s="242" t="s">
        <v>1919</v>
      </c>
      <c r="G195" s="243" t="s">
        <v>291</v>
      </c>
      <c r="H195" s="244">
        <v>5</v>
      </c>
      <c r="I195" s="245"/>
      <c r="J195" s="244">
        <f>ROUND(I195*H195,3)</f>
        <v>0</v>
      </c>
      <c r="K195" s="246"/>
      <c r="L195" s="247"/>
      <c r="M195" s="248" t="s">
        <v>1</v>
      </c>
      <c r="N195" s="249" t="s">
        <v>38</v>
      </c>
      <c r="O195" s="94"/>
      <c r="P195" s="235">
        <f>O195*H195</f>
        <v>0</v>
      </c>
      <c r="Q195" s="235">
        <v>0</v>
      </c>
      <c r="R195" s="235">
        <f>Q195*H195</f>
        <v>0</v>
      </c>
      <c r="S195" s="235">
        <v>0</v>
      </c>
      <c r="T195" s="236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37" t="s">
        <v>1152</v>
      </c>
      <c r="AT195" s="237" t="s">
        <v>439</v>
      </c>
      <c r="AU195" s="237" t="s">
        <v>82</v>
      </c>
      <c r="AY195" s="14" t="s">
        <v>168</v>
      </c>
      <c r="BE195" s="238">
        <f>IF(N195="základná",J195,0)</f>
        <v>0</v>
      </c>
      <c r="BF195" s="238">
        <f>IF(N195="znížená",J195,0)</f>
        <v>0</v>
      </c>
      <c r="BG195" s="238">
        <f>IF(N195="zákl. prenesená",J195,0)</f>
        <v>0</v>
      </c>
      <c r="BH195" s="238">
        <f>IF(N195="zníž. prenesená",J195,0)</f>
        <v>0</v>
      </c>
      <c r="BI195" s="238">
        <f>IF(N195="nulová",J195,0)</f>
        <v>0</v>
      </c>
      <c r="BJ195" s="14" t="s">
        <v>82</v>
      </c>
      <c r="BK195" s="239">
        <f>ROUND(I195*H195,3)</f>
        <v>0</v>
      </c>
      <c r="BL195" s="14" t="s">
        <v>426</v>
      </c>
      <c r="BM195" s="237" t="s">
        <v>764</v>
      </c>
    </row>
    <row r="196" s="2" customFormat="1" ht="16.5" customHeight="1">
      <c r="A196" s="35"/>
      <c r="B196" s="36"/>
      <c r="C196" s="240" t="s">
        <v>472</v>
      </c>
      <c r="D196" s="240" t="s">
        <v>439</v>
      </c>
      <c r="E196" s="241" t="s">
        <v>1920</v>
      </c>
      <c r="F196" s="242" t="s">
        <v>1921</v>
      </c>
      <c r="G196" s="243" t="s">
        <v>291</v>
      </c>
      <c r="H196" s="244">
        <v>5</v>
      </c>
      <c r="I196" s="245"/>
      <c r="J196" s="244">
        <f>ROUND(I196*H196,3)</f>
        <v>0</v>
      </c>
      <c r="K196" s="246"/>
      <c r="L196" s="247"/>
      <c r="M196" s="248" t="s">
        <v>1</v>
      </c>
      <c r="N196" s="249" t="s">
        <v>38</v>
      </c>
      <c r="O196" s="94"/>
      <c r="P196" s="235">
        <f>O196*H196</f>
        <v>0</v>
      </c>
      <c r="Q196" s="235">
        <v>0</v>
      </c>
      <c r="R196" s="235">
        <f>Q196*H196</f>
        <v>0</v>
      </c>
      <c r="S196" s="235">
        <v>0</v>
      </c>
      <c r="T196" s="236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37" t="s">
        <v>1152</v>
      </c>
      <c r="AT196" s="237" t="s">
        <v>439</v>
      </c>
      <c r="AU196" s="237" t="s">
        <v>82</v>
      </c>
      <c r="AY196" s="14" t="s">
        <v>168</v>
      </c>
      <c r="BE196" s="238">
        <f>IF(N196="základná",J196,0)</f>
        <v>0</v>
      </c>
      <c r="BF196" s="238">
        <f>IF(N196="znížená",J196,0)</f>
        <v>0</v>
      </c>
      <c r="BG196" s="238">
        <f>IF(N196="zákl. prenesená",J196,0)</f>
        <v>0</v>
      </c>
      <c r="BH196" s="238">
        <f>IF(N196="zníž. prenesená",J196,0)</f>
        <v>0</v>
      </c>
      <c r="BI196" s="238">
        <f>IF(N196="nulová",J196,0)</f>
        <v>0</v>
      </c>
      <c r="BJ196" s="14" t="s">
        <v>82</v>
      </c>
      <c r="BK196" s="239">
        <f>ROUND(I196*H196,3)</f>
        <v>0</v>
      </c>
      <c r="BL196" s="14" t="s">
        <v>426</v>
      </c>
      <c r="BM196" s="237" t="s">
        <v>772</v>
      </c>
    </row>
    <row r="197" s="2" customFormat="1" ht="16.5" customHeight="1">
      <c r="A197" s="35"/>
      <c r="B197" s="36"/>
      <c r="C197" s="226" t="s">
        <v>476</v>
      </c>
      <c r="D197" s="226" t="s">
        <v>170</v>
      </c>
      <c r="E197" s="227" t="s">
        <v>1922</v>
      </c>
      <c r="F197" s="228" t="s">
        <v>1923</v>
      </c>
      <c r="G197" s="229" t="s">
        <v>291</v>
      </c>
      <c r="H197" s="230">
        <v>56</v>
      </c>
      <c r="I197" s="231"/>
      <c r="J197" s="230">
        <f>ROUND(I197*H197,3)</f>
        <v>0</v>
      </c>
      <c r="K197" s="232"/>
      <c r="L197" s="41"/>
      <c r="M197" s="233" t="s">
        <v>1</v>
      </c>
      <c r="N197" s="234" t="s">
        <v>38</v>
      </c>
      <c r="O197" s="94"/>
      <c r="P197" s="235">
        <f>O197*H197</f>
        <v>0</v>
      </c>
      <c r="Q197" s="235">
        <v>0</v>
      </c>
      <c r="R197" s="235">
        <f>Q197*H197</f>
        <v>0</v>
      </c>
      <c r="S197" s="235">
        <v>0</v>
      </c>
      <c r="T197" s="236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37" t="s">
        <v>426</v>
      </c>
      <c r="AT197" s="237" t="s">
        <v>170</v>
      </c>
      <c r="AU197" s="237" t="s">
        <v>82</v>
      </c>
      <c r="AY197" s="14" t="s">
        <v>168</v>
      </c>
      <c r="BE197" s="238">
        <f>IF(N197="základná",J197,0)</f>
        <v>0</v>
      </c>
      <c r="BF197" s="238">
        <f>IF(N197="znížená",J197,0)</f>
        <v>0</v>
      </c>
      <c r="BG197" s="238">
        <f>IF(N197="zákl. prenesená",J197,0)</f>
        <v>0</v>
      </c>
      <c r="BH197" s="238">
        <f>IF(N197="zníž. prenesená",J197,0)</f>
        <v>0</v>
      </c>
      <c r="BI197" s="238">
        <f>IF(N197="nulová",J197,0)</f>
        <v>0</v>
      </c>
      <c r="BJ197" s="14" t="s">
        <v>82</v>
      </c>
      <c r="BK197" s="239">
        <f>ROUND(I197*H197,3)</f>
        <v>0</v>
      </c>
      <c r="BL197" s="14" t="s">
        <v>426</v>
      </c>
      <c r="BM197" s="237" t="s">
        <v>781</v>
      </c>
    </row>
    <row r="198" s="2" customFormat="1" ht="24.15" customHeight="1">
      <c r="A198" s="35"/>
      <c r="B198" s="36"/>
      <c r="C198" s="240" t="s">
        <v>481</v>
      </c>
      <c r="D198" s="240" t="s">
        <v>439</v>
      </c>
      <c r="E198" s="241" t="s">
        <v>1924</v>
      </c>
      <c r="F198" s="242" t="s">
        <v>1925</v>
      </c>
      <c r="G198" s="243" t="s">
        <v>291</v>
      </c>
      <c r="H198" s="244">
        <v>56</v>
      </c>
      <c r="I198" s="245"/>
      <c r="J198" s="244">
        <f>ROUND(I198*H198,3)</f>
        <v>0</v>
      </c>
      <c r="K198" s="246"/>
      <c r="L198" s="247"/>
      <c r="M198" s="248" t="s">
        <v>1</v>
      </c>
      <c r="N198" s="249" t="s">
        <v>38</v>
      </c>
      <c r="O198" s="94"/>
      <c r="P198" s="235">
        <f>O198*H198</f>
        <v>0</v>
      </c>
      <c r="Q198" s="235">
        <v>0.00010000000000000001</v>
      </c>
      <c r="R198" s="235">
        <f>Q198*H198</f>
        <v>0.0055999999999999999</v>
      </c>
      <c r="S198" s="235">
        <v>0</v>
      </c>
      <c r="T198" s="236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37" t="s">
        <v>1152</v>
      </c>
      <c r="AT198" s="237" t="s">
        <v>439</v>
      </c>
      <c r="AU198" s="237" t="s">
        <v>82</v>
      </c>
      <c r="AY198" s="14" t="s">
        <v>168</v>
      </c>
      <c r="BE198" s="238">
        <f>IF(N198="základná",J198,0)</f>
        <v>0</v>
      </c>
      <c r="BF198" s="238">
        <f>IF(N198="znížená",J198,0)</f>
        <v>0</v>
      </c>
      <c r="BG198" s="238">
        <f>IF(N198="zákl. prenesená",J198,0)</f>
        <v>0</v>
      </c>
      <c r="BH198" s="238">
        <f>IF(N198="zníž. prenesená",J198,0)</f>
        <v>0</v>
      </c>
      <c r="BI198" s="238">
        <f>IF(N198="nulová",J198,0)</f>
        <v>0</v>
      </c>
      <c r="BJ198" s="14" t="s">
        <v>82</v>
      </c>
      <c r="BK198" s="239">
        <f>ROUND(I198*H198,3)</f>
        <v>0</v>
      </c>
      <c r="BL198" s="14" t="s">
        <v>426</v>
      </c>
      <c r="BM198" s="237" t="s">
        <v>789</v>
      </c>
    </row>
    <row r="199" s="2" customFormat="1" ht="16.5" customHeight="1">
      <c r="A199" s="35"/>
      <c r="B199" s="36"/>
      <c r="C199" s="226" t="s">
        <v>485</v>
      </c>
      <c r="D199" s="226" t="s">
        <v>170</v>
      </c>
      <c r="E199" s="227" t="s">
        <v>1926</v>
      </c>
      <c r="F199" s="228" t="s">
        <v>1927</v>
      </c>
      <c r="G199" s="229" t="s">
        <v>291</v>
      </c>
      <c r="H199" s="230">
        <v>8</v>
      </c>
      <c r="I199" s="231"/>
      <c r="J199" s="230">
        <f>ROUND(I199*H199,3)</f>
        <v>0</v>
      </c>
      <c r="K199" s="232"/>
      <c r="L199" s="41"/>
      <c r="M199" s="233" t="s">
        <v>1</v>
      </c>
      <c r="N199" s="234" t="s">
        <v>38</v>
      </c>
      <c r="O199" s="94"/>
      <c r="P199" s="235">
        <f>O199*H199</f>
        <v>0</v>
      </c>
      <c r="Q199" s="235">
        <v>0</v>
      </c>
      <c r="R199" s="235">
        <f>Q199*H199</f>
        <v>0</v>
      </c>
      <c r="S199" s="235">
        <v>0</v>
      </c>
      <c r="T199" s="236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37" t="s">
        <v>426</v>
      </c>
      <c r="AT199" s="237" t="s">
        <v>170</v>
      </c>
      <c r="AU199" s="237" t="s">
        <v>82</v>
      </c>
      <c r="AY199" s="14" t="s">
        <v>168</v>
      </c>
      <c r="BE199" s="238">
        <f>IF(N199="základná",J199,0)</f>
        <v>0</v>
      </c>
      <c r="BF199" s="238">
        <f>IF(N199="znížená",J199,0)</f>
        <v>0</v>
      </c>
      <c r="BG199" s="238">
        <f>IF(N199="zákl. prenesená",J199,0)</f>
        <v>0</v>
      </c>
      <c r="BH199" s="238">
        <f>IF(N199="zníž. prenesená",J199,0)</f>
        <v>0</v>
      </c>
      <c r="BI199" s="238">
        <f>IF(N199="nulová",J199,0)</f>
        <v>0</v>
      </c>
      <c r="BJ199" s="14" t="s">
        <v>82</v>
      </c>
      <c r="BK199" s="239">
        <f>ROUND(I199*H199,3)</f>
        <v>0</v>
      </c>
      <c r="BL199" s="14" t="s">
        <v>426</v>
      </c>
      <c r="BM199" s="237" t="s">
        <v>797</v>
      </c>
    </row>
    <row r="200" s="2" customFormat="1" ht="21.75" customHeight="1">
      <c r="A200" s="35"/>
      <c r="B200" s="36"/>
      <c r="C200" s="240" t="s">
        <v>489</v>
      </c>
      <c r="D200" s="240" t="s">
        <v>439</v>
      </c>
      <c r="E200" s="241" t="s">
        <v>1928</v>
      </c>
      <c r="F200" s="242" t="s">
        <v>1929</v>
      </c>
      <c r="G200" s="243" t="s">
        <v>291</v>
      </c>
      <c r="H200" s="244">
        <v>8</v>
      </c>
      <c r="I200" s="245"/>
      <c r="J200" s="244">
        <f>ROUND(I200*H200,3)</f>
        <v>0</v>
      </c>
      <c r="K200" s="246"/>
      <c r="L200" s="247"/>
      <c r="M200" s="248" t="s">
        <v>1</v>
      </c>
      <c r="N200" s="249" t="s">
        <v>38</v>
      </c>
      <c r="O200" s="94"/>
      <c r="P200" s="235">
        <f>O200*H200</f>
        <v>0</v>
      </c>
      <c r="Q200" s="235">
        <v>0.00017000000000000001</v>
      </c>
      <c r="R200" s="235">
        <f>Q200*H200</f>
        <v>0.0013600000000000001</v>
      </c>
      <c r="S200" s="235">
        <v>0</v>
      </c>
      <c r="T200" s="236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37" t="s">
        <v>1152</v>
      </c>
      <c r="AT200" s="237" t="s">
        <v>439</v>
      </c>
      <c r="AU200" s="237" t="s">
        <v>82</v>
      </c>
      <c r="AY200" s="14" t="s">
        <v>168</v>
      </c>
      <c r="BE200" s="238">
        <f>IF(N200="základná",J200,0)</f>
        <v>0</v>
      </c>
      <c r="BF200" s="238">
        <f>IF(N200="znížená",J200,0)</f>
        <v>0</v>
      </c>
      <c r="BG200" s="238">
        <f>IF(N200="zákl. prenesená",J200,0)</f>
        <v>0</v>
      </c>
      <c r="BH200" s="238">
        <f>IF(N200="zníž. prenesená",J200,0)</f>
        <v>0</v>
      </c>
      <c r="BI200" s="238">
        <f>IF(N200="nulová",J200,0)</f>
        <v>0</v>
      </c>
      <c r="BJ200" s="14" t="s">
        <v>82</v>
      </c>
      <c r="BK200" s="239">
        <f>ROUND(I200*H200,3)</f>
        <v>0</v>
      </c>
      <c r="BL200" s="14" t="s">
        <v>426</v>
      </c>
      <c r="BM200" s="237" t="s">
        <v>805</v>
      </c>
    </row>
    <row r="201" s="2" customFormat="1" ht="16.5" customHeight="1">
      <c r="A201" s="35"/>
      <c r="B201" s="36"/>
      <c r="C201" s="226" t="s">
        <v>493</v>
      </c>
      <c r="D201" s="226" t="s">
        <v>170</v>
      </c>
      <c r="E201" s="227" t="s">
        <v>1930</v>
      </c>
      <c r="F201" s="228" t="s">
        <v>1931</v>
      </c>
      <c r="G201" s="229" t="s">
        <v>291</v>
      </c>
      <c r="H201" s="230">
        <v>5</v>
      </c>
      <c r="I201" s="231"/>
      <c r="J201" s="230">
        <f>ROUND(I201*H201,3)</f>
        <v>0</v>
      </c>
      <c r="K201" s="232"/>
      <c r="L201" s="41"/>
      <c r="M201" s="233" t="s">
        <v>1</v>
      </c>
      <c r="N201" s="234" t="s">
        <v>38</v>
      </c>
      <c r="O201" s="94"/>
      <c r="P201" s="235">
        <f>O201*H201</f>
        <v>0</v>
      </c>
      <c r="Q201" s="235">
        <v>0</v>
      </c>
      <c r="R201" s="235">
        <f>Q201*H201</f>
        <v>0</v>
      </c>
      <c r="S201" s="235">
        <v>0</v>
      </c>
      <c r="T201" s="236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37" t="s">
        <v>426</v>
      </c>
      <c r="AT201" s="237" t="s">
        <v>170</v>
      </c>
      <c r="AU201" s="237" t="s">
        <v>82</v>
      </c>
      <c r="AY201" s="14" t="s">
        <v>168</v>
      </c>
      <c r="BE201" s="238">
        <f>IF(N201="základná",J201,0)</f>
        <v>0</v>
      </c>
      <c r="BF201" s="238">
        <f>IF(N201="znížená",J201,0)</f>
        <v>0</v>
      </c>
      <c r="BG201" s="238">
        <f>IF(N201="zákl. prenesená",J201,0)</f>
        <v>0</v>
      </c>
      <c r="BH201" s="238">
        <f>IF(N201="zníž. prenesená",J201,0)</f>
        <v>0</v>
      </c>
      <c r="BI201" s="238">
        <f>IF(N201="nulová",J201,0)</f>
        <v>0</v>
      </c>
      <c r="BJ201" s="14" t="s">
        <v>82</v>
      </c>
      <c r="BK201" s="239">
        <f>ROUND(I201*H201,3)</f>
        <v>0</v>
      </c>
      <c r="BL201" s="14" t="s">
        <v>426</v>
      </c>
      <c r="BM201" s="237" t="s">
        <v>813</v>
      </c>
    </row>
    <row r="202" s="2" customFormat="1" ht="24.15" customHeight="1">
      <c r="A202" s="35"/>
      <c r="B202" s="36"/>
      <c r="C202" s="240" t="s">
        <v>497</v>
      </c>
      <c r="D202" s="240" t="s">
        <v>439</v>
      </c>
      <c r="E202" s="241" t="s">
        <v>1932</v>
      </c>
      <c r="F202" s="242" t="s">
        <v>1933</v>
      </c>
      <c r="G202" s="243" t="s">
        <v>291</v>
      </c>
      <c r="H202" s="244">
        <v>5</v>
      </c>
      <c r="I202" s="245"/>
      <c r="J202" s="244">
        <f>ROUND(I202*H202,3)</f>
        <v>0</v>
      </c>
      <c r="K202" s="246"/>
      <c r="L202" s="247"/>
      <c r="M202" s="248" t="s">
        <v>1</v>
      </c>
      <c r="N202" s="249" t="s">
        <v>38</v>
      </c>
      <c r="O202" s="94"/>
      <c r="P202" s="235">
        <f>O202*H202</f>
        <v>0</v>
      </c>
      <c r="Q202" s="235">
        <v>0.00017000000000000001</v>
      </c>
      <c r="R202" s="235">
        <f>Q202*H202</f>
        <v>0.00085000000000000006</v>
      </c>
      <c r="S202" s="235">
        <v>0</v>
      </c>
      <c r="T202" s="236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37" t="s">
        <v>1152</v>
      </c>
      <c r="AT202" s="237" t="s">
        <v>439</v>
      </c>
      <c r="AU202" s="237" t="s">
        <v>82</v>
      </c>
      <c r="AY202" s="14" t="s">
        <v>168</v>
      </c>
      <c r="BE202" s="238">
        <f>IF(N202="základná",J202,0)</f>
        <v>0</v>
      </c>
      <c r="BF202" s="238">
        <f>IF(N202="znížená",J202,0)</f>
        <v>0</v>
      </c>
      <c r="BG202" s="238">
        <f>IF(N202="zákl. prenesená",J202,0)</f>
        <v>0</v>
      </c>
      <c r="BH202" s="238">
        <f>IF(N202="zníž. prenesená",J202,0)</f>
        <v>0</v>
      </c>
      <c r="BI202" s="238">
        <f>IF(N202="nulová",J202,0)</f>
        <v>0</v>
      </c>
      <c r="BJ202" s="14" t="s">
        <v>82</v>
      </c>
      <c r="BK202" s="239">
        <f>ROUND(I202*H202,3)</f>
        <v>0</v>
      </c>
      <c r="BL202" s="14" t="s">
        <v>426</v>
      </c>
      <c r="BM202" s="237" t="s">
        <v>819</v>
      </c>
    </row>
    <row r="203" s="2" customFormat="1" ht="16.5" customHeight="1">
      <c r="A203" s="35"/>
      <c r="B203" s="36"/>
      <c r="C203" s="226" t="s">
        <v>501</v>
      </c>
      <c r="D203" s="226" t="s">
        <v>170</v>
      </c>
      <c r="E203" s="227" t="s">
        <v>1934</v>
      </c>
      <c r="F203" s="228" t="s">
        <v>1935</v>
      </c>
      <c r="G203" s="229" t="s">
        <v>291</v>
      </c>
      <c r="H203" s="230">
        <v>5</v>
      </c>
      <c r="I203" s="231"/>
      <c r="J203" s="230">
        <f>ROUND(I203*H203,3)</f>
        <v>0</v>
      </c>
      <c r="K203" s="232"/>
      <c r="L203" s="41"/>
      <c r="M203" s="233" t="s">
        <v>1</v>
      </c>
      <c r="N203" s="234" t="s">
        <v>38</v>
      </c>
      <c r="O203" s="94"/>
      <c r="P203" s="235">
        <f>O203*H203</f>
        <v>0</v>
      </c>
      <c r="Q203" s="235">
        <v>0</v>
      </c>
      <c r="R203" s="235">
        <f>Q203*H203</f>
        <v>0</v>
      </c>
      <c r="S203" s="235">
        <v>0</v>
      </c>
      <c r="T203" s="236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37" t="s">
        <v>426</v>
      </c>
      <c r="AT203" s="237" t="s">
        <v>170</v>
      </c>
      <c r="AU203" s="237" t="s">
        <v>82</v>
      </c>
      <c r="AY203" s="14" t="s">
        <v>168</v>
      </c>
      <c r="BE203" s="238">
        <f>IF(N203="základná",J203,0)</f>
        <v>0</v>
      </c>
      <c r="BF203" s="238">
        <f>IF(N203="znížená",J203,0)</f>
        <v>0</v>
      </c>
      <c r="BG203" s="238">
        <f>IF(N203="zákl. prenesená",J203,0)</f>
        <v>0</v>
      </c>
      <c r="BH203" s="238">
        <f>IF(N203="zníž. prenesená",J203,0)</f>
        <v>0</v>
      </c>
      <c r="BI203" s="238">
        <f>IF(N203="nulová",J203,0)</f>
        <v>0</v>
      </c>
      <c r="BJ203" s="14" t="s">
        <v>82</v>
      </c>
      <c r="BK203" s="239">
        <f>ROUND(I203*H203,3)</f>
        <v>0</v>
      </c>
      <c r="BL203" s="14" t="s">
        <v>426</v>
      </c>
      <c r="BM203" s="237" t="s">
        <v>827</v>
      </c>
    </row>
    <row r="204" s="2" customFormat="1" ht="24.15" customHeight="1">
      <c r="A204" s="35"/>
      <c r="B204" s="36"/>
      <c r="C204" s="240" t="s">
        <v>505</v>
      </c>
      <c r="D204" s="240" t="s">
        <v>439</v>
      </c>
      <c r="E204" s="241" t="s">
        <v>1936</v>
      </c>
      <c r="F204" s="242" t="s">
        <v>1937</v>
      </c>
      <c r="G204" s="243" t="s">
        <v>291</v>
      </c>
      <c r="H204" s="244">
        <v>5</v>
      </c>
      <c r="I204" s="245"/>
      <c r="J204" s="244">
        <f>ROUND(I204*H204,3)</f>
        <v>0</v>
      </c>
      <c r="K204" s="246"/>
      <c r="L204" s="247"/>
      <c r="M204" s="248" t="s">
        <v>1</v>
      </c>
      <c r="N204" s="249" t="s">
        <v>38</v>
      </c>
      <c r="O204" s="94"/>
      <c r="P204" s="235">
        <f>O204*H204</f>
        <v>0</v>
      </c>
      <c r="Q204" s="235">
        <v>0.0017700000000000001</v>
      </c>
      <c r="R204" s="235">
        <f>Q204*H204</f>
        <v>0.0088500000000000002</v>
      </c>
      <c r="S204" s="235">
        <v>0</v>
      </c>
      <c r="T204" s="236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37" t="s">
        <v>1152</v>
      </c>
      <c r="AT204" s="237" t="s">
        <v>439</v>
      </c>
      <c r="AU204" s="237" t="s">
        <v>82</v>
      </c>
      <c r="AY204" s="14" t="s">
        <v>168</v>
      </c>
      <c r="BE204" s="238">
        <f>IF(N204="základná",J204,0)</f>
        <v>0</v>
      </c>
      <c r="BF204" s="238">
        <f>IF(N204="znížená",J204,0)</f>
        <v>0</v>
      </c>
      <c r="BG204" s="238">
        <f>IF(N204="zákl. prenesená",J204,0)</f>
        <v>0</v>
      </c>
      <c r="BH204" s="238">
        <f>IF(N204="zníž. prenesená",J204,0)</f>
        <v>0</v>
      </c>
      <c r="BI204" s="238">
        <f>IF(N204="nulová",J204,0)</f>
        <v>0</v>
      </c>
      <c r="BJ204" s="14" t="s">
        <v>82</v>
      </c>
      <c r="BK204" s="239">
        <f>ROUND(I204*H204,3)</f>
        <v>0</v>
      </c>
      <c r="BL204" s="14" t="s">
        <v>426</v>
      </c>
      <c r="BM204" s="237" t="s">
        <v>835</v>
      </c>
    </row>
    <row r="205" s="2" customFormat="1" ht="21.75" customHeight="1">
      <c r="A205" s="35"/>
      <c r="B205" s="36"/>
      <c r="C205" s="226" t="s">
        <v>509</v>
      </c>
      <c r="D205" s="226" t="s">
        <v>170</v>
      </c>
      <c r="E205" s="227" t="s">
        <v>1938</v>
      </c>
      <c r="F205" s="228" t="s">
        <v>1939</v>
      </c>
      <c r="G205" s="229" t="s">
        <v>291</v>
      </c>
      <c r="H205" s="230">
        <v>10</v>
      </c>
      <c r="I205" s="231"/>
      <c r="J205" s="230">
        <f>ROUND(I205*H205,3)</f>
        <v>0</v>
      </c>
      <c r="K205" s="232"/>
      <c r="L205" s="41"/>
      <c r="M205" s="233" t="s">
        <v>1</v>
      </c>
      <c r="N205" s="234" t="s">
        <v>38</v>
      </c>
      <c r="O205" s="94"/>
      <c r="P205" s="235">
        <f>O205*H205</f>
        <v>0</v>
      </c>
      <c r="Q205" s="235">
        <v>0</v>
      </c>
      <c r="R205" s="235">
        <f>Q205*H205</f>
        <v>0</v>
      </c>
      <c r="S205" s="235">
        <v>0</v>
      </c>
      <c r="T205" s="236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37" t="s">
        <v>426</v>
      </c>
      <c r="AT205" s="237" t="s">
        <v>170</v>
      </c>
      <c r="AU205" s="237" t="s">
        <v>82</v>
      </c>
      <c r="AY205" s="14" t="s">
        <v>168</v>
      </c>
      <c r="BE205" s="238">
        <f>IF(N205="základná",J205,0)</f>
        <v>0</v>
      </c>
      <c r="BF205" s="238">
        <f>IF(N205="znížená",J205,0)</f>
        <v>0</v>
      </c>
      <c r="BG205" s="238">
        <f>IF(N205="zákl. prenesená",J205,0)</f>
        <v>0</v>
      </c>
      <c r="BH205" s="238">
        <f>IF(N205="zníž. prenesená",J205,0)</f>
        <v>0</v>
      </c>
      <c r="BI205" s="238">
        <f>IF(N205="nulová",J205,0)</f>
        <v>0</v>
      </c>
      <c r="BJ205" s="14" t="s">
        <v>82</v>
      </c>
      <c r="BK205" s="239">
        <f>ROUND(I205*H205,3)</f>
        <v>0</v>
      </c>
      <c r="BL205" s="14" t="s">
        <v>426</v>
      </c>
      <c r="BM205" s="237" t="s">
        <v>845</v>
      </c>
    </row>
    <row r="206" s="2" customFormat="1" ht="24.15" customHeight="1">
      <c r="A206" s="35"/>
      <c r="B206" s="36"/>
      <c r="C206" s="240" t="s">
        <v>513</v>
      </c>
      <c r="D206" s="240" t="s">
        <v>439</v>
      </c>
      <c r="E206" s="241" t="s">
        <v>1940</v>
      </c>
      <c r="F206" s="242" t="s">
        <v>1941</v>
      </c>
      <c r="G206" s="243" t="s">
        <v>291</v>
      </c>
      <c r="H206" s="244">
        <v>10</v>
      </c>
      <c r="I206" s="245"/>
      <c r="J206" s="244">
        <f>ROUND(I206*H206,3)</f>
        <v>0</v>
      </c>
      <c r="K206" s="246"/>
      <c r="L206" s="247"/>
      <c r="M206" s="248" t="s">
        <v>1</v>
      </c>
      <c r="N206" s="249" t="s">
        <v>38</v>
      </c>
      <c r="O206" s="94"/>
      <c r="P206" s="235">
        <f>O206*H206</f>
        <v>0</v>
      </c>
      <c r="Q206" s="235">
        <v>0.00021000000000000001</v>
      </c>
      <c r="R206" s="235">
        <f>Q206*H206</f>
        <v>0.0021000000000000003</v>
      </c>
      <c r="S206" s="235">
        <v>0</v>
      </c>
      <c r="T206" s="236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37" t="s">
        <v>1152</v>
      </c>
      <c r="AT206" s="237" t="s">
        <v>439</v>
      </c>
      <c r="AU206" s="237" t="s">
        <v>82</v>
      </c>
      <c r="AY206" s="14" t="s">
        <v>168</v>
      </c>
      <c r="BE206" s="238">
        <f>IF(N206="základná",J206,0)</f>
        <v>0</v>
      </c>
      <c r="BF206" s="238">
        <f>IF(N206="znížená",J206,0)</f>
        <v>0</v>
      </c>
      <c r="BG206" s="238">
        <f>IF(N206="zákl. prenesená",J206,0)</f>
        <v>0</v>
      </c>
      <c r="BH206" s="238">
        <f>IF(N206="zníž. prenesená",J206,0)</f>
        <v>0</v>
      </c>
      <c r="BI206" s="238">
        <f>IF(N206="nulová",J206,0)</f>
        <v>0</v>
      </c>
      <c r="BJ206" s="14" t="s">
        <v>82</v>
      </c>
      <c r="BK206" s="239">
        <f>ROUND(I206*H206,3)</f>
        <v>0</v>
      </c>
      <c r="BL206" s="14" t="s">
        <v>426</v>
      </c>
      <c r="BM206" s="237" t="s">
        <v>853</v>
      </c>
    </row>
    <row r="207" s="2" customFormat="1" ht="16.5" customHeight="1">
      <c r="A207" s="35"/>
      <c r="B207" s="36"/>
      <c r="C207" s="226" t="s">
        <v>517</v>
      </c>
      <c r="D207" s="226" t="s">
        <v>170</v>
      </c>
      <c r="E207" s="227" t="s">
        <v>1942</v>
      </c>
      <c r="F207" s="228" t="s">
        <v>1943</v>
      </c>
      <c r="G207" s="229" t="s">
        <v>221</v>
      </c>
      <c r="H207" s="230">
        <v>10</v>
      </c>
      <c r="I207" s="231"/>
      <c r="J207" s="230">
        <f>ROUND(I207*H207,3)</f>
        <v>0</v>
      </c>
      <c r="K207" s="232"/>
      <c r="L207" s="41"/>
      <c r="M207" s="233" t="s">
        <v>1</v>
      </c>
      <c r="N207" s="234" t="s">
        <v>38</v>
      </c>
      <c r="O207" s="94"/>
      <c r="P207" s="235">
        <f>O207*H207</f>
        <v>0</v>
      </c>
      <c r="Q207" s="235">
        <v>0</v>
      </c>
      <c r="R207" s="235">
        <f>Q207*H207</f>
        <v>0</v>
      </c>
      <c r="S207" s="235">
        <v>0</v>
      </c>
      <c r="T207" s="236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37" t="s">
        <v>426</v>
      </c>
      <c r="AT207" s="237" t="s">
        <v>170</v>
      </c>
      <c r="AU207" s="237" t="s">
        <v>82</v>
      </c>
      <c r="AY207" s="14" t="s">
        <v>168</v>
      </c>
      <c r="BE207" s="238">
        <f>IF(N207="základná",J207,0)</f>
        <v>0</v>
      </c>
      <c r="BF207" s="238">
        <f>IF(N207="znížená",J207,0)</f>
        <v>0</v>
      </c>
      <c r="BG207" s="238">
        <f>IF(N207="zákl. prenesená",J207,0)</f>
        <v>0</v>
      </c>
      <c r="BH207" s="238">
        <f>IF(N207="zníž. prenesená",J207,0)</f>
        <v>0</v>
      </c>
      <c r="BI207" s="238">
        <f>IF(N207="nulová",J207,0)</f>
        <v>0</v>
      </c>
      <c r="BJ207" s="14" t="s">
        <v>82</v>
      </c>
      <c r="BK207" s="239">
        <f>ROUND(I207*H207,3)</f>
        <v>0</v>
      </c>
      <c r="BL207" s="14" t="s">
        <v>426</v>
      </c>
      <c r="BM207" s="237" t="s">
        <v>862</v>
      </c>
    </row>
    <row r="208" s="2" customFormat="1" ht="24.15" customHeight="1">
      <c r="A208" s="35"/>
      <c r="B208" s="36"/>
      <c r="C208" s="226" t="s">
        <v>521</v>
      </c>
      <c r="D208" s="226" t="s">
        <v>170</v>
      </c>
      <c r="E208" s="227" t="s">
        <v>1944</v>
      </c>
      <c r="F208" s="228" t="s">
        <v>1945</v>
      </c>
      <c r="G208" s="229" t="s">
        <v>666</v>
      </c>
      <c r="H208" s="230">
        <v>20</v>
      </c>
      <c r="I208" s="231"/>
      <c r="J208" s="230">
        <f>ROUND(I208*H208,3)</f>
        <v>0</v>
      </c>
      <c r="K208" s="232"/>
      <c r="L208" s="41"/>
      <c r="M208" s="233" t="s">
        <v>1</v>
      </c>
      <c r="N208" s="234" t="s">
        <v>38</v>
      </c>
      <c r="O208" s="94"/>
      <c r="P208" s="235">
        <f>O208*H208</f>
        <v>0</v>
      </c>
      <c r="Q208" s="235">
        <v>0</v>
      </c>
      <c r="R208" s="235">
        <f>Q208*H208</f>
        <v>0</v>
      </c>
      <c r="S208" s="235">
        <v>0</v>
      </c>
      <c r="T208" s="236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37" t="s">
        <v>426</v>
      </c>
      <c r="AT208" s="237" t="s">
        <v>170</v>
      </c>
      <c r="AU208" s="237" t="s">
        <v>82</v>
      </c>
      <c r="AY208" s="14" t="s">
        <v>168</v>
      </c>
      <c r="BE208" s="238">
        <f>IF(N208="základná",J208,0)</f>
        <v>0</v>
      </c>
      <c r="BF208" s="238">
        <f>IF(N208="znížená",J208,0)</f>
        <v>0</v>
      </c>
      <c r="BG208" s="238">
        <f>IF(N208="zákl. prenesená",J208,0)</f>
        <v>0</v>
      </c>
      <c r="BH208" s="238">
        <f>IF(N208="zníž. prenesená",J208,0)</f>
        <v>0</v>
      </c>
      <c r="BI208" s="238">
        <f>IF(N208="nulová",J208,0)</f>
        <v>0</v>
      </c>
      <c r="BJ208" s="14" t="s">
        <v>82</v>
      </c>
      <c r="BK208" s="239">
        <f>ROUND(I208*H208,3)</f>
        <v>0</v>
      </c>
      <c r="BL208" s="14" t="s">
        <v>426</v>
      </c>
      <c r="BM208" s="237" t="s">
        <v>870</v>
      </c>
    </row>
    <row r="209" s="2" customFormat="1" ht="24.15" customHeight="1">
      <c r="A209" s="35"/>
      <c r="B209" s="36"/>
      <c r="C209" s="226" t="s">
        <v>525</v>
      </c>
      <c r="D209" s="226" t="s">
        <v>170</v>
      </c>
      <c r="E209" s="227" t="s">
        <v>1946</v>
      </c>
      <c r="F209" s="228" t="s">
        <v>1947</v>
      </c>
      <c r="G209" s="229" t="s">
        <v>666</v>
      </c>
      <c r="H209" s="230">
        <v>80</v>
      </c>
      <c r="I209" s="231"/>
      <c r="J209" s="230">
        <f>ROUND(I209*H209,3)</f>
        <v>0</v>
      </c>
      <c r="K209" s="232"/>
      <c r="L209" s="41"/>
      <c r="M209" s="233" t="s">
        <v>1</v>
      </c>
      <c r="N209" s="234" t="s">
        <v>38</v>
      </c>
      <c r="O209" s="94"/>
      <c r="P209" s="235">
        <f>O209*H209</f>
        <v>0</v>
      </c>
      <c r="Q209" s="235">
        <v>0</v>
      </c>
      <c r="R209" s="235">
        <f>Q209*H209</f>
        <v>0</v>
      </c>
      <c r="S209" s="235">
        <v>0</v>
      </c>
      <c r="T209" s="236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37" t="s">
        <v>426</v>
      </c>
      <c r="AT209" s="237" t="s">
        <v>170</v>
      </c>
      <c r="AU209" s="237" t="s">
        <v>82</v>
      </c>
      <c r="AY209" s="14" t="s">
        <v>168</v>
      </c>
      <c r="BE209" s="238">
        <f>IF(N209="základná",J209,0)</f>
        <v>0</v>
      </c>
      <c r="BF209" s="238">
        <f>IF(N209="znížená",J209,0)</f>
        <v>0</v>
      </c>
      <c r="BG209" s="238">
        <f>IF(N209="zákl. prenesená",J209,0)</f>
        <v>0</v>
      </c>
      <c r="BH209" s="238">
        <f>IF(N209="zníž. prenesená",J209,0)</f>
        <v>0</v>
      </c>
      <c r="BI209" s="238">
        <f>IF(N209="nulová",J209,0)</f>
        <v>0</v>
      </c>
      <c r="BJ209" s="14" t="s">
        <v>82</v>
      </c>
      <c r="BK209" s="239">
        <f>ROUND(I209*H209,3)</f>
        <v>0</v>
      </c>
      <c r="BL209" s="14" t="s">
        <v>426</v>
      </c>
      <c r="BM209" s="237" t="s">
        <v>876</v>
      </c>
    </row>
    <row r="210" s="2" customFormat="1" ht="33" customHeight="1">
      <c r="A210" s="35"/>
      <c r="B210" s="36"/>
      <c r="C210" s="226" t="s">
        <v>529</v>
      </c>
      <c r="D210" s="226" t="s">
        <v>170</v>
      </c>
      <c r="E210" s="227" t="s">
        <v>1948</v>
      </c>
      <c r="F210" s="228" t="s">
        <v>1949</v>
      </c>
      <c r="G210" s="229" t="s">
        <v>666</v>
      </c>
      <c r="H210" s="230">
        <v>80</v>
      </c>
      <c r="I210" s="231"/>
      <c r="J210" s="230">
        <f>ROUND(I210*H210,3)</f>
        <v>0</v>
      </c>
      <c r="K210" s="232"/>
      <c r="L210" s="41"/>
      <c r="M210" s="233" t="s">
        <v>1</v>
      </c>
      <c r="N210" s="234" t="s">
        <v>38</v>
      </c>
      <c r="O210" s="94"/>
      <c r="P210" s="235">
        <f>O210*H210</f>
        <v>0</v>
      </c>
      <c r="Q210" s="235">
        <v>0</v>
      </c>
      <c r="R210" s="235">
        <f>Q210*H210</f>
        <v>0</v>
      </c>
      <c r="S210" s="235">
        <v>0</v>
      </c>
      <c r="T210" s="236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37" t="s">
        <v>426</v>
      </c>
      <c r="AT210" s="237" t="s">
        <v>170</v>
      </c>
      <c r="AU210" s="237" t="s">
        <v>82</v>
      </c>
      <c r="AY210" s="14" t="s">
        <v>168</v>
      </c>
      <c r="BE210" s="238">
        <f>IF(N210="základná",J210,0)</f>
        <v>0</v>
      </c>
      <c r="BF210" s="238">
        <f>IF(N210="znížená",J210,0)</f>
        <v>0</v>
      </c>
      <c r="BG210" s="238">
        <f>IF(N210="zákl. prenesená",J210,0)</f>
        <v>0</v>
      </c>
      <c r="BH210" s="238">
        <f>IF(N210="zníž. prenesená",J210,0)</f>
        <v>0</v>
      </c>
      <c r="BI210" s="238">
        <f>IF(N210="nulová",J210,0)</f>
        <v>0</v>
      </c>
      <c r="BJ210" s="14" t="s">
        <v>82</v>
      </c>
      <c r="BK210" s="239">
        <f>ROUND(I210*H210,3)</f>
        <v>0</v>
      </c>
      <c r="BL210" s="14" t="s">
        <v>426</v>
      </c>
      <c r="BM210" s="237" t="s">
        <v>884</v>
      </c>
    </row>
    <row r="211" s="2" customFormat="1" ht="33" customHeight="1">
      <c r="A211" s="35"/>
      <c r="B211" s="36"/>
      <c r="C211" s="226" t="s">
        <v>533</v>
      </c>
      <c r="D211" s="226" t="s">
        <v>170</v>
      </c>
      <c r="E211" s="227" t="s">
        <v>1950</v>
      </c>
      <c r="F211" s="228" t="s">
        <v>1951</v>
      </c>
      <c r="G211" s="229" t="s">
        <v>221</v>
      </c>
      <c r="H211" s="230">
        <v>40</v>
      </c>
      <c r="I211" s="231"/>
      <c r="J211" s="230">
        <f>ROUND(I211*H211,3)</f>
        <v>0</v>
      </c>
      <c r="K211" s="232"/>
      <c r="L211" s="41"/>
      <c r="M211" s="233" t="s">
        <v>1</v>
      </c>
      <c r="N211" s="234" t="s">
        <v>38</v>
      </c>
      <c r="O211" s="94"/>
      <c r="P211" s="235">
        <f>O211*H211</f>
        <v>0</v>
      </c>
      <c r="Q211" s="235">
        <v>0</v>
      </c>
      <c r="R211" s="235">
        <f>Q211*H211</f>
        <v>0</v>
      </c>
      <c r="S211" s="235">
        <v>0</v>
      </c>
      <c r="T211" s="236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37" t="s">
        <v>426</v>
      </c>
      <c r="AT211" s="237" t="s">
        <v>170</v>
      </c>
      <c r="AU211" s="237" t="s">
        <v>82</v>
      </c>
      <c r="AY211" s="14" t="s">
        <v>168</v>
      </c>
      <c r="BE211" s="238">
        <f>IF(N211="základná",J211,0)</f>
        <v>0</v>
      </c>
      <c r="BF211" s="238">
        <f>IF(N211="znížená",J211,0)</f>
        <v>0</v>
      </c>
      <c r="BG211" s="238">
        <f>IF(N211="zákl. prenesená",J211,0)</f>
        <v>0</v>
      </c>
      <c r="BH211" s="238">
        <f>IF(N211="zníž. prenesená",J211,0)</f>
        <v>0</v>
      </c>
      <c r="BI211" s="238">
        <f>IF(N211="nulová",J211,0)</f>
        <v>0</v>
      </c>
      <c r="BJ211" s="14" t="s">
        <v>82</v>
      </c>
      <c r="BK211" s="239">
        <f>ROUND(I211*H211,3)</f>
        <v>0</v>
      </c>
      <c r="BL211" s="14" t="s">
        <v>426</v>
      </c>
      <c r="BM211" s="237" t="s">
        <v>892</v>
      </c>
    </row>
    <row r="212" s="2" customFormat="1" ht="24.15" customHeight="1">
      <c r="A212" s="35"/>
      <c r="B212" s="36"/>
      <c r="C212" s="226" t="s">
        <v>537</v>
      </c>
      <c r="D212" s="226" t="s">
        <v>170</v>
      </c>
      <c r="E212" s="227" t="s">
        <v>1952</v>
      </c>
      <c r="F212" s="228" t="s">
        <v>1953</v>
      </c>
      <c r="G212" s="229" t="s">
        <v>666</v>
      </c>
      <c r="H212" s="230">
        <v>400</v>
      </c>
      <c r="I212" s="231"/>
      <c r="J212" s="230">
        <f>ROUND(I212*H212,3)</f>
        <v>0</v>
      </c>
      <c r="K212" s="232"/>
      <c r="L212" s="41"/>
      <c r="M212" s="233" t="s">
        <v>1</v>
      </c>
      <c r="N212" s="234" t="s">
        <v>38</v>
      </c>
      <c r="O212" s="94"/>
      <c r="P212" s="235">
        <f>O212*H212</f>
        <v>0</v>
      </c>
      <c r="Q212" s="235">
        <v>0</v>
      </c>
      <c r="R212" s="235">
        <f>Q212*H212</f>
        <v>0</v>
      </c>
      <c r="S212" s="235">
        <v>0</v>
      </c>
      <c r="T212" s="236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37" t="s">
        <v>426</v>
      </c>
      <c r="AT212" s="237" t="s">
        <v>170</v>
      </c>
      <c r="AU212" s="237" t="s">
        <v>82</v>
      </c>
      <c r="AY212" s="14" t="s">
        <v>168</v>
      </c>
      <c r="BE212" s="238">
        <f>IF(N212="základná",J212,0)</f>
        <v>0</v>
      </c>
      <c r="BF212" s="238">
        <f>IF(N212="znížená",J212,0)</f>
        <v>0</v>
      </c>
      <c r="BG212" s="238">
        <f>IF(N212="zákl. prenesená",J212,0)</f>
        <v>0</v>
      </c>
      <c r="BH212" s="238">
        <f>IF(N212="zníž. prenesená",J212,0)</f>
        <v>0</v>
      </c>
      <c r="BI212" s="238">
        <f>IF(N212="nulová",J212,0)</f>
        <v>0</v>
      </c>
      <c r="BJ212" s="14" t="s">
        <v>82</v>
      </c>
      <c r="BK212" s="239">
        <f>ROUND(I212*H212,3)</f>
        <v>0</v>
      </c>
      <c r="BL212" s="14" t="s">
        <v>426</v>
      </c>
      <c r="BM212" s="237" t="s">
        <v>900</v>
      </c>
    </row>
    <row r="213" s="2" customFormat="1" ht="16.5" customHeight="1">
      <c r="A213" s="35"/>
      <c r="B213" s="36"/>
      <c r="C213" s="240" t="s">
        <v>541</v>
      </c>
      <c r="D213" s="240" t="s">
        <v>439</v>
      </c>
      <c r="E213" s="241" t="s">
        <v>1954</v>
      </c>
      <c r="F213" s="242" t="s">
        <v>1955</v>
      </c>
      <c r="G213" s="243" t="s">
        <v>666</v>
      </c>
      <c r="H213" s="244">
        <v>400</v>
      </c>
      <c r="I213" s="245"/>
      <c r="J213" s="244">
        <f>ROUND(I213*H213,3)</f>
        <v>0</v>
      </c>
      <c r="K213" s="246"/>
      <c r="L213" s="247"/>
      <c r="M213" s="248" t="s">
        <v>1</v>
      </c>
      <c r="N213" s="249" t="s">
        <v>38</v>
      </c>
      <c r="O213" s="94"/>
      <c r="P213" s="235">
        <f>O213*H213</f>
        <v>0</v>
      </c>
      <c r="Q213" s="235">
        <v>6.9999999999999994E-05</v>
      </c>
      <c r="R213" s="235">
        <f>Q213*H213</f>
        <v>0.027999999999999997</v>
      </c>
      <c r="S213" s="235">
        <v>0</v>
      </c>
      <c r="T213" s="236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37" t="s">
        <v>1152</v>
      </c>
      <c r="AT213" s="237" t="s">
        <v>439</v>
      </c>
      <c r="AU213" s="237" t="s">
        <v>82</v>
      </c>
      <c r="AY213" s="14" t="s">
        <v>168</v>
      </c>
      <c r="BE213" s="238">
        <f>IF(N213="základná",J213,0)</f>
        <v>0</v>
      </c>
      <c r="BF213" s="238">
        <f>IF(N213="znížená",J213,0)</f>
        <v>0</v>
      </c>
      <c r="BG213" s="238">
        <f>IF(N213="zákl. prenesená",J213,0)</f>
        <v>0</v>
      </c>
      <c r="BH213" s="238">
        <f>IF(N213="zníž. prenesená",J213,0)</f>
        <v>0</v>
      </c>
      <c r="BI213" s="238">
        <f>IF(N213="nulová",J213,0)</f>
        <v>0</v>
      </c>
      <c r="BJ213" s="14" t="s">
        <v>82</v>
      </c>
      <c r="BK213" s="239">
        <f>ROUND(I213*H213,3)</f>
        <v>0</v>
      </c>
      <c r="BL213" s="14" t="s">
        <v>426</v>
      </c>
      <c r="BM213" s="237" t="s">
        <v>910</v>
      </c>
    </row>
    <row r="214" s="2" customFormat="1" ht="24.15" customHeight="1">
      <c r="A214" s="35"/>
      <c r="B214" s="36"/>
      <c r="C214" s="226" t="s">
        <v>545</v>
      </c>
      <c r="D214" s="226" t="s">
        <v>170</v>
      </c>
      <c r="E214" s="227" t="s">
        <v>1956</v>
      </c>
      <c r="F214" s="228" t="s">
        <v>1957</v>
      </c>
      <c r="G214" s="229" t="s">
        <v>666</v>
      </c>
      <c r="H214" s="230">
        <v>200</v>
      </c>
      <c r="I214" s="231"/>
      <c r="J214" s="230">
        <f>ROUND(I214*H214,3)</f>
        <v>0</v>
      </c>
      <c r="K214" s="232"/>
      <c r="L214" s="41"/>
      <c r="M214" s="233" t="s">
        <v>1</v>
      </c>
      <c r="N214" s="234" t="s">
        <v>38</v>
      </c>
      <c r="O214" s="94"/>
      <c r="P214" s="235">
        <f>O214*H214</f>
        <v>0</v>
      </c>
      <c r="Q214" s="235">
        <v>0</v>
      </c>
      <c r="R214" s="235">
        <f>Q214*H214</f>
        <v>0</v>
      </c>
      <c r="S214" s="235">
        <v>0</v>
      </c>
      <c r="T214" s="236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37" t="s">
        <v>426</v>
      </c>
      <c r="AT214" s="237" t="s">
        <v>170</v>
      </c>
      <c r="AU214" s="237" t="s">
        <v>82</v>
      </c>
      <c r="AY214" s="14" t="s">
        <v>168</v>
      </c>
      <c r="BE214" s="238">
        <f>IF(N214="základná",J214,0)</f>
        <v>0</v>
      </c>
      <c r="BF214" s="238">
        <f>IF(N214="znížená",J214,0)</f>
        <v>0</v>
      </c>
      <c r="BG214" s="238">
        <f>IF(N214="zákl. prenesená",J214,0)</f>
        <v>0</v>
      </c>
      <c r="BH214" s="238">
        <f>IF(N214="zníž. prenesená",J214,0)</f>
        <v>0</v>
      </c>
      <c r="BI214" s="238">
        <f>IF(N214="nulová",J214,0)</f>
        <v>0</v>
      </c>
      <c r="BJ214" s="14" t="s">
        <v>82</v>
      </c>
      <c r="BK214" s="239">
        <f>ROUND(I214*H214,3)</f>
        <v>0</v>
      </c>
      <c r="BL214" s="14" t="s">
        <v>426</v>
      </c>
      <c r="BM214" s="237" t="s">
        <v>920</v>
      </c>
    </row>
    <row r="215" s="2" customFormat="1" ht="16.5" customHeight="1">
      <c r="A215" s="35"/>
      <c r="B215" s="36"/>
      <c r="C215" s="240" t="s">
        <v>549</v>
      </c>
      <c r="D215" s="240" t="s">
        <v>439</v>
      </c>
      <c r="E215" s="241" t="s">
        <v>1958</v>
      </c>
      <c r="F215" s="242" t="s">
        <v>1959</v>
      </c>
      <c r="G215" s="243" t="s">
        <v>666</v>
      </c>
      <c r="H215" s="244">
        <v>200</v>
      </c>
      <c r="I215" s="245"/>
      <c r="J215" s="244">
        <f>ROUND(I215*H215,3)</f>
        <v>0</v>
      </c>
      <c r="K215" s="246"/>
      <c r="L215" s="247"/>
      <c r="M215" s="248" t="s">
        <v>1</v>
      </c>
      <c r="N215" s="249" t="s">
        <v>38</v>
      </c>
      <c r="O215" s="94"/>
      <c r="P215" s="235">
        <f>O215*H215</f>
        <v>0</v>
      </c>
      <c r="Q215" s="235">
        <v>0.00014999999999999999</v>
      </c>
      <c r="R215" s="235">
        <f>Q215*H215</f>
        <v>0.029999999999999999</v>
      </c>
      <c r="S215" s="235">
        <v>0</v>
      </c>
      <c r="T215" s="236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37" t="s">
        <v>1152</v>
      </c>
      <c r="AT215" s="237" t="s">
        <v>439</v>
      </c>
      <c r="AU215" s="237" t="s">
        <v>82</v>
      </c>
      <c r="AY215" s="14" t="s">
        <v>168</v>
      </c>
      <c r="BE215" s="238">
        <f>IF(N215="základná",J215,0)</f>
        <v>0</v>
      </c>
      <c r="BF215" s="238">
        <f>IF(N215="znížená",J215,0)</f>
        <v>0</v>
      </c>
      <c r="BG215" s="238">
        <f>IF(N215="zákl. prenesená",J215,0)</f>
        <v>0</v>
      </c>
      <c r="BH215" s="238">
        <f>IF(N215="zníž. prenesená",J215,0)</f>
        <v>0</v>
      </c>
      <c r="BI215" s="238">
        <f>IF(N215="nulová",J215,0)</f>
        <v>0</v>
      </c>
      <c r="BJ215" s="14" t="s">
        <v>82</v>
      </c>
      <c r="BK215" s="239">
        <f>ROUND(I215*H215,3)</f>
        <v>0</v>
      </c>
      <c r="BL215" s="14" t="s">
        <v>426</v>
      </c>
      <c r="BM215" s="237" t="s">
        <v>928</v>
      </c>
    </row>
    <row r="216" s="2" customFormat="1" ht="16.5" customHeight="1">
      <c r="A216" s="35"/>
      <c r="B216" s="36"/>
      <c r="C216" s="240" t="s">
        <v>553</v>
      </c>
      <c r="D216" s="240" t="s">
        <v>439</v>
      </c>
      <c r="E216" s="241" t="s">
        <v>1960</v>
      </c>
      <c r="F216" s="242" t="s">
        <v>1961</v>
      </c>
      <c r="G216" s="243" t="s">
        <v>666</v>
      </c>
      <c r="H216" s="244">
        <v>40</v>
      </c>
      <c r="I216" s="245"/>
      <c r="J216" s="244">
        <f>ROUND(I216*H216,3)</f>
        <v>0</v>
      </c>
      <c r="K216" s="246"/>
      <c r="L216" s="247"/>
      <c r="M216" s="248" t="s">
        <v>1</v>
      </c>
      <c r="N216" s="249" t="s">
        <v>38</v>
      </c>
      <c r="O216" s="94"/>
      <c r="P216" s="235">
        <f>O216*H216</f>
        <v>0</v>
      </c>
      <c r="Q216" s="235">
        <v>0</v>
      </c>
      <c r="R216" s="235">
        <f>Q216*H216</f>
        <v>0</v>
      </c>
      <c r="S216" s="235">
        <v>0</v>
      </c>
      <c r="T216" s="236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37" t="s">
        <v>1152</v>
      </c>
      <c r="AT216" s="237" t="s">
        <v>439</v>
      </c>
      <c r="AU216" s="237" t="s">
        <v>82</v>
      </c>
      <c r="AY216" s="14" t="s">
        <v>168</v>
      </c>
      <c r="BE216" s="238">
        <f>IF(N216="základná",J216,0)</f>
        <v>0</v>
      </c>
      <c r="BF216" s="238">
        <f>IF(N216="znížená",J216,0)</f>
        <v>0</v>
      </c>
      <c r="BG216" s="238">
        <f>IF(N216="zákl. prenesená",J216,0)</f>
        <v>0</v>
      </c>
      <c r="BH216" s="238">
        <f>IF(N216="zníž. prenesená",J216,0)</f>
        <v>0</v>
      </c>
      <c r="BI216" s="238">
        <f>IF(N216="nulová",J216,0)</f>
        <v>0</v>
      </c>
      <c r="BJ216" s="14" t="s">
        <v>82</v>
      </c>
      <c r="BK216" s="239">
        <f>ROUND(I216*H216,3)</f>
        <v>0</v>
      </c>
      <c r="BL216" s="14" t="s">
        <v>426</v>
      </c>
      <c r="BM216" s="237" t="s">
        <v>936</v>
      </c>
    </row>
    <row r="217" s="2" customFormat="1" ht="24.15" customHeight="1">
      <c r="A217" s="35"/>
      <c r="B217" s="36"/>
      <c r="C217" s="226" t="s">
        <v>555</v>
      </c>
      <c r="D217" s="226" t="s">
        <v>170</v>
      </c>
      <c r="E217" s="227" t="s">
        <v>1962</v>
      </c>
      <c r="F217" s="228" t="s">
        <v>1963</v>
      </c>
      <c r="G217" s="229" t="s">
        <v>666</v>
      </c>
      <c r="H217" s="230">
        <v>1250</v>
      </c>
      <c r="I217" s="231"/>
      <c r="J217" s="230">
        <f>ROUND(I217*H217,3)</f>
        <v>0</v>
      </c>
      <c r="K217" s="232"/>
      <c r="L217" s="41"/>
      <c r="M217" s="233" t="s">
        <v>1</v>
      </c>
      <c r="N217" s="234" t="s">
        <v>38</v>
      </c>
      <c r="O217" s="94"/>
      <c r="P217" s="235">
        <f>O217*H217</f>
        <v>0</v>
      </c>
      <c r="Q217" s="235">
        <v>0</v>
      </c>
      <c r="R217" s="235">
        <f>Q217*H217</f>
        <v>0</v>
      </c>
      <c r="S217" s="235">
        <v>0</v>
      </c>
      <c r="T217" s="236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37" t="s">
        <v>426</v>
      </c>
      <c r="AT217" s="237" t="s">
        <v>170</v>
      </c>
      <c r="AU217" s="237" t="s">
        <v>82</v>
      </c>
      <c r="AY217" s="14" t="s">
        <v>168</v>
      </c>
      <c r="BE217" s="238">
        <f>IF(N217="základná",J217,0)</f>
        <v>0</v>
      </c>
      <c r="BF217" s="238">
        <f>IF(N217="znížená",J217,0)</f>
        <v>0</v>
      </c>
      <c r="BG217" s="238">
        <f>IF(N217="zákl. prenesená",J217,0)</f>
        <v>0</v>
      </c>
      <c r="BH217" s="238">
        <f>IF(N217="zníž. prenesená",J217,0)</f>
        <v>0</v>
      </c>
      <c r="BI217" s="238">
        <f>IF(N217="nulová",J217,0)</f>
        <v>0</v>
      </c>
      <c r="BJ217" s="14" t="s">
        <v>82</v>
      </c>
      <c r="BK217" s="239">
        <f>ROUND(I217*H217,3)</f>
        <v>0</v>
      </c>
      <c r="BL217" s="14" t="s">
        <v>426</v>
      </c>
      <c r="BM217" s="237" t="s">
        <v>944</v>
      </c>
    </row>
    <row r="218" s="2" customFormat="1" ht="16.5" customHeight="1">
      <c r="A218" s="35"/>
      <c r="B218" s="36"/>
      <c r="C218" s="240" t="s">
        <v>559</v>
      </c>
      <c r="D218" s="240" t="s">
        <v>439</v>
      </c>
      <c r="E218" s="241" t="s">
        <v>1964</v>
      </c>
      <c r="F218" s="242" t="s">
        <v>1965</v>
      </c>
      <c r="G218" s="243" t="s">
        <v>666</v>
      </c>
      <c r="H218" s="244">
        <v>1250</v>
      </c>
      <c r="I218" s="245"/>
      <c r="J218" s="244">
        <f>ROUND(I218*H218,3)</f>
        <v>0</v>
      </c>
      <c r="K218" s="246"/>
      <c r="L218" s="247"/>
      <c r="M218" s="248" t="s">
        <v>1</v>
      </c>
      <c r="N218" s="249" t="s">
        <v>38</v>
      </c>
      <c r="O218" s="94"/>
      <c r="P218" s="235">
        <f>O218*H218</f>
        <v>0</v>
      </c>
      <c r="Q218" s="235">
        <v>0</v>
      </c>
      <c r="R218" s="235">
        <f>Q218*H218</f>
        <v>0</v>
      </c>
      <c r="S218" s="235">
        <v>0</v>
      </c>
      <c r="T218" s="236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37" t="s">
        <v>1152</v>
      </c>
      <c r="AT218" s="237" t="s">
        <v>439</v>
      </c>
      <c r="AU218" s="237" t="s">
        <v>82</v>
      </c>
      <c r="AY218" s="14" t="s">
        <v>168</v>
      </c>
      <c r="BE218" s="238">
        <f>IF(N218="základná",J218,0)</f>
        <v>0</v>
      </c>
      <c r="BF218" s="238">
        <f>IF(N218="znížená",J218,0)</f>
        <v>0</v>
      </c>
      <c r="BG218" s="238">
        <f>IF(N218="zákl. prenesená",J218,0)</f>
        <v>0</v>
      </c>
      <c r="BH218" s="238">
        <f>IF(N218="zníž. prenesená",J218,0)</f>
        <v>0</v>
      </c>
      <c r="BI218" s="238">
        <f>IF(N218="nulová",J218,0)</f>
        <v>0</v>
      </c>
      <c r="BJ218" s="14" t="s">
        <v>82</v>
      </c>
      <c r="BK218" s="239">
        <f>ROUND(I218*H218,3)</f>
        <v>0</v>
      </c>
      <c r="BL218" s="14" t="s">
        <v>426</v>
      </c>
      <c r="BM218" s="237" t="s">
        <v>952</v>
      </c>
    </row>
    <row r="219" s="2" customFormat="1" ht="24.15" customHeight="1">
      <c r="A219" s="35"/>
      <c r="B219" s="36"/>
      <c r="C219" s="226" t="s">
        <v>563</v>
      </c>
      <c r="D219" s="226" t="s">
        <v>170</v>
      </c>
      <c r="E219" s="227" t="s">
        <v>1962</v>
      </c>
      <c r="F219" s="228" t="s">
        <v>1963</v>
      </c>
      <c r="G219" s="229" t="s">
        <v>666</v>
      </c>
      <c r="H219" s="230">
        <v>320</v>
      </c>
      <c r="I219" s="231"/>
      <c r="J219" s="230">
        <f>ROUND(I219*H219,3)</f>
        <v>0</v>
      </c>
      <c r="K219" s="232"/>
      <c r="L219" s="41"/>
      <c r="M219" s="233" t="s">
        <v>1</v>
      </c>
      <c r="N219" s="234" t="s">
        <v>38</v>
      </c>
      <c r="O219" s="94"/>
      <c r="P219" s="235">
        <f>O219*H219</f>
        <v>0</v>
      </c>
      <c r="Q219" s="235">
        <v>0</v>
      </c>
      <c r="R219" s="235">
        <f>Q219*H219</f>
        <v>0</v>
      </c>
      <c r="S219" s="235">
        <v>0</v>
      </c>
      <c r="T219" s="236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37" t="s">
        <v>426</v>
      </c>
      <c r="AT219" s="237" t="s">
        <v>170</v>
      </c>
      <c r="AU219" s="237" t="s">
        <v>82</v>
      </c>
      <c r="AY219" s="14" t="s">
        <v>168</v>
      </c>
      <c r="BE219" s="238">
        <f>IF(N219="základná",J219,0)</f>
        <v>0</v>
      </c>
      <c r="BF219" s="238">
        <f>IF(N219="znížená",J219,0)</f>
        <v>0</v>
      </c>
      <c r="BG219" s="238">
        <f>IF(N219="zákl. prenesená",J219,0)</f>
        <v>0</v>
      </c>
      <c r="BH219" s="238">
        <f>IF(N219="zníž. prenesená",J219,0)</f>
        <v>0</v>
      </c>
      <c r="BI219" s="238">
        <f>IF(N219="nulová",J219,0)</f>
        <v>0</v>
      </c>
      <c r="BJ219" s="14" t="s">
        <v>82</v>
      </c>
      <c r="BK219" s="239">
        <f>ROUND(I219*H219,3)</f>
        <v>0</v>
      </c>
      <c r="BL219" s="14" t="s">
        <v>426</v>
      </c>
      <c r="BM219" s="237" t="s">
        <v>960</v>
      </c>
    </row>
    <row r="220" s="2" customFormat="1" ht="16.5" customHeight="1">
      <c r="A220" s="35"/>
      <c r="B220" s="36"/>
      <c r="C220" s="240" t="s">
        <v>567</v>
      </c>
      <c r="D220" s="240" t="s">
        <v>439</v>
      </c>
      <c r="E220" s="241" t="s">
        <v>1966</v>
      </c>
      <c r="F220" s="242" t="s">
        <v>1967</v>
      </c>
      <c r="G220" s="243" t="s">
        <v>666</v>
      </c>
      <c r="H220" s="244">
        <v>320</v>
      </c>
      <c r="I220" s="245"/>
      <c r="J220" s="244">
        <f>ROUND(I220*H220,3)</f>
        <v>0</v>
      </c>
      <c r="K220" s="246"/>
      <c r="L220" s="247"/>
      <c r="M220" s="248" t="s">
        <v>1</v>
      </c>
      <c r="N220" s="249" t="s">
        <v>38</v>
      </c>
      <c r="O220" s="94"/>
      <c r="P220" s="235">
        <f>O220*H220</f>
        <v>0</v>
      </c>
      <c r="Q220" s="235">
        <v>0</v>
      </c>
      <c r="R220" s="235">
        <f>Q220*H220</f>
        <v>0</v>
      </c>
      <c r="S220" s="235">
        <v>0</v>
      </c>
      <c r="T220" s="236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37" t="s">
        <v>1152</v>
      </c>
      <c r="AT220" s="237" t="s">
        <v>439</v>
      </c>
      <c r="AU220" s="237" t="s">
        <v>82</v>
      </c>
      <c r="AY220" s="14" t="s">
        <v>168</v>
      </c>
      <c r="BE220" s="238">
        <f>IF(N220="základná",J220,0)</f>
        <v>0</v>
      </c>
      <c r="BF220" s="238">
        <f>IF(N220="znížená",J220,0)</f>
        <v>0</v>
      </c>
      <c r="BG220" s="238">
        <f>IF(N220="zákl. prenesená",J220,0)</f>
        <v>0</v>
      </c>
      <c r="BH220" s="238">
        <f>IF(N220="zníž. prenesená",J220,0)</f>
        <v>0</v>
      </c>
      <c r="BI220" s="238">
        <f>IF(N220="nulová",J220,0)</f>
        <v>0</v>
      </c>
      <c r="BJ220" s="14" t="s">
        <v>82</v>
      </c>
      <c r="BK220" s="239">
        <f>ROUND(I220*H220,3)</f>
        <v>0</v>
      </c>
      <c r="BL220" s="14" t="s">
        <v>426</v>
      </c>
      <c r="BM220" s="237" t="s">
        <v>968</v>
      </c>
    </row>
    <row r="221" s="2" customFormat="1" ht="24.15" customHeight="1">
      <c r="A221" s="35"/>
      <c r="B221" s="36"/>
      <c r="C221" s="226" t="s">
        <v>571</v>
      </c>
      <c r="D221" s="226" t="s">
        <v>170</v>
      </c>
      <c r="E221" s="227" t="s">
        <v>1968</v>
      </c>
      <c r="F221" s="228" t="s">
        <v>1969</v>
      </c>
      <c r="G221" s="229" t="s">
        <v>666</v>
      </c>
      <c r="H221" s="230">
        <v>2230</v>
      </c>
      <c r="I221" s="231"/>
      <c r="J221" s="230">
        <f>ROUND(I221*H221,3)</f>
        <v>0</v>
      </c>
      <c r="K221" s="232"/>
      <c r="L221" s="41"/>
      <c r="M221" s="233" t="s">
        <v>1</v>
      </c>
      <c r="N221" s="234" t="s">
        <v>38</v>
      </c>
      <c r="O221" s="94"/>
      <c r="P221" s="235">
        <f>O221*H221</f>
        <v>0</v>
      </c>
      <c r="Q221" s="235">
        <v>0</v>
      </c>
      <c r="R221" s="235">
        <f>Q221*H221</f>
        <v>0</v>
      </c>
      <c r="S221" s="235">
        <v>0</v>
      </c>
      <c r="T221" s="236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37" t="s">
        <v>426</v>
      </c>
      <c r="AT221" s="237" t="s">
        <v>170</v>
      </c>
      <c r="AU221" s="237" t="s">
        <v>82</v>
      </c>
      <c r="AY221" s="14" t="s">
        <v>168</v>
      </c>
      <c r="BE221" s="238">
        <f>IF(N221="základná",J221,0)</f>
        <v>0</v>
      </c>
      <c r="BF221" s="238">
        <f>IF(N221="znížená",J221,0)</f>
        <v>0</v>
      </c>
      <c r="BG221" s="238">
        <f>IF(N221="zákl. prenesená",J221,0)</f>
        <v>0</v>
      </c>
      <c r="BH221" s="238">
        <f>IF(N221="zníž. prenesená",J221,0)</f>
        <v>0</v>
      </c>
      <c r="BI221" s="238">
        <f>IF(N221="nulová",J221,0)</f>
        <v>0</v>
      </c>
      <c r="BJ221" s="14" t="s">
        <v>82</v>
      </c>
      <c r="BK221" s="239">
        <f>ROUND(I221*H221,3)</f>
        <v>0</v>
      </c>
      <c r="BL221" s="14" t="s">
        <v>426</v>
      </c>
      <c r="BM221" s="237" t="s">
        <v>978</v>
      </c>
    </row>
    <row r="222" s="2" customFormat="1" ht="16.5" customHeight="1">
      <c r="A222" s="35"/>
      <c r="B222" s="36"/>
      <c r="C222" s="240" t="s">
        <v>575</v>
      </c>
      <c r="D222" s="240" t="s">
        <v>439</v>
      </c>
      <c r="E222" s="241" t="s">
        <v>1970</v>
      </c>
      <c r="F222" s="242" t="s">
        <v>1971</v>
      </c>
      <c r="G222" s="243" t="s">
        <v>666</v>
      </c>
      <c r="H222" s="244">
        <v>2230</v>
      </c>
      <c r="I222" s="245"/>
      <c r="J222" s="244">
        <f>ROUND(I222*H222,3)</f>
        <v>0</v>
      </c>
      <c r="K222" s="246"/>
      <c r="L222" s="247"/>
      <c r="M222" s="248" t="s">
        <v>1</v>
      </c>
      <c r="N222" s="249" t="s">
        <v>38</v>
      </c>
      <c r="O222" s="94"/>
      <c r="P222" s="235">
        <f>O222*H222</f>
        <v>0</v>
      </c>
      <c r="Q222" s="235">
        <v>0</v>
      </c>
      <c r="R222" s="235">
        <f>Q222*H222</f>
        <v>0</v>
      </c>
      <c r="S222" s="235">
        <v>0</v>
      </c>
      <c r="T222" s="236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37" t="s">
        <v>1152</v>
      </c>
      <c r="AT222" s="237" t="s">
        <v>439</v>
      </c>
      <c r="AU222" s="237" t="s">
        <v>82</v>
      </c>
      <c r="AY222" s="14" t="s">
        <v>168</v>
      </c>
      <c r="BE222" s="238">
        <f>IF(N222="základná",J222,0)</f>
        <v>0</v>
      </c>
      <c r="BF222" s="238">
        <f>IF(N222="znížená",J222,0)</f>
        <v>0</v>
      </c>
      <c r="BG222" s="238">
        <f>IF(N222="zákl. prenesená",J222,0)</f>
        <v>0</v>
      </c>
      <c r="BH222" s="238">
        <f>IF(N222="zníž. prenesená",J222,0)</f>
        <v>0</v>
      </c>
      <c r="BI222" s="238">
        <f>IF(N222="nulová",J222,0)</f>
        <v>0</v>
      </c>
      <c r="BJ222" s="14" t="s">
        <v>82</v>
      </c>
      <c r="BK222" s="239">
        <f>ROUND(I222*H222,3)</f>
        <v>0</v>
      </c>
      <c r="BL222" s="14" t="s">
        <v>426</v>
      </c>
      <c r="BM222" s="237" t="s">
        <v>986</v>
      </c>
    </row>
    <row r="223" s="2" customFormat="1" ht="24.15" customHeight="1">
      <c r="A223" s="35"/>
      <c r="B223" s="36"/>
      <c r="C223" s="226" t="s">
        <v>579</v>
      </c>
      <c r="D223" s="226" t="s">
        <v>170</v>
      </c>
      <c r="E223" s="227" t="s">
        <v>1972</v>
      </c>
      <c r="F223" s="228" t="s">
        <v>1973</v>
      </c>
      <c r="G223" s="229" t="s">
        <v>666</v>
      </c>
      <c r="H223" s="230">
        <v>200</v>
      </c>
      <c r="I223" s="231"/>
      <c r="J223" s="230">
        <f>ROUND(I223*H223,3)</f>
        <v>0</v>
      </c>
      <c r="K223" s="232"/>
      <c r="L223" s="41"/>
      <c r="M223" s="233" t="s">
        <v>1</v>
      </c>
      <c r="N223" s="234" t="s">
        <v>38</v>
      </c>
      <c r="O223" s="94"/>
      <c r="P223" s="235">
        <f>O223*H223</f>
        <v>0</v>
      </c>
      <c r="Q223" s="235">
        <v>0</v>
      </c>
      <c r="R223" s="235">
        <f>Q223*H223</f>
        <v>0</v>
      </c>
      <c r="S223" s="235">
        <v>0</v>
      </c>
      <c r="T223" s="236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37" t="s">
        <v>426</v>
      </c>
      <c r="AT223" s="237" t="s">
        <v>170</v>
      </c>
      <c r="AU223" s="237" t="s">
        <v>82</v>
      </c>
      <c r="AY223" s="14" t="s">
        <v>168</v>
      </c>
      <c r="BE223" s="238">
        <f>IF(N223="základná",J223,0)</f>
        <v>0</v>
      </c>
      <c r="BF223" s="238">
        <f>IF(N223="znížená",J223,0)</f>
        <v>0</v>
      </c>
      <c r="BG223" s="238">
        <f>IF(N223="zákl. prenesená",J223,0)</f>
        <v>0</v>
      </c>
      <c r="BH223" s="238">
        <f>IF(N223="zníž. prenesená",J223,0)</f>
        <v>0</v>
      </c>
      <c r="BI223" s="238">
        <f>IF(N223="nulová",J223,0)</f>
        <v>0</v>
      </c>
      <c r="BJ223" s="14" t="s">
        <v>82</v>
      </c>
      <c r="BK223" s="239">
        <f>ROUND(I223*H223,3)</f>
        <v>0</v>
      </c>
      <c r="BL223" s="14" t="s">
        <v>426</v>
      </c>
      <c r="BM223" s="237" t="s">
        <v>996</v>
      </c>
    </row>
    <row r="224" s="2" customFormat="1" ht="16.5" customHeight="1">
      <c r="A224" s="35"/>
      <c r="B224" s="36"/>
      <c r="C224" s="240" t="s">
        <v>583</v>
      </c>
      <c r="D224" s="240" t="s">
        <v>439</v>
      </c>
      <c r="E224" s="241" t="s">
        <v>1974</v>
      </c>
      <c r="F224" s="242" t="s">
        <v>1975</v>
      </c>
      <c r="G224" s="243" t="s">
        <v>666</v>
      </c>
      <c r="H224" s="244">
        <v>200</v>
      </c>
      <c r="I224" s="245"/>
      <c r="J224" s="244">
        <f>ROUND(I224*H224,3)</f>
        <v>0</v>
      </c>
      <c r="K224" s="246"/>
      <c r="L224" s="247"/>
      <c r="M224" s="248" t="s">
        <v>1</v>
      </c>
      <c r="N224" s="249" t="s">
        <v>38</v>
      </c>
      <c r="O224" s="94"/>
      <c r="P224" s="235">
        <f>O224*H224</f>
        <v>0</v>
      </c>
      <c r="Q224" s="235">
        <v>0</v>
      </c>
      <c r="R224" s="235">
        <f>Q224*H224</f>
        <v>0</v>
      </c>
      <c r="S224" s="235">
        <v>0</v>
      </c>
      <c r="T224" s="236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37" t="s">
        <v>1152</v>
      </c>
      <c r="AT224" s="237" t="s">
        <v>439</v>
      </c>
      <c r="AU224" s="237" t="s">
        <v>82</v>
      </c>
      <c r="AY224" s="14" t="s">
        <v>168</v>
      </c>
      <c r="BE224" s="238">
        <f>IF(N224="základná",J224,0)</f>
        <v>0</v>
      </c>
      <c r="BF224" s="238">
        <f>IF(N224="znížená",J224,0)</f>
        <v>0</v>
      </c>
      <c r="BG224" s="238">
        <f>IF(N224="zákl. prenesená",J224,0)</f>
        <v>0</v>
      </c>
      <c r="BH224" s="238">
        <f>IF(N224="zníž. prenesená",J224,0)</f>
        <v>0</v>
      </c>
      <c r="BI224" s="238">
        <f>IF(N224="nulová",J224,0)</f>
        <v>0</v>
      </c>
      <c r="BJ224" s="14" t="s">
        <v>82</v>
      </c>
      <c r="BK224" s="239">
        <f>ROUND(I224*H224,3)</f>
        <v>0</v>
      </c>
      <c r="BL224" s="14" t="s">
        <v>426</v>
      </c>
      <c r="BM224" s="237" t="s">
        <v>1004</v>
      </c>
    </row>
    <row r="225" s="2" customFormat="1" ht="24.15" customHeight="1">
      <c r="A225" s="35"/>
      <c r="B225" s="36"/>
      <c r="C225" s="226" t="s">
        <v>587</v>
      </c>
      <c r="D225" s="226" t="s">
        <v>170</v>
      </c>
      <c r="E225" s="227" t="s">
        <v>1976</v>
      </c>
      <c r="F225" s="228" t="s">
        <v>1977</v>
      </c>
      <c r="G225" s="229" t="s">
        <v>666</v>
      </c>
      <c r="H225" s="230">
        <v>80</v>
      </c>
      <c r="I225" s="231"/>
      <c r="J225" s="230">
        <f>ROUND(I225*H225,3)</f>
        <v>0</v>
      </c>
      <c r="K225" s="232"/>
      <c r="L225" s="41"/>
      <c r="M225" s="233" t="s">
        <v>1</v>
      </c>
      <c r="N225" s="234" t="s">
        <v>38</v>
      </c>
      <c r="O225" s="94"/>
      <c r="P225" s="235">
        <f>O225*H225</f>
        <v>0</v>
      </c>
      <c r="Q225" s="235">
        <v>0</v>
      </c>
      <c r="R225" s="235">
        <f>Q225*H225</f>
        <v>0</v>
      </c>
      <c r="S225" s="235">
        <v>0</v>
      </c>
      <c r="T225" s="236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37" t="s">
        <v>426</v>
      </c>
      <c r="AT225" s="237" t="s">
        <v>170</v>
      </c>
      <c r="AU225" s="237" t="s">
        <v>82</v>
      </c>
      <c r="AY225" s="14" t="s">
        <v>168</v>
      </c>
      <c r="BE225" s="238">
        <f>IF(N225="základná",J225,0)</f>
        <v>0</v>
      </c>
      <c r="BF225" s="238">
        <f>IF(N225="znížená",J225,0)</f>
        <v>0</v>
      </c>
      <c r="BG225" s="238">
        <f>IF(N225="zákl. prenesená",J225,0)</f>
        <v>0</v>
      </c>
      <c r="BH225" s="238">
        <f>IF(N225="zníž. prenesená",J225,0)</f>
        <v>0</v>
      </c>
      <c r="BI225" s="238">
        <f>IF(N225="nulová",J225,0)</f>
        <v>0</v>
      </c>
      <c r="BJ225" s="14" t="s">
        <v>82</v>
      </c>
      <c r="BK225" s="239">
        <f>ROUND(I225*H225,3)</f>
        <v>0</v>
      </c>
      <c r="BL225" s="14" t="s">
        <v>426</v>
      </c>
      <c r="BM225" s="237" t="s">
        <v>1012</v>
      </c>
    </row>
    <row r="226" s="2" customFormat="1" ht="16.5" customHeight="1">
      <c r="A226" s="35"/>
      <c r="B226" s="36"/>
      <c r="C226" s="240" t="s">
        <v>591</v>
      </c>
      <c r="D226" s="240" t="s">
        <v>439</v>
      </c>
      <c r="E226" s="241" t="s">
        <v>1978</v>
      </c>
      <c r="F226" s="242" t="s">
        <v>1979</v>
      </c>
      <c r="G226" s="243" t="s">
        <v>666</v>
      </c>
      <c r="H226" s="244">
        <v>80</v>
      </c>
      <c r="I226" s="245"/>
      <c r="J226" s="244">
        <f>ROUND(I226*H226,3)</f>
        <v>0</v>
      </c>
      <c r="K226" s="246"/>
      <c r="L226" s="247"/>
      <c r="M226" s="248" t="s">
        <v>1</v>
      </c>
      <c r="N226" s="249" t="s">
        <v>38</v>
      </c>
      <c r="O226" s="94"/>
      <c r="P226" s="235">
        <f>O226*H226</f>
        <v>0</v>
      </c>
      <c r="Q226" s="235">
        <v>0</v>
      </c>
      <c r="R226" s="235">
        <f>Q226*H226</f>
        <v>0</v>
      </c>
      <c r="S226" s="235">
        <v>0</v>
      </c>
      <c r="T226" s="236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37" t="s">
        <v>1152</v>
      </c>
      <c r="AT226" s="237" t="s">
        <v>439</v>
      </c>
      <c r="AU226" s="237" t="s">
        <v>82</v>
      </c>
      <c r="AY226" s="14" t="s">
        <v>168</v>
      </c>
      <c r="BE226" s="238">
        <f>IF(N226="základná",J226,0)</f>
        <v>0</v>
      </c>
      <c r="BF226" s="238">
        <f>IF(N226="znížená",J226,0)</f>
        <v>0</v>
      </c>
      <c r="BG226" s="238">
        <f>IF(N226="zákl. prenesená",J226,0)</f>
        <v>0</v>
      </c>
      <c r="BH226" s="238">
        <f>IF(N226="zníž. prenesená",J226,0)</f>
        <v>0</v>
      </c>
      <c r="BI226" s="238">
        <f>IF(N226="nulová",J226,0)</f>
        <v>0</v>
      </c>
      <c r="BJ226" s="14" t="s">
        <v>82</v>
      </c>
      <c r="BK226" s="239">
        <f>ROUND(I226*H226,3)</f>
        <v>0</v>
      </c>
      <c r="BL226" s="14" t="s">
        <v>426</v>
      </c>
      <c r="BM226" s="237" t="s">
        <v>1019</v>
      </c>
    </row>
    <row r="227" s="2" customFormat="1" ht="21.75" customHeight="1">
      <c r="A227" s="35"/>
      <c r="B227" s="36"/>
      <c r="C227" s="226" t="s">
        <v>595</v>
      </c>
      <c r="D227" s="226" t="s">
        <v>170</v>
      </c>
      <c r="E227" s="227" t="s">
        <v>1980</v>
      </c>
      <c r="F227" s="228" t="s">
        <v>1981</v>
      </c>
      <c r="G227" s="229" t="s">
        <v>666</v>
      </c>
      <c r="H227" s="230">
        <v>60</v>
      </c>
      <c r="I227" s="231"/>
      <c r="J227" s="230">
        <f>ROUND(I227*H227,3)</f>
        <v>0</v>
      </c>
      <c r="K227" s="232"/>
      <c r="L227" s="41"/>
      <c r="M227" s="233" t="s">
        <v>1</v>
      </c>
      <c r="N227" s="234" t="s">
        <v>38</v>
      </c>
      <c r="O227" s="94"/>
      <c r="P227" s="235">
        <f>O227*H227</f>
        <v>0</v>
      </c>
      <c r="Q227" s="235">
        <v>0</v>
      </c>
      <c r="R227" s="235">
        <f>Q227*H227</f>
        <v>0</v>
      </c>
      <c r="S227" s="235">
        <v>0</v>
      </c>
      <c r="T227" s="236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37" t="s">
        <v>426</v>
      </c>
      <c r="AT227" s="237" t="s">
        <v>170</v>
      </c>
      <c r="AU227" s="237" t="s">
        <v>82</v>
      </c>
      <c r="AY227" s="14" t="s">
        <v>168</v>
      </c>
      <c r="BE227" s="238">
        <f>IF(N227="základná",J227,0)</f>
        <v>0</v>
      </c>
      <c r="BF227" s="238">
        <f>IF(N227="znížená",J227,0)</f>
        <v>0</v>
      </c>
      <c r="BG227" s="238">
        <f>IF(N227="zákl. prenesená",J227,0)</f>
        <v>0</v>
      </c>
      <c r="BH227" s="238">
        <f>IF(N227="zníž. prenesená",J227,0)</f>
        <v>0</v>
      </c>
      <c r="BI227" s="238">
        <f>IF(N227="nulová",J227,0)</f>
        <v>0</v>
      </c>
      <c r="BJ227" s="14" t="s">
        <v>82</v>
      </c>
      <c r="BK227" s="239">
        <f>ROUND(I227*H227,3)</f>
        <v>0</v>
      </c>
      <c r="BL227" s="14" t="s">
        <v>426</v>
      </c>
      <c r="BM227" s="237" t="s">
        <v>1160</v>
      </c>
    </row>
    <row r="228" s="2" customFormat="1" ht="21.75" customHeight="1">
      <c r="A228" s="35"/>
      <c r="B228" s="36"/>
      <c r="C228" s="240" t="s">
        <v>599</v>
      </c>
      <c r="D228" s="240" t="s">
        <v>439</v>
      </c>
      <c r="E228" s="241" t="s">
        <v>1982</v>
      </c>
      <c r="F228" s="242" t="s">
        <v>1983</v>
      </c>
      <c r="G228" s="243" t="s">
        <v>666</v>
      </c>
      <c r="H228" s="244">
        <v>60</v>
      </c>
      <c r="I228" s="245"/>
      <c r="J228" s="244">
        <f>ROUND(I228*H228,3)</f>
        <v>0</v>
      </c>
      <c r="K228" s="246"/>
      <c r="L228" s="247"/>
      <c r="M228" s="248" t="s">
        <v>1</v>
      </c>
      <c r="N228" s="249" t="s">
        <v>38</v>
      </c>
      <c r="O228" s="94"/>
      <c r="P228" s="235">
        <f>O228*H228</f>
        <v>0</v>
      </c>
      <c r="Q228" s="235">
        <v>0.00073999999999999999</v>
      </c>
      <c r="R228" s="235">
        <f>Q228*H228</f>
        <v>0.044400000000000002</v>
      </c>
      <c r="S228" s="235">
        <v>0</v>
      </c>
      <c r="T228" s="236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237" t="s">
        <v>1152</v>
      </c>
      <c r="AT228" s="237" t="s">
        <v>439</v>
      </c>
      <c r="AU228" s="237" t="s">
        <v>82</v>
      </c>
      <c r="AY228" s="14" t="s">
        <v>168</v>
      </c>
      <c r="BE228" s="238">
        <f>IF(N228="základná",J228,0)</f>
        <v>0</v>
      </c>
      <c r="BF228" s="238">
        <f>IF(N228="znížená",J228,0)</f>
        <v>0</v>
      </c>
      <c r="BG228" s="238">
        <f>IF(N228="zákl. prenesená",J228,0)</f>
        <v>0</v>
      </c>
      <c r="BH228" s="238">
        <f>IF(N228="zníž. prenesená",J228,0)</f>
        <v>0</v>
      </c>
      <c r="BI228" s="238">
        <f>IF(N228="nulová",J228,0)</f>
        <v>0</v>
      </c>
      <c r="BJ228" s="14" t="s">
        <v>82</v>
      </c>
      <c r="BK228" s="239">
        <f>ROUND(I228*H228,3)</f>
        <v>0</v>
      </c>
      <c r="BL228" s="14" t="s">
        <v>426</v>
      </c>
      <c r="BM228" s="237" t="s">
        <v>1168</v>
      </c>
    </row>
    <row r="229" s="2" customFormat="1" ht="24.15" customHeight="1">
      <c r="A229" s="35"/>
      <c r="B229" s="36"/>
      <c r="C229" s="226" t="s">
        <v>603</v>
      </c>
      <c r="D229" s="226" t="s">
        <v>170</v>
      </c>
      <c r="E229" s="227" t="s">
        <v>1984</v>
      </c>
      <c r="F229" s="228" t="s">
        <v>1985</v>
      </c>
      <c r="G229" s="229" t="s">
        <v>666</v>
      </c>
      <c r="H229" s="230">
        <v>35</v>
      </c>
      <c r="I229" s="231"/>
      <c r="J229" s="230">
        <f>ROUND(I229*H229,3)</f>
        <v>0</v>
      </c>
      <c r="K229" s="232"/>
      <c r="L229" s="41"/>
      <c r="M229" s="233" t="s">
        <v>1</v>
      </c>
      <c r="N229" s="234" t="s">
        <v>38</v>
      </c>
      <c r="O229" s="94"/>
      <c r="P229" s="235">
        <f>O229*H229</f>
        <v>0</v>
      </c>
      <c r="Q229" s="235">
        <v>0</v>
      </c>
      <c r="R229" s="235">
        <f>Q229*H229</f>
        <v>0</v>
      </c>
      <c r="S229" s="235">
        <v>0</v>
      </c>
      <c r="T229" s="236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37" t="s">
        <v>426</v>
      </c>
      <c r="AT229" s="237" t="s">
        <v>170</v>
      </c>
      <c r="AU229" s="237" t="s">
        <v>82</v>
      </c>
      <c r="AY229" s="14" t="s">
        <v>168</v>
      </c>
      <c r="BE229" s="238">
        <f>IF(N229="základná",J229,0)</f>
        <v>0</v>
      </c>
      <c r="BF229" s="238">
        <f>IF(N229="znížená",J229,0)</f>
        <v>0</v>
      </c>
      <c r="BG229" s="238">
        <f>IF(N229="zákl. prenesená",J229,0)</f>
        <v>0</v>
      </c>
      <c r="BH229" s="238">
        <f>IF(N229="zníž. prenesená",J229,0)</f>
        <v>0</v>
      </c>
      <c r="BI229" s="238">
        <f>IF(N229="nulová",J229,0)</f>
        <v>0</v>
      </c>
      <c r="BJ229" s="14" t="s">
        <v>82</v>
      </c>
      <c r="BK229" s="239">
        <f>ROUND(I229*H229,3)</f>
        <v>0</v>
      </c>
      <c r="BL229" s="14" t="s">
        <v>426</v>
      </c>
      <c r="BM229" s="237" t="s">
        <v>1176</v>
      </c>
    </row>
    <row r="230" s="2" customFormat="1" ht="21.75" customHeight="1">
      <c r="A230" s="35"/>
      <c r="B230" s="36"/>
      <c r="C230" s="240" t="s">
        <v>607</v>
      </c>
      <c r="D230" s="240" t="s">
        <v>439</v>
      </c>
      <c r="E230" s="241" t="s">
        <v>1986</v>
      </c>
      <c r="F230" s="242" t="s">
        <v>1987</v>
      </c>
      <c r="G230" s="243" t="s">
        <v>666</v>
      </c>
      <c r="H230" s="244">
        <v>35</v>
      </c>
      <c r="I230" s="245"/>
      <c r="J230" s="244">
        <f>ROUND(I230*H230,3)</f>
        <v>0</v>
      </c>
      <c r="K230" s="246"/>
      <c r="L230" s="247"/>
      <c r="M230" s="248" t="s">
        <v>1</v>
      </c>
      <c r="N230" s="249" t="s">
        <v>38</v>
      </c>
      <c r="O230" s="94"/>
      <c r="P230" s="235">
        <f>O230*H230</f>
        <v>0</v>
      </c>
      <c r="Q230" s="235">
        <v>0.00157</v>
      </c>
      <c r="R230" s="235">
        <f>Q230*H230</f>
        <v>0.054949999999999999</v>
      </c>
      <c r="S230" s="235">
        <v>0</v>
      </c>
      <c r="T230" s="236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37" t="s">
        <v>1152</v>
      </c>
      <c r="AT230" s="237" t="s">
        <v>439</v>
      </c>
      <c r="AU230" s="237" t="s">
        <v>82</v>
      </c>
      <c r="AY230" s="14" t="s">
        <v>168</v>
      </c>
      <c r="BE230" s="238">
        <f>IF(N230="základná",J230,0)</f>
        <v>0</v>
      </c>
      <c r="BF230" s="238">
        <f>IF(N230="znížená",J230,0)</f>
        <v>0</v>
      </c>
      <c r="BG230" s="238">
        <f>IF(N230="zákl. prenesená",J230,0)</f>
        <v>0</v>
      </c>
      <c r="BH230" s="238">
        <f>IF(N230="zníž. prenesená",J230,0)</f>
        <v>0</v>
      </c>
      <c r="BI230" s="238">
        <f>IF(N230="nulová",J230,0)</f>
        <v>0</v>
      </c>
      <c r="BJ230" s="14" t="s">
        <v>82</v>
      </c>
      <c r="BK230" s="239">
        <f>ROUND(I230*H230,3)</f>
        <v>0</v>
      </c>
      <c r="BL230" s="14" t="s">
        <v>426</v>
      </c>
      <c r="BM230" s="237" t="s">
        <v>1184</v>
      </c>
    </row>
    <row r="231" s="2" customFormat="1" ht="16.5" customHeight="1">
      <c r="A231" s="35"/>
      <c r="B231" s="36"/>
      <c r="C231" s="226" t="s">
        <v>611</v>
      </c>
      <c r="D231" s="226" t="s">
        <v>170</v>
      </c>
      <c r="E231" s="227" t="s">
        <v>1988</v>
      </c>
      <c r="F231" s="228" t="s">
        <v>1989</v>
      </c>
      <c r="G231" s="229" t="s">
        <v>666</v>
      </c>
      <c r="H231" s="230">
        <v>160</v>
      </c>
      <c r="I231" s="231"/>
      <c r="J231" s="230">
        <f>ROUND(I231*H231,3)</f>
        <v>0</v>
      </c>
      <c r="K231" s="232"/>
      <c r="L231" s="41"/>
      <c r="M231" s="233" t="s">
        <v>1</v>
      </c>
      <c r="N231" s="234" t="s">
        <v>38</v>
      </c>
      <c r="O231" s="94"/>
      <c r="P231" s="235">
        <f>O231*H231</f>
        <v>0</v>
      </c>
      <c r="Q231" s="235">
        <v>0</v>
      </c>
      <c r="R231" s="235">
        <f>Q231*H231</f>
        <v>0</v>
      </c>
      <c r="S231" s="235">
        <v>0</v>
      </c>
      <c r="T231" s="236">
        <f>S231*H231</f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237" t="s">
        <v>426</v>
      </c>
      <c r="AT231" s="237" t="s">
        <v>170</v>
      </c>
      <c r="AU231" s="237" t="s">
        <v>82</v>
      </c>
      <c r="AY231" s="14" t="s">
        <v>168</v>
      </c>
      <c r="BE231" s="238">
        <f>IF(N231="základná",J231,0)</f>
        <v>0</v>
      </c>
      <c r="BF231" s="238">
        <f>IF(N231="znížená",J231,0)</f>
        <v>0</v>
      </c>
      <c r="BG231" s="238">
        <f>IF(N231="zákl. prenesená",J231,0)</f>
        <v>0</v>
      </c>
      <c r="BH231" s="238">
        <f>IF(N231="zníž. prenesená",J231,0)</f>
        <v>0</v>
      </c>
      <c r="BI231" s="238">
        <f>IF(N231="nulová",J231,0)</f>
        <v>0</v>
      </c>
      <c r="BJ231" s="14" t="s">
        <v>82</v>
      </c>
      <c r="BK231" s="239">
        <f>ROUND(I231*H231,3)</f>
        <v>0</v>
      </c>
      <c r="BL231" s="14" t="s">
        <v>426</v>
      </c>
      <c r="BM231" s="237" t="s">
        <v>1192</v>
      </c>
    </row>
    <row r="232" s="2" customFormat="1" ht="16.5" customHeight="1">
      <c r="A232" s="35"/>
      <c r="B232" s="36"/>
      <c r="C232" s="240" t="s">
        <v>614</v>
      </c>
      <c r="D232" s="240" t="s">
        <v>439</v>
      </c>
      <c r="E232" s="241" t="s">
        <v>1990</v>
      </c>
      <c r="F232" s="242" t="s">
        <v>1991</v>
      </c>
      <c r="G232" s="243" t="s">
        <v>291</v>
      </c>
      <c r="H232" s="244">
        <v>4</v>
      </c>
      <c r="I232" s="245"/>
      <c r="J232" s="244">
        <f>ROUND(I232*H232,3)</f>
        <v>0</v>
      </c>
      <c r="K232" s="246"/>
      <c r="L232" s="247"/>
      <c r="M232" s="248" t="s">
        <v>1</v>
      </c>
      <c r="N232" s="249" t="s">
        <v>38</v>
      </c>
      <c r="O232" s="94"/>
      <c r="P232" s="235">
        <f>O232*H232</f>
        <v>0</v>
      </c>
      <c r="Q232" s="235">
        <v>0</v>
      </c>
      <c r="R232" s="235">
        <f>Q232*H232</f>
        <v>0</v>
      </c>
      <c r="S232" s="235">
        <v>0</v>
      </c>
      <c r="T232" s="236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37" t="s">
        <v>1152</v>
      </c>
      <c r="AT232" s="237" t="s">
        <v>439</v>
      </c>
      <c r="AU232" s="237" t="s">
        <v>82</v>
      </c>
      <c r="AY232" s="14" t="s">
        <v>168</v>
      </c>
      <c r="BE232" s="238">
        <f>IF(N232="základná",J232,0)</f>
        <v>0</v>
      </c>
      <c r="BF232" s="238">
        <f>IF(N232="znížená",J232,0)</f>
        <v>0</v>
      </c>
      <c r="BG232" s="238">
        <f>IF(N232="zákl. prenesená",J232,0)</f>
        <v>0</v>
      </c>
      <c r="BH232" s="238">
        <f>IF(N232="zníž. prenesená",J232,0)</f>
        <v>0</v>
      </c>
      <c r="BI232" s="238">
        <f>IF(N232="nulová",J232,0)</f>
        <v>0</v>
      </c>
      <c r="BJ232" s="14" t="s">
        <v>82</v>
      </c>
      <c r="BK232" s="239">
        <f>ROUND(I232*H232,3)</f>
        <v>0</v>
      </c>
      <c r="BL232" s="14" t="s">
        <v>426</v>
      </c>
      <c r="BM232" s="237" t="s">
        <v>1200</v>
      </c>
    </row>
    <row r="233" s="2" customFormat="1" ht="24.15" customHeight="1">
      <c r="A233" s="35"/>
      <c r="B233" s="36"/>
      <c r="C233" s="240" t="s">
        <v>617</v>
      </c>
      <c r="D233" s="240" t="s">
        <v>439</v>
      </c>
      <c r="E233" s="241" t="s">
        <v>1992</v>
      </c>
      <c r="F233" s="242" t="s">
        <v>1993</v>
      </c>
      <c r="G233" s="243" t="s">
        <v>1034</v>
      </c>
      <c r="H233" s="244">
        <v>100</v>
      </c>
      <c r="I233" s="245"/>
      <c r="J233" s="244">
        <f>ROUND(I233*H233,3)</f>
        <v>0</v>
      </c>
      <c r="K233" s="246"/>
      <c r="L233" s="247"/>
      <c r="M233" s="248" t="s">
        <v>1</v>
      </c>
      <c r="N233" s="249" t="s">
        <v>38</v>
      </c>
      <c r="O233" s="94"/>
      <c r="P233" s="235">
        <f>O233*H233</f>
        <v>0</v>
      </c>
      <c r="Q233" s="235">
        <v>0</v>
      </c>
      <c r="R233" s="235">
        <f>Q233*H233</f>
        <v>0</v>
      </c>
      <c r="S233" s="235">
        <v>0</v>
      </c>
      <c r="T233" s="236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237" t="s">
        <v>1152</v>
      </c>
      <c r="AT233" s="237" t="s">
        <v>439</v>
      </c>
      <c r="AU233" s="237" t="s">
        <v>82</v>
      </c>
      <c r="AY233" s="14" t="s">
        <v>168</v>
      </c>
      <c r="BE233" s="238">
        <f>IF(N233="základná",J233,0)</f>
        <v>0</v>
      </c>
      <c r="BF233" s="238">
        <f>IF(N233="znížená",J233,0)</f>
        <v>0</v>
      </c>
      <c r="BG233" s="238">
        <f>IF(N233="zákl. prenesená",J233,0)</f>
        <v>0</v>
      </c>
      <c r="BH233" s="238">
        <f>IF(N233="zníž. prenesená",J233,0)</f>
        <v>0</v>
      </c>
      <c r="BI233" s="238">
        <f>IF(N233="nulová",J233,0)</f>
        <v>0</v>
      </c>
      <c r="BJ233" s="14" t="s">
        <v>82</v>
      </c>
      <c r="BK233" s="239">
        <f>ROUND(I233*H233,3)</f>
        <v>0</v>
      </c>
      <c r="BL233" s="14" t="s">
        <v>426</v>
      </c>
      <c r="BM233" s="237" t="s">
        <v>1031</v>
      </c>
    </row>
    <row r="234" s="2" customFormat="1" ht="24.15" customHeight="1">
      <c r="A234" s="35"/>
      <c r="B234" s="36"/>
      <c r="C234" s="240" t="s">
        <v>621</v>
      </c>
      <c r="D234" s="240" t="s">
        <v>439</v>
      </c>
      <c r="E234" s="241" t="s">
        <v>1994</v>
      </c>
      <c r="F234" s="242" t="s">
        <v>1995</v>
      </c>
      <c r="G234" s="243" t="s">
        <v>1034</v>
      </c>
      <c r="H234" s="244">
        <v>100</v>
      </c>
      <c r="I234" s="245"/>
      <c r="J234" s="244">
        <f>ROUND(I234*H234,3)</f>
        <v>0</v>
      </c>
      <c r="K234" s="246"/>
      <c r="L234" s="247"/>
      <c r="M234" s="248" t="s">
        <v>1</v>
      </c>
      <c r="N234" s="249" t="s">
        <v>38</v>
      </c>
      <c r="O234" s="94"/>
      <c r="P234" s="235">
        <f>O234*H234</f>
        <v>0</v>
      </c>
      <c r="Q234" s="235">
        <v>0</v>
      </c>
      <c r="R234" s="235">
        <f>Q234*H234</f>
        <v>0</v>
      </c>
      <c r="S234" s="235">
        <v>0</v>
      </c>
      <c r="T234" s="236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37" t="s">
        <v>1152</v>
      </c>
      <c r="AT234" s="237" t="s">
        <v>439</v>
      </c>
      <c r="AU234" s="237" t="s">
        <v>82</v>
      </c>
      <c r="AY234" s="14" t="s">
        <v>168</v>
      </c>
      <c r="BE234" s="238">
        <f>IF(N234="základná",J234,0)</f>
        <v>0</v>
      </c>
      <c r="BF234" s="238">
        <f>IF(N234="znížená",J234,0)</f>
        <v>0</v>
      </c>
      <c r="BG234" s="238">
        <f>IF(N234="zákl. prenesená",J234,0)</f>
        <v>0</v>
      </c>
      <c r="BH234" s="238">
        <f>IF(N234="zníž. prenesená",J234,0)</f>
        <v>0</v>
      </c>
      <c r="BI234" s="238">
        <f>IF(N234="nulová",J234,0)</f>
        <v>0</v>
      </c>
      <c r="BJ234" s="14" t="s">
        <v>82</v>
      </c>
      <c r="BK234" s="239">
        <f>ROUND(I234*H234,3)</f>
        <v>0</v>
      </c>
      <c r="BL234" s="14" t="s">
        <v>426</v>
      </c>
      <c r="BM234" s="237" t="s">
        <v>1040</v>
      </c>
    </row>
    <row r="235" s="2" customFormat="1" ht="24.15" customHeight="1">
      <c r="A235" s="35"/>
      <c r="B235" s="36"/>
      <c r="C235" s="240" t="s">
        <v>625</v>
      </c>
      <c r="D235" s="240" t="s">
        <v>439</v>
      </c>
      <c r="E235" s="241" t="s">
        <v>1996</v>
      </c>
      <c r="F235" s="242" t="s">
        <v>1997</v>
      </c>
      <c r="G235" s="243" t="s">
        <v>1034</v>
      </c>
      <c r="H235" s="244">
        <v>4</v>
      </c>
      <c r="I235" s="245"/>
      <c r="J235" s="244">
        <f>ROUND(I235*H235,3)</f>
        <v>0</v>
      </c>
      <c r="K235" s="246"/>
      <c r="L235" s="247"/>
      <c r="M235" s="248" t="s">
        <v>1</v>
      </c>
      <c r="N235" s="249" t="s">
        <v>38</v>
      </c>
      <c r="O235" s="94"/>
      <c r="P235" s="235">
        <f>O235*H235</f>
        <v>0</v>
      </c>
      <c r="Q235" s="235">
        <v>0</v>
      </c>
      <c r="R235" s="235">
        <f>Q235*H235</f>
        <v>0</v>
      </c>
      <c r="S235" s="235">
        <v>0</v>
      </c>
      <c r="T235" s="236">
        <f>S235*H235</f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237" t="s">
        <v>1152</v>
      </c>
      <c r="AT235" s="237" t="s">
        <v>439</v>
      </c>
      <c r="AU235" s="237" t="s">
        <v>82</v>
      </c>
      <c r="AY235" s="14" t="s">
        <v>168</v>
      </c>
      <c r="BE235" s="238">
        <f>IF(N235="základná",J235,0)</f>
        <v>0</v>
      </c>
      <c r="BF235" s="238">
        <f>IF(N235="znížená",J235,0)</f>
        <v>0</v>
      </c>
      <c r="BG235" s="238">
        <f>IF(N235="zákl. prenesená",J235,0)</f>
        <v>0</v>
      </c>
      <c r="BH235" s="238">
        <f>IF(N235="zníž. prenesená",J235,0)</f>
        <v>0</v>
      </c>
      <c r="BI235" s="238">
        <f>IF(N235="nulová",J235,0)</f>
        <v>0</v>
      </c>
      <c r="BJ235" s="14" t="s">
        <v>82</v>
      </c>
      <c r="BK235" s="239">
        <f>ROUND(I235*H235,3)</f>
        <v>0</v>
      </c>
      <c r="BL235" s="14" t="s">
        <v>426</v>
      </c>
      <c r="BM235" s="237" t="s">
        <v>1047</v>
      </c>
    </row>
    <row r="236" s="2" customFormat="1" ht="33" customHeight="1">
      <c r="A236" s="35"/>
      <c r="B236" s="36"/>
      <c r="C236" s="226" t="s">
        <v>629</v>
      </c>
      <c r="D236" s="226" t="s">
        <v>170</v>
      </c>
      <c r="E236" s="227" t="s">
        <v>1998</v>
      </c>
      <c r="F236" s="228" t="s">
        <v>1999</v>
      </c>
      <c r="G236" s="229" t="s">
        <v>291</v>
      </c>
      <c r="H236" s="230">
        <v>250</v>
      </c>
      <c r="I236" s="231"/>
      <c r="J236" s="230">
        <f>ROUND(I236*H236,3)</f>
        <v>0</v>
      </c>
      <c r="K236" s="232"/>
      <c r="L236" s="41"/>
      <c r="M236" s="233" t="s">
        <v>1</v>
      </c>
      <c r="N236" s="234" t="s">
        <v>38</v>
      </c>
      <c r="O236" s="94"/>
      <c r="P236" s="235">
        <f>O236*H236</f>
        <v>0</v>
      </c>
      <c r="Q236" s="235">
        <v>0</v>
      </c>
      <c r="R236" s="235">
        <f>Q236*H236</f>
        <v>0</v>
      </c>
      <c r="S236" s="235">
        <v>0</v>
      </c>
      <c r="T236" s="236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37" t="s">
        <v>426</v>
      </c>
      <c r="AT236" s="237" t="s">
        <v>170</v>
      </c>
      <c r="AU236" s="237" t="s">
        <v>82</v>
      </c>
      <c r="AY236" s="14" t="s">
        <v>168</v>
      </c>
      <c r="BE236" s="238">
        <f>IF(N236="základná",J236,0)</f>
        <v>0</v>
      </c>
      <c r="BF236" s="238">
        <f>IF(N236="znížená",J236,0)</f>
        <v>0</v>
      </c>
      <c r="BG236" s="238">
        <f>IF(N236="zákl. prenesená",J236,0)</f>
        <v>0</v>
      </c>
      <c r="BH236" s="238">
        <f>IF(N236="zníž. prenesená",J236,0)</f>
        <v>0</v>
      </c>
      <c r="BI236" s="238">
        <f>IF(N236="nulová",J236,0)</f>
        <v>0</v>
      </c>
      <c r="BJ236" s="14" t="s">
        <v>82</v>
      </c>
      <c r="BK236" s="239">
        <f>ROUND(I236*H236,3)</f>
        <v>0</v>
      </c>
      <c r="BL236" s="14" t="s">
        <v>426</v>
      </c>
      <c r="BM236" s="237" t="s">
        <v>1053</v>
      </c>
    </row>
    <row r="237" s="2" customFormat="1" ht="16.5" customHeight="1">
      <c r="A237" s="35"/>
      <c r="B237" s="36"/>
      <c r="C237" s="240" t="s">
        <v>633</v>
      </c>
      <c r="D237" s="240" t="s">
        <v>439</v>
      </c>
      <c r="E237" s="241" t="s">
        <v>2000</v>
      </c>
      <c r="F237" s="242" t="s">
        <v>2001</v>
      </c>
      <c r="G237" s="243" t="s">
        <v>291</v>
      </c>
      <c r="H237" s="244">
        <v>250</v>
      </c>
      <c r="I237" s="245"/>
      <c r="J237" s="244">
        <f>ROUND(I237*H237,3)</f>
        <v>0</v>
      </c>
      <c r="K237" s="246"/>
      <c r="L237" s="247"/>
      <c r="M237" s="248" t="s">
        <v>1</v>
      </c>
      <c r="N237" s="249" t="s">
        <v>38</v>
      </c>
      <c r="O237" s="94"/>
      <c r="P237" s="235">
        <f>O237*H237</f>
        <v>0</v>
      </c>
      <c r="Q237" s="235">
        <v>1.0000000000000001E-05</v>
      </c>
      <c r="R237" s="235">
        <f>Q237*H237</f>
        <v>0.0025000000000000001</v>
      </c>
      <c r="S237" s="235">
        <v>0</v>
      </c>
      <c r="T237" s="236">
        <f>S237*H237</f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37" t="s">
        <v>1152</v>
      </c>
      <c r="AT237" s="237" t="s">
        <v>439</v>
      </c>
      <c r="AU237" s="237" t="s">
        <v>82</v>
      </c>
      <c r="AY237" s="14" t="s">
        <v>168</v>
      </c>
      <c r="BE237" s="238">
        <f>IF(N237="základná",J237,0)</f>
        <v>0</v>
      </c>
      <c r="BF237" s="238">
        <f>IF(N237="znížená",J237,0)</f>
        <v>0</v>
      </c>
      <c r="BG237" s="238">
        <f>IF(N237="zákl. prenesená",J237,0)</f>
        <v>0</v>
      </c>
      <c r="BH237" s="238">
        <f>IF(N237="zníž. prenesená",J237,0)</f>
        <v>0</v>
      </c>
      <c r="BI237" s="238">
        <f>IF(N237="nulová",J237,0)</f>
        <v>0</v>
      </c>
      <c r="BJ237" s="14" t="s">
        <v>82</v>
      </c>
      <c r="BK237" s="239">
        <f>ROUND(I237*H237,3)</f>
        <v>0</v>
      </c>
      <c r="BL237" s="14" t="s">
        <v>426</v>
      </c>
      <c r="BM237" s="237" t="s">
        <v>1059</v>
      </c>
    </row>
    <row r="238" s="12" customFormat="1" ht="22.8" customHeight="1">
      <c r="A238" s="12"/>
      <c r="B238" s="210"/>
      <c r="C238" s="211"/>
      <c r="D238" s="212" t="s">
        <v>71</v>
      </c>
      <c r="E238" s="224" t="s">
        <v>2002</v>
      </c>
      <c r="F238" s="224" t="s">
        <v>2003</v>
      </c>
      <c r="G238" s="211"/>
      <c r="H238" s="211"/>
      <c r="I238" s="214"/>
      <c r="J238" s="225">
        <f>BK238</f>
        <v>0</v>
      </c>
      <c r="K238" s="211"/>
      <c r="L238" s="216"/>
      <c r="M238" s="217"/>
      <c r="N238" s="218"/>
      <c r="O238" s="218"/>
      <c r="P238" s="219">
        <f>SUM(P239:P240)</f>
        <v>0</v>
      </c>
      <c r="Q238" s="218"/>
      <c r="R238" s="219">
        <f>SUM(R239:R240)</f>
        <v>0</v>
      </c>
      <c r="S238" s="218"/>
      <c r="T238" s="220">
        <f>SUM(T239:T240)</f>
        <v>0</v>
      </c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R238" s="221" t="s">
        <v>179</v>
      </c>
      <c r="AT238" s="222" t="s">
        <v>71</v>
      </c>
      <c r="AU238" s="222" t="s">
        <v>80</v>
      </c>
      <c r="AY238" s="221" t="s">
        <v>168</v>
      </c>
      <c r="BK238" s="223">
        <f>SUM(BK239:BK240)</f>
        <v>0</v>
      </c>
    </row>
    <row r="239" s="2" customFormat="1" ht="16.5" customHeight="1">
      <c r="A239" s="35"/>
      <c r="B239" s="36"/>
      <c r="C239" s="226" t="s">
        <v>637</v>
      </c>
      <c r="D239" s="226" t="s">
        <v>170</v>
      </c>
      <c r="E239" s="227" t="s">
        <v>2004</v>
      </c>
      <c r="F239" s="228" t="s">
        <v>2005</v>
      </c>
      <c r="G239" s="229" t="s">
        <v>291</v>
      </c>
      <c r="H239" s="230">
        <v>1</v>
      </c>
      <c r="I239" s="231"/>
      <c r="J239" s="230">
        <f>ROUND(I239*H239,3)</f>
        <v>0</v>
      </c>
      <c r="K239" s="232"/>
      <c r="L239" s="41"/>
      <c r="M239" s="233" t="s">
        <v>1</v>
      </c>
      <c r="N239" s="234" t="s">
        <v>38</v>
      </c>
      <c r="O239" s="94"/>
      <c r="P239" s="235">
        <f>O239*H239</f>
        <v>0</v>
      </c>
      <c r="Q239" s="235">
        <v>0</v>
      </c>
      <c r="R239" s="235">
        <f>Q239*H239</f>
        <v>0</v>
      </c>
      <c r="S239" s="235">
        <v>0</v>
      </c>
      <c r="T239" s="236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237" t="s">
        <v>426</v>
      </c>
      <c r="AT239" s="237" t="s">
        <v>170</v>
      </c>
      <c r="AU239" s="237" t="s">
        <v>82</v>
      </c>
      <c r="AY239" s="14" t="s">
        <v>168</v>
      </c>
      <c r="BE239" s="238">
        <f>IF(N239="základná",J239,0)</f>
        <v>0</v>
      </c>
      <c r="BF239" s="238">
        <f>IF(N239="znížená",J239,0)</f>
        <v>0</v>
      </c>
      <c r="BG239" s="238">
        <f>IF(N239="zákl. prenesená",J239,0)</f>
        <v>0</v>
      </c>
      <c r="BH239" s="238">
        <f>IF(N239="zníž. prenesená",J239,0)</f>
        <v>0</v>
      </c>
      <c r="BI239" s="238">
        <f>IF(N239="nulová",J239,0)</f>
        <v>0</v>
      </c>
      <c r="BJ239" s="14" t="s">
        <v>82</v>
      </c>
      <c r="BK239" s="239">
        <f>ROUND(I239*H239,3)</f>
        <v>0</v>
      </c>
      <c r="BL239" s="14" t="s">
        <v>426</v>
      </c>
      <c r="BM239" s="237" t="s">
        <v>1066</v>
      </c>
    </row>
    <row r="240" s="2" customFormat="1" ht="24.15" customHeight="1">
      <c r="A240" s="35"/>
      <c r="B240" s="36"/>
      <c r="C240" s="226" t="s">
        <v>640</v>
      </c>
      <c r="D240" s="226" t="s">
        <v>170</v>
      </c>
      <c r="E240" s="227" t="s">
        <v>2006</v>
      </c>
      <c r="F240" s="228" t="s">
        <v>2007</v>
      </c>
      <c r="G240" s="229" t="s">
        <v>291</v>
      </c>
      <c r="H240" s="230">
        <v>1</v>
      </c>
      <c r="I240" s="231"/>
      <c r="J240" s="230">
        <f>ROUND(I240*H240,3)</f>
        <v>0</v>
      </c>
      <c r="K240" s="232"/>
      <c r="L240" s="41"/>
      <c r="M240" s="255" t="s">
        <v>1</v>
      </c>
      <c r="N240" s="256" t="s">
        <v>38</v>
      </c>
      <c r="O240" s="252"/>
      <c r="P240" s="253">
        <f>O240*H240</f>
        <v>0</v>
      </c>
      <c r="Q240" s="253">
        <v>0</v>
      </c>
      <c r="R240" s="253">
        <f>Q240*H240</f>
        <v>0</v>
      </c>
      <c r="S240" s="253">
        <v>0</v>
      </c>
      <c r="T240" s="254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37" t="s">
        <v>426</v>
      </c>
      <c r="AT240" s="237" t="s">
        <v>170</v>
      </c>
      <c r="AU240" s="237" t="s">
        <v>82</v>
      </c>
      <c r="AY240" s="14" t="s">
        <v>168</v>
      </c>
      <c r="BE240" s="238">
        <f>IF(N240="základná",J240,0)</f>
        <v>0</v>
      </c>
      <c r="BF240" s="238">
        <f>IF(N240="znížená",J240,0)</f>
        <v>0</v>
      </c>
      <c r="BG240" s="238">
        <f>IF(N240="zákl. prenesená",J240,0)</f>
        <v>0</v>
      </c>
      <c r="BH240" s="238">
        <f>IF(N240="zníž. prenesená",J240,0)</f>
        <v>0</v>
      </c>
      <c r="BI240" s="238">
        <f>IF(N240="nulová",J240,0)</f>
        <v>0</v>
      </c>
      <c r="BJ240" s="14" t="s">
        <v>82</v>
      </c>
      <c r="BK240" s="239">
        <f>ROUND(I240*H240,3)</f>
        <v>0</v>
      </c>
      <c r="BL240" s="14" t="s">
        <v>426</v>
      </c>
      <c r="BM240" s="237" t="s">
        <v>1073</v>
      </c>
    </row>
    <row r="241" s="2" customFormat="1" ht="6.96" customHeight="1">
      <c r="A241" s="35"/>
      <c r="B241" s="69"/>
      <c r="C241" s="70"/>
      <c r="D241" s="70"/>
      <c r="E241" s="70"/>
      <c r="F241" s="70"/>
      <c r="G241" s="70"/>
      <c r="H241" s="70"/>
      <c r="I241" s="70"/>
      <c r="J241" s="70"/>
      <c r="K241" s="70"/>
      <c r="L241" s="41"/>
      <c r="M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</row>
  </sheetData>
  <sheetProtection sheet="1" autoFilter="0" formatColumns="0" formatRows="0" objects="1" scenarios="1" spinCount="100000" saltValue="RjQETUhw/DqOKWel2uQuzjIIqb9IccDL80ZPaKPxS5jakAO0hzRgJvQqdA2I8yoGhc4NguLvQT+xJqkLqc9LIg==" hashValue="AEssAOMNSxgk8Kn36CeBTnapq4x78FB0WOVutFBqf3DafbnFF2Mlx72nyO4ruvUu84pARRpAjsIg9uX2tntS5Q==" algorithmName="SHA-512" password="CC35"/>
  <autoFilter ref="C118:K240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93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72</v>
      </c>
    </row>
    <row r="4" s="1" customFormat="1" ht="24.96" customHeight="1">
      <c r="B4" s="17"/>
      <c r="D4" s="141" t="s">
        <v>115</v>
      </c>
      <c r="L4" s="17"/>
      <c r="M4" s="14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3" t="s">
        <v>14</v>
      </c>
      <c r="L6" s="17"/>
    </row>
    <row r="7" s="1" customFormat="1" ht="26.25" customHeight="1">
      <c r="B7" s="17"/>
      <c r="E7" s="144" t="str">
        <f>'Rekapitulácia stavby'!K6</f>
        <v>Centrum integrovanej zdravotnej starostlivosti, denné centrum pre seniorov, denný stacionár v meste Bánovce nad Bebravou</v>
      </c>
      <c r="F7" s="143"/>
      <c r="G7" s="143"/>
      <c r="H7" s="143"/>
      <c r="L7" s="17"/>
    </row>
    <row r="8" s="2" customFormat="1" ht="12" customHeight="1">
      <c r="A8" s="35"/>
      <c r="B8" s="41"/>
      <c r="C8" s="35"/>
      <c r="D8" s="143" t="s">
        <v>116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5" t="s">
        <v>2008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3" t="s">
        <v>16</v>
      </c>
      <c r="E11" s="35"/>
      <c r="F11" s="146" t="s">
        <v>1</v>
      </c>
      <c r="G11" s="35"/>
      <c r="H11" s="35"/>
      <c r="I11" s="143" t="s">
        <v>17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3" t="s">
        <v>18</v>
      </c>
      <c r="E12" s="35"/>
      <c r="F12" s="146" t="s">
        <v>19</v>
      </c>
      <c r="G12" s="35"/>
      <c r="H12" s="35"/>
      <c r="I12" s="143" t="s">
        <v>20</v>
      </c>
      <c r="J12" s="147" t="str">
        <f>'Rekapitulácia stavby'!AN8</f>
        <v>9. 11. 2022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3" t="s">
        <v>22</v>
      </c>
      <c r="E14" s="35"/>
      <c r="F14" s="35"/>
      <c r="G14" s="35"/>
      <c r="H14" s="35"/>
      <c r="I14" s="143" t="s">
        <v>23</v>
      </c>
      <c r="J14" s="146" t="str">
        <f>IF('Rekapitulácia stavby'!AN10="","",'Rekapitulácia stavby'!AN10)</f>
        <v/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6" t="str">
        <f>IF('Rekapitulácia stavby'!E11="","",'Rekapitulácia stavby'!E11)</f>
        <v xml:space="preserve"> </v>
      </c>
      <c r="F15" s="35"/>
      <c r="G15" s="35"/>
      <c r="H15" s="35"/>
      <c r="I15" s="143" t="s">
        <v>24</v>
      </c>
      <c r="J15" s="146" t="str">
        <f>IF('Rekapitulácia stavby'!AN11="","",'Rekapitulácia stavby'!AN11)</f>
        <v/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3" t="s">
        <v>25</v>
      </c>
      <c r="E17" s="35"/>
      <c r="F17" s="35"/>
      <c r="G17" s="35"/>
      <c r="H17" s="35"/>
      <c r="I17" s="143" t="s">
        <v>23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24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3" t="s">
        <v>27</v>
      </c>
      <c r="E20" s="35"/>
      <c r="F20" s="35"/>
      <c r="G20" s="35"/>
      <c r="H20" s="35"/>
      <c r="I20" s="143" t="s">
        <v>23</v>
      </c>
      <c r="J20" s="146" t="str">
        <f>IF('Rekapitulácia stavby'!AN16="","",'Rekapitulácia stavby'!AN16)</f>
        <v/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6" t="str">
        <f>IF('Rekapitulácia stavby'!E17="","",'Rekapitulácia stavby'!E17)</f>
        <v xml:space="preserve"> </v>
      </c>
      <c r="F21" s="35"/>
      <c r="G21" s="35"/>
      <c r="H21" s="35"/>
      <c r="I21" s="143" t="s">
        <v>24</v>
      </c>
      <c r="J21" s="146" t="str">
        <f>IF('Rekapitulácia stavby'!AN17="","",'Rekapitulácia stavby'!AN17)</f>
        <v/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3" t="s">
        <v>30</v>
      </c>
      <c r="E23" s="35"/>
      <c r="F23" s="35"/>
      <c r="G23" s="35"/>
      <c r="H23" s="35"/>
      <c r="I23" s="143" t="s">
        <v>23</v>
      </c>
      <c r="J23" s="146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6" t="str">
        <f>IF('Rekapitulácia stavby'!E20="","",'Rekapitulácia stavby'!E20)</f>
        <v xml:space="preserve"> </v>
      </c>
      <c r="F24" s="35"/>
      <c r="G24" s="35"/>
      <c r="H24" s="35"/>
      <c r="I24" s="143" t="s">
        <v>24</v>
      </c>
      <c r="J24" s="146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3" t="s">
        <v>31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3" t="s">
        <v>32</v>
      </c>
      <c r="E30" s="35"/>
      <c r="F30" s="35"/>
      <c r="G30" s="35"/>
      <c r="H30" s="35"/>
      <c r="I30" s="35"/>
      <c r="J30" s="154">
        <f>ROUND(J118,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5" t="s">
        <v>34</v>
      </c>
      <c r="G32" s="35"/>
      <c r="H32" s="35"/>
      <c r="I32" s="155" t="s">
        <v>33</v>
      </c>
      <c r="J32" s="155" t="s">
        <v>35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6" t="s">
        <v>36</v>
      </c>
      <c r="E33" s="157" t="s">
        <v>37</v>
      </c>
      <c r="F33" s="158">
        <f>ROUND((SUM(BE118:BE148)),  2)</f>
        <v>0</v>
      </c>
      <c r="G33" s="159"/>
      <c r="H33" s="159"/>
      <c r="I33" s="160">
        <v>0.20000000000000001</v>
      </c>
      <c r="J33" s="158">
        <f>ROUND(((SUM(BE118:BE148))*I33),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7" t="s">
        <v>38</v>
      </c>
      <c r="F34" s="158">
        <f>ROUND((SUM(BF118:BF148)),  2)</f>
        <v>0</v>
      </c>
      <c r="G34" s="159"/>
      <c r="H34" s="159"/>
      <c r="I34" s="160">
        <v>0.20000000000000001</v>
      </c>
      <c r="J34" s="158">
        <f>ROUND(((SUM(BF118:BF148))*I34),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39</v>
      </c>
      <c r="F35" s="161">
        <f>ROUND((SUM(BG118:BG148)),  2)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40</v>
      </c>
      <c r="F36" s="161">
        <f>ROUND((SUM(BH118:BH148)),  2)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41</v>
      </c>
      <c r="F37" s="158">
        <f>ROUND((SUM(BI118:BI148)),  2)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3"/>
      <c r="D39" s="164" t="s">
        <v>42</v>
      </c>
      <c r="E39" s="165"/>
      <c r="F39" s="165"/>
      <c r="G39" s="166" t="s">
        <v>43</v>
      </c>
      <c r="H39" s="167" t="s">
        <v>44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0" t="s">
        <v>45</v>
      </c>
      <c r="E50" s="171"/>
      <c r="F50" s="171"/>
      <c r="G50" s="170" t="s">
        <v>46</v>
      </c>
      <c r="H50" s="171"/>
      <c r="I50" s="171"/>
      <c r="J50" s="171"/>
      <c r="K50" s="171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2" t="s">
        <v>47</v>
      </c>
      <c r="E61" s="173"/>
      <c r="F61" s="174" t="s">
        <v>48</v>
      </c>
      <c r="G61" s="172" t="s">
        <v>47</v>
      </c>
      <c r="H61" s="173"/>
      <c r="I61" s="173"/>
      <c r="J61" s="175" t="s">
        <v>48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0" t="s">
        <v>49</v>
      </c>
      <c r="E65" s="176"/>
      <c r="F65" s="176"/>
      <c r="G65" s="170" t="s">
        <v>50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2" t="s">
        <v>47</v>
      </c>
      <c r="E76" s="173"/>
      <c r="F76" s="174" t="s">
        <v>48</v>
      </c>
      <c r="G76" s="172" t="s">
        <v>47</v>
      </c>
      <c r="H76" s="173"/>
      <c r="I76" s="173"/>
      <c r="J76" s="175" t="s">
        <v>48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118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14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26.25" customHeight="1">
      <c r="A85" s="35"/>
      <c r="B85" s="36"/>
      <c r="C85" s="37"/>
      <c r="D85" s="37"/>
      <c r="E85" s="181" t="str">
        <f>E7</f>
        <v>Centrum integrovanej zdravotnej starostlivosti, denné centrum pre seniorov, denný stacionár v meste Bánovce nad Bebravou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116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9" t="str">
        <f>E9</f>
        <v>5a - slaboprúdové rozvody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18</v>
      </c>
      <c r="D89" s="37"/>
      <c r="E89" s="37"/>
      <c r="F89" s="24" t="str">
        <f>F12</f>
        <v xml:space="preserve"> </v>
      </c>
      <c r="G89" s="37"/>
      <c r="H89" s="37"/>
      <c r="I89" s="29" t="s">
        <v>20</v>
      </c>
      <c r="J89" s="82" t="str">
        <f>IF(J12="","",J12)</f>
        <v>9. 11. 2022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22</v>
      </c>
      <c r="D91" s="37"/>
      <c r="E91" s="37"/>
      <c r="F91" s="24" t="str">
        <f>E15</f>
        <v xml:space="preserve"> </v>
      </c>
      <c r="G91" s="37"/>
      <c r="H91" s="37"/>
      <c r="I91" s="29" t="s">
        <v>27</v>
      </c>
      <c r="J91" s="33" t="str">
        <f>E21</f>
        <v xml:space="preserve"> 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25</v>
      </c>
      <c r="D92" s="37"/>
      <c r="E92" s="37"/>
      <c r="F92" s="24" t="str">
        <f>IF(E18="","",E18)</f>
        <v>Vyplň údaj</v>
      </c>
      <c r="G92" s="37"/>
      <c r="H92" s="37"/>
      <c r="I92" s="29" t="s">
        <v>30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82" t="s">
        <v>119</v>
      </c>
      <c r="D94" s="183"/>
      <c r="E94" s="183"/>
      <c r="F94" s="183"/>
      <c r="G94" s="183"/>
      <c r="H94" s="183"/>
      <c r="I94" s="183"/>
      <c r="J94" s="184" t="s">
        <v>120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85" t="s">
        <v>121</v>
      </c>
      <c r="D96" s="37"/>
      <c r="E96" s="37"/>
      <c r="F96" s="37"/>
      <c r="G96" s="37"/>
      <c r="H96" s="37"/>
      <c r="I96" s="37"/>
      <c r="J96" s="113">
        <f>J118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122</v>
      </c>
    </row>
    <row r="97" s="9" customFormat="1" ht="24.96" customHeight="1">
      <c r="A97" s="9"/>
      <c r="B97" s="186"/>
      <c r="C97" s="187"/>
      <c r="D97" s="188" t="s">
        <v>1769</v>
      </c>
      <c r="E97" s="189"/>
      <c r="F97" s="189"/>
      <c r="G97" s="189"/>
      <c r="H97" s="189"/>
      <c r="I97" s="189"/>
      <c r="J97" s="190">
        <f>J119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2"/>
      <c r="C98" s="193"/>
      <c r="D98" s="194" t="s">
        <v>2009</v>
      </c>
      <c r="E98" s="195"/>
      <c r="F98" s="195"/>
      <c r="G98" s="195"/>
      <c r="H98" s="195"/>
      <c r="I98" s="195"/>
      <c r="J98" s="196">
        <f>J120</f>
        <v>0</v>
      </c>
      <c r="K98" s="193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5"/>
      <c r="B99" s="36"/>
      <c r="C99" s="37"/>
      <c r="D99" s="37"/>
      <c r="E99" s="37"/>
      <c r="F99" s="37"/>
      <c r="G99" s="37"/>
      <c r="H99" s="37"/>
      <c r="I99" s="37"/>
      <c r="J99" s="37"/>
      <c r="K99" s="37"/>
      <c r="L99" s="66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0" s="2" customFormat="1" ht="6.96" customHeight="1">
      <c r="A100" s="35"/>
      <c r="B100" s="69"/>
      <c r="C100" s="70"/>
      <c r="D100" s="70"/>
      <c r="E100" s="70"/>
      <c r="F100" s="70"/>
      <c r="G100" s="70"/>
      <c r="H100" s="70"/>
      <c r="I100" s="70"/>
      <c r="J100" s="70"/>
      <c r="K100" s="70"/>
      <c r="L100" s="66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</row>
    <row r="104" s="2" customFormat="1" ht="6.96" customHeight="1">
      <c r="A104" s="35"/>
      <c r="B104" s="71"/>
      <c r="C104" s="72"/>
      <c r="D104" s="72"/>
      <c r="E104" s="72"/>
      <c r="F104" s="72"/>
      <c r="G104" s="72"/>
      <c r="H104" s="72"/>
      <c r="I104" s="72"/>
      <c r="J104" s="72"/>
      <c r="K104" s="72"/>
      <c r="L104" s="66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="2" customFormat="1" ht="24.96" customHeight="1">
      <c r="A105" s="35"/>
      <c r="B105" s="36"/>
      <c r="C105" s="20" t="s">
        <v>154</v>
      </c>
      <c r="D105" s="37"/>
      <c r="E105" s="37"/>
      <c r="F105" s="37"/>
      <c r="G105" s="37"/>
      <c r="H105" s="37"/>
      <c r="I105" s="37"/>
      <c r="J105" s="37"/>
      <c r="K105" s="37"/>
      <c r="L105" s="66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="2" customFormat="1" ht="6.96" customHeight="1">
      <c r="A106" s="35"/>
      <c r="B106" s="36"/>
      <c r="C106" s="37"/>
      <c r="D106" s="37"/>
      <c r="E106" s="37"/>
      <c r="F106" s="37"/>
      <c r="G106" s="37"/>
      <c r="H106" s="37"/>
      <c r="I106" s="37"/>
      <c r="J106" s="37"/>
      <c r="K106" s="37"/>
      <c r="L106" s="66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12" customHeight="1">
      <c r="A107" s="35"/>
      <c r="B107" s="36"/>
      <c r="C107" s="29" t="s">
        <v>14</v>
      </c>
      <c r="D107" s="37"/>
      <c r="E107" s="37"/>
      <c r="F107" s="37"/>
      <c r="G107" s="37"/>
      <c r="H107" s="37"/>
      <c r="I107" s="37"/>
      <c r="J107" s="37"/>
      <c r="K107" s="37"/>
      <c r="L107" s="66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26.25" customHeight="1">
      <c r="A108" s="35"/>
      <c r="B108" s="36"/>
      <c r="C108" s="37"/>
      <c r="D108" s="37"/>
      <c r="E108" s="181" t="str">
        <f>E7</f>
        <v>Centrum integrovanej zdravotnej starostlivosti, denné centrum pre seniorov, denný stacionár v meste Bánovce nad Bebravou</v>
      </c>
      <c r="F108" s="29"/>
      <c r="G108" s="29"/>
      <c r="H108" s="29"/>
      <c r="I108" s="37"/>
      <c r="J108" s="37"/>
      <c r="K108" s="37"/>
      <c r="L108" s="6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12" customHeight="1">
      <c r="A109" s="35"/>
      <c r="B109" s="36"/>
      <c r="C109" s="29" t="s">
        <v>116</v>
      </c>
      <c r="D109" s="37"/>
      <c r="E109" s="37"/>
      <c r="F109" s="37"/>
      <c r="G109" s="37"/>
      <c r="H109" s="37"/>
      <c r="I109" s="37"/>
      <c r="J109" s="37"/>
      <c r="K109" s="37"/>
      <c r="L109" s="6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6.5" customHeight="1">
      <c r="A110" s="35"/>
      <c r="B110" s="36"/>
      <c r="C110" s="37"/>
      <c r="D110" s="37"/>
      <c r="E110" s="79" t="str">
        <f>E9</f>
        <v>5a - slaboprúdové rozvody</v>
      </c>
      <c r="F110" s="37"/>
      <c r="G110" s="37"/>
      <c r="H110" s="37"/>
      <c r="I110" s="37"/>
      <c r="J110" s="37"/>
      <c r="K110" s="37"/>
      <c r="L110" s="6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6.96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2" customHeight="1">
      <c r="A112" s="35"/>
      <c r="B112" s="36"/>
      <c r="C112" s="29" t="s">
        <v>18</v>
      </c>
      <c r="D112" s="37"/>
      <c r="E112" s="37"/>
      <c r="F112" s="24" t="str">
        <f>F12</f>
        <v xml:space="preserve"> </v>
      </c>
      <c r="G112" s="37"/>
      <c r="H112" s="37"/>
      <c r="I112" s="29" t="s">
        <v>20</v>
      </c>
      <c r="J112" s="82" t="str">
        <f>IF(J12="","",J12)</f>
        <v>9. 11. 2022</v>
      </c>
      <c r="K112" s="37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6.96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5.15" customHeight="1">
      <c r="A114" s="35"/>
      <c r="B114" s="36"/>
      <c r="C114" s="29" t="s">
        <v>22</v>
      </c>
      <c r="D114" s="37"/>
      <c r="E114" s="37"/>
      <c r="F114" s="24" t="str">
        <f>E15</f>
        <v xml:space="preserve"> </v>
      </c>
      <c r="G114" s="37"/>
      <c r="H114" s="37"/>
      <c r="I114" s="29" t="s">
        <v>27</v>
      </c>
      <c r="J114" s="33" t="str">
        <f>E21</f>
        <v xml:space="preserve"> </v>
      </c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5.15" customHeight="1">
      <c r="A115" s="35"/>
      <c r="B115" s="36"/>
      <c r="C115" s="29" t="s">
        <v>25</v>
      </c>
      <c r="D115" s="37"/>
      <c r="E115" s="37"/>
      <c r="F115" s="24" t="str">
        <f>IF(E18="","",E18)</f>
        <v>Vyplň údaj</v>
      </c>
      <c r="G115" s="37"/>
      <c r="H115" s="37"/>
      <c r="I115" s="29" t="s">
        <v>30</v>
      </c>
      <c r="J115" s="33" t="str">
        <f>E24</f>
        <v xml:space="preserve"> </v>
      </c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0.32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11" customFormat="1" ht="29.28" customHeight="1">
      <c r="A117" s="198"/>
      <c r="B117" s="199"/>
      <c r="C117" s="200" t="s">
        <v>155</v>
      </c>
      <c r="D117" s="201" t="s">
        <v>57</v>
      </c>
      <c r="E117" s="201" t="s">
        <v>53</v>
      </c>
      <c r="F117" s="201" t="s">
        <v>54</v>
      </c>
      <c r="G117" s="201" t="s">
        <v>156</v>
      </c>
      <c r="H117" s="201" t="s">
        <v>157</v>
      </c>
      <c r="I117" s="201" t="s">
        <v>158</v>
      </c>
      <c r="J117" s="202" t="s">
        <v>120</v>
      </c>
      <c r="K117" s="203" t="s">
        <v>159</v>
      </c>
      <c r="L117" s="204"/>
      <c r="M117" s="103" t="s">
        <v>1</v>
      </c>
      <c r="N117" s="104" t="s">
        <v>36</v>
      </c>
      <c r="O117" s="104" t="s">
        <v>160</v>
      </c>
      <c r="P117" s="104" t="s">
        <v>161</v>
      </c>
      <c r="Q117" s="104" t="s">
        <v>162</v>
      </c>
      <c r="R117" s="104" t="s">
        <v>163</v>
      </c>
      <c r="S117" s="104" t="s">
        <v>164</v>
      </c>
      <c r="T117" s="105" t="s">
        <v>165</v>
      </c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</row>
    <row r="118" s="2" customFormat="1" ht="22.8" customHeight="1">
      <c r="A118" s="35"/>
      <c r="B118" s="36"/>
      <c r="C118" s="110" t="s">
        <v>121</v>
      </c>
      <c r="D118" s="37"/>
      <c r="E118" s="37"/>
      <c r="F118" s="37"/>
      <c r="G118" s="37"/>
      <c r="H118" s="37"/>
      <c r="I118" s="37"/>
      <c r="J118" s="205">
        <f>BK118</f>
        <v>0</v>
      </c>
      <c r="K118" s="37"/>
      <c r="L118" s="41"/>
      <c r="M118" s="106"/>
      <c r="N118" s="206"/>
      <c r="O118" s="107"/>
      <c r="P118" s="207">
        <f>P119</f>
        <v>0</v>
      </c>
      <c r="Q118" s="107"/>
      <c r="R118" s="207">
        <f>R119</f>
        <v>0.1285</v>
      </c>
      <c r="S118" s="107"/>
      <c r="T118" s="208">
        <f>T119</f>
        <v>1.0800000000000001</v>
      </c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T118" s="14" t="s">
        <v>71</v>
      </c>
      <c r="AU118" s="14" t="s">
        <v>122</v>
      </c>
      <c r="BK118" s="209">
        <f>BK119</f>
        <v>0</v>
      </c>
    </row>
    <row r="119" s="12" customFormat="1" ht="25.92" customHeight="1">
      <c r="A119" s="12"/>
      <c r="B119" s="210"/>
      <c r="C119" s="211"/>
      <c r="D119" s="212" t="s">
        <v>71</v>
      </c>
      <c r="E119" s="213" t="s">
        <v>439</v>
      </c>
      <c r="F119" s="213" t="s">
        <v>439</v>
      </c>
      <c r="G119" s="211"/>
      <c r="H119" s="211"/>
      <c r="I119" s="214"/>
      <c r="J119" s="215">
        <f>BK119</f>
        <v>0</v>
      </c>
      <c r="K119" s="211"/>
      <c r="L119" s="216"/>
      <c r="M119" s="217"/>
      <c r="N119" s="218"/>
      <c r="O119" s="218"/>
      <c r="P119" s="219">
        <f>P120</f>
        <v>0</v>
      </c>
      <c r="Q119" s="218"/>
      <c r="R119" s="219">
        <f>R120</f>
        <v>0.1285</v>
      </c>
      <c r="S119" s="218"/>
      <c r="T119" s="220">
        <f>T120</f>
        <v>1.0800000000000001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21" t="s">
        <v>179</v>
      </c>
      <c r="AT119" s="222" t="s">
        <v>71</v>
      </c>
      <c r="AU119" s="222" t="s">
        <v>72</v>
      </c>
      <c r="AY119" s="221" t="s">
        <v>168</v>
      </c>
      <c r="BK119" s="223">
        <f>BK120</f>
        <v>0</v>
      </c>
    </row>
    <row r="120" s="12" customFormat="1" ht="22.8" customHeight="1">
      <c r="A120" s="12"/>
      <c r="B120" s="210"/>
      <c r="C120" s="211"/>
      <c r="D120" s="212" t="s">
        <v>71</v>
      </c>
      <c r="E120" s="224" t="s">
        <v>2010</v>
      </c>
      <c r="F120" s="224" t="s">
        <v>2011</v>
      </c>
      <c r="G120" s="211"/>
      <c r="H120" s="211"/>
      <c r="I120" s="214"/>
      <c r="J120" s="225">
        <f>BK120</f>
        <v>0</v>
      </c>
      <c r="K120" s="211"/>
      <c r="L120" s="216"/>
      <c r="M120" s="217"/>
      <c r="N120" s="218"/>
      <c r="O120" s="218"/>
      <c r="P120" s="219">
        <f>SUM(P121:P148)</f>
        <v>0</v>
      </c>
      <c r="Q120" s="218"/>
      <c r="R120" s="219">
        <f>SUM(R121:R148)</f>
        <v>0.1285</v>
      </c>
      <c r="S120" s="218"/>
      <c r="T120" s="220">
        <f>SUM(T121:T148)</f>
        <v>1.0800000000000001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21" t="s">
        <v>179</v>
      </c>
      <c r="AT120" s="222" t="s">
        <v>71</v>
      </c>
      <c r="AU120" s="222" t="s">
        <v>80</v>
      </c>
      <c r="AY120" s="221" t="s">
        <v>168</v>
      </c>
      <c r="BK120" s="223">
        <f>SUM(BK121:BK148)</f>
        <v>0</v>
      </c>
    </row>
    <row r="121" s="2" customFormat="1" ht="33" customHeight="1">
      <c r="A121" s="35"/>
      <c r="B121" s="36"/>
      <c r="C121" s="226" t="s">
        <v>80</v>
      </c>
      <c r="D121" s="226" t="s">
        <v>170</v>
      </c>
      <c r="E121" s="227" t="s">
        <v>2012</v>
      </c>
      <c r="F121" s="228" t="s">
        <v>2013</v>
      </c>
      <c r="G121" s="229" t="s">
        <v>291</v>
      </c>
      <c r="H121" s="230">
        <v>35</v>
      </c>
      <c r="I121" s="231"/>
      <c r="J121" s="230">
        <f>ROUND(I121*H121,3)</f>
        <v>0</v>
      </c>
      <c r="K121" s="232"/>
      <c r="L121" s="41"/>
      <c r="M121" s="233" t="s">
        <v>1</v>
      </c>
      <c r="N121" s="234" t="s">
        <v>38</v>
      </c>
      <c r="O121" s="94"/>
      <c r="P121" s="235">
        <f>O121*H121</f>
        <v>0</v>
      </c>
      <c r="Q121" s="235">
        <v>0</v>
      </c>
      <c r="R121" s="235">
        <f>Q121*H121</f>
        <v>0</v>
      </c>
      <c r="S121" s="235">
        <v>0</v>
      </c>
      <c r="T121" s="236">
        <f>S121*H121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237" t="s">
        <v>426</v>
      </c>
      <c r="AT121" s="237" t="s">
        <v>170</v>
      </c>
      <c r="AU121" s="237" t="s">
        <v>82</v>
      </c>
      <c r="AY121" s="14" t="s">
        <v>168</v>
      </c>
      <c r="BE121" s="238">
        <f>IF(N121="základná",J121,0)</f>
        <v>0</v>
      </c>
      <c r="BF121" s="238">
        <f>IF(N121="znížená",J121,0)</f>
        <v>0</v>
      </c>
      <c r="BG121" s="238">
        <f>IF(N121="zákl. prenesená",J121,0)</f>
        <v>0</v>
      </c>
      <c r="BH121" s="238">
        <f>IF(N121="zníž. prenesená",J121,0)</f>
        <v>0</v>
      </c>
      <c r="BI121" s="238">
        <f>IF(N121="nulová",J121,0)</f>
        <v>0</v>
      </c>
      <c r="BJ121" s="14" t="s">
        <v>82</v>
      </c>
      <c r="BK121" s="239">
        <f>ROUND(I121*H121,3)</f>
        <v>0</v>
      </c>
      <c r="BL121" s="14" t="s">
        <v>426</v>
      </c>
      <c r="BM121" s="237" t="s">
        <v>82</v>
      </c>
    </row>
    <row r="122" s="2" customFormat="1" ht="24.15" customHeight="1">
      <c r="A122" s="35"/>
      <c r="B122" s="36"/>
      <c r="C122" s="226" t="s">
        <v>82</v>
      </c>
      <c r="D122" s="226" t="s">
        <v>170</v>
      </c>
      <c r="E122" s="227" t="s">
        <v>2014</v>
      </c>
      <c r="F122" s="228" t="s">
        <v>2015</v>
      </c>
      <c r="G122" s="229" t="s">
        <v>666</v>
      </c>
      <c r="H122" s="230">
        <v>200</v>
      </c>
      <c r="I122" s="231"/>
      <c r="J122" s="230">
        <f>ROUND(I122*H122,3)</f>
        <v>0</v>
      </c>
      <c r="K122" s="232"/>
      <c r="L122" s="41"/>
      <c r="M122" s="233" t="s">
        <v>1</v>
      </c>
      <c r="N122" s="234" t="s">
        <v>38</v>
      </c>
      <c r="O122" s="94"/>
      <c r="P122" s="235">
        <f>O122*H122</f>
        <v>0</v>
      </c>
      <c r="Q122" s="235">
        <v>0</v>
      </c>
      <c r="R122" s="235">
        <f>Q122*H122</f>
        <v>0</v>
      </c>
      <c r="S122" s="235">
        <v>0</v>
      </c>
      <c r="T122" s="236">
        <f>S122*H122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R122" s="237" t="s">
        <v>426</v>
      </c>
      <c r="AT122" s="237" t="s">
        <v>170</v>
      </c>
      <c r="AU122" s="237" t="s">
        <v>82</v>
      </c>
      <c r="AY122" s="14" t="s">
        <v>168</v>
      </c>
      <c r="BE122" s="238">
        <f>IF(N122="základná",J122,0)</f>
        <v>0</v>
      </c>
      <c r="BF122" s="238">
        <f>IF(N122="znížená",J122,0)</f>
        <v>0</v>
      </c>
      <c r="BG122" s="238">
        <f>IF(N122="zákl. prenesená",J122,0)</f>
        <v>0</v>
      </c>
      <c r="BH122" s="238">
        <f>IF(N122="zníž. prenesená",J122,0)</f>
        <v>0</v>
      </c>
      <c r="BI122" s="238">
        <f>IF(N122="nulová",J122,0)</f>
        <v>0</v>
      </c>
      <c r="BJ122" s="14" t="s">
        <v>82</v>
      </c>
      <c r="BK122" s="239">
        <f>ROUND(I122*H122,3)</f>
        <v>0</v>
      </c>
      <c r="BL122" s="14" t="s">
        <v>426</v>
      </c>
      <c r="BM122" s="237" t="s">
        <v>174</v>
      </c>
    </row>
    <row r="123" s="2" customFormat="1" ht="16.5" customHeight="1">
      <c r="A123" s="35"/>
      <c r="B123" s="36"/>
      <c r="C123" s="240" t="s">
        <v>179</v>
      </c>
      <c r="D123" s="240" t="s">
        <v>439</v>
      </c>
      <c r="E123" s="241" t="s">
        <v>2016</v>
      </c>
      <c r="F123" s="242" t="s">
        <v>2017</v>
      </c>
      <c r="G123" s="243" t="s">
        <v>666</v>
      </c>
      <c r="H123" s="244">
        <v>200</v>
      </c>
      <c r="I123" s="245"/>
      <c r="J123" s="244">
        <f>ROUND(I123*H123,3)</f>
        <v>0</v>
      </c>
      <c r="K123" s="246"/>
      <c r="L123" s="247"/>
      <c r="M123" s="248" t="s">
        <v>1</v>
      </c>
      <c r="N123" s="249" t="s">
        <v>38</v>
      </c>
      <c r="O123" s="94"/>
      <c r="P123" s="235">
        <f>O123*H123</f>
        <v>0</v>
      </c>
      <c r="Q123" s="235">
        <v>0</v>
      </c>
      <c r="R123" s="235">
        <f>Q123*H123</f>
        <v>0</v>
      </c>
      <c r="S123" s="235">
        <v>0</v>
      </c>
      <c r="T123" s="236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237" t="s">
        <v>1152</v>
      </c>
      <c r="AT123" s="237" t="s">
        <v>439</v>
      </c>
      <c r="AU123" s="237" t="s">
        <v>82</v>
      </c>
      <c r="AY123" s="14" t="s">
        <v>168</v>
      </c>
      <c r="BE123" s="238">
        <f>IF(N123="základná",J123,0)</f>
        <v>0</v>
      </c>
      <c r="BF123" s="238">
        <f>IF(N123="znížená",J123,0)</f>
        <v>0</v>
      </c>
      <c r="BG123" s="238">
        <f>IF(N123="zákl. prenesená",J123,0)</f>
        <v>0</v>
      </c>
      <c r="BH123" s="238">
        <f>IF(N123="zníž. prenesená",J123,0)</f>
        <v>0</v>
      </c>
      <c r="BI123" s="238">
        <f>IF(N123="nulová",J123,0)</f>
        <v>0</v>
      </c>
      <c r="BJ123" s="14" t="s">
        <v>82</v>
      </c>
      <c r="BK123" s="239">
        <f>ROUND(I123*H123,3)</f>
        <v>0</v>
      </c>
      <c r="BL123" s="14" t="s">
        <v>426</v>
      </c>
      <c r="BM123" s="237" t="s">
        <v>190</v>
      </c>
    </row>
    <row r="124" s="2" customFormat="1" ht="37.8" customHeight="1">
      <c r="A124" s="35"/>
      <c r="B124" s="36"/>
      <c r="C124" s="226" t="s">
        <v>174</v>
      </c>
      <c r="D124" s="226" t="s">
        <v>170</v>
      </c>
      <c r="E124" s="227" t="s">
        <v>2018</v>
      </c>
      <c r="F124" s="228" t="s">
        <v>2019</v>
      </c>
      <c r="G124" s="229" t="s">
        <v>291</v>
      </c>
      <c r="H124" s="230">
        <v>1</v>
      </c>
      <c r="I124" s="231"/>
      <c r="J124" s="230">
        <f>ROUND(I124*H124,3)</f>
        <v>0</v>
      </c>
      <c r="K124" s="232"/>
      <c r="L124" s="41"/>
      <c r="M124" s="233" t="s">
        <v>1</v>
      </c>
      <c r="N124" s="234" t="s">
        <v>38</v>
      </c>
      <c r="O124" s="94"/>
      <c r="P124" s="235">
        <f>O124*H124</f>
        <v>0</v>
      </c>
      <c r="Q124" s="235">
        <v>0</v>
      </c>
      <c r="R124" s="235">
        <f>Q124*H124</f>
        <v>0</v>
      </c>
      <c r="S124" s="235">
        <v>0</v>
      </c>
      <c r="T124" s="236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37" t="s">
        <v>426</v>
      </c>
      <c r="AT124" s="237" t="s">
        <v>170</v>
      </c>
      <c r="AU124" s="237" t="s">
        <v>82</v>
      </c>
      <c r="AY124" s="14" t="s">
        <v>168</v>
      </c>
      <c r="BE124" s="238">
        <f>IF(N124="základná",J124,0)</f>
        <v>0</v>
      </c>
      <c r="BF124" s="238">
        <f>IF(N124="znížená",J124,0)</f>
        <v>0</v>
      </c>
      <c r="BG124" s="238">
        <f>IF(N124="zákl. prenesená",J124,0)</f>
        <v>0</v>
      </c>
      <c r="BH124" s="238">
        <f>IF(N124="zníž. prenesená",J124,0)</f>
        <v>0</v>
      </c>
      <c r="BI124" s="238">
        <f>IF(N124="nulová",J124,0)</f>
        <v>0</v>
      </c>
      <c r="BJ124" s="14" t="s">
        <v>82</v>
      </c>
      <c r="BK124" s="239">
        <f>ROUND(I124*H124,3)</f>
        <v>0</v>
      </c>
      <c r="BL124" s="14" t="s">
        <v>426</v>
      </c>
      <c r="BM124" s="237" t="s">
        <v>198</v>
      </c>
    </row>
    <row r="125" s="2" customFormat="1" ht="16.5" customHeight="1">
      <c r="A125" s="35"/>
      <c r="B125" s="36"/>
      <c r="C125" s="226" t="s">
        <v>186</v>
      </c>
      <c r="D125" s="226" t="s">
        <v>170</v>
      </c>
      <c r="E125" s="227" t="s">
        <v>2020</v>
      </c>
      <c r="F125" s="228" t="s">
        <v>2021</v>
      </c>
      <c r="G125" s="229" t="s">
        <v>666</v>
      </c>
      <c r="H125" s="230">
        <v>1</v>
      </c>
      <c r="I125" s="231"/>
      <c r="J125" s="230">
        <f>ROUND(I125*H125,3)</f>
        <v>0</v>
      </c>
      <c r="K125" s="232"/>
      <c r="L125" s="41"/>
      <c r="M125" s="233" t="s">
        <v>1</v>
      </c>
      <c r="N125" s="234" t="s">
        <v>38</v>
      </c>
      <c r="O125" s="94"/>
      <c r="P125" s="235">
        <f>O125*H125</f>
        <v>0</v>
      </c>
      <c r="Q125" s="235">
        <v>0</v>
      </c>
      <c r="R125" s="235">
        <f>Q125*H125</f>
        <v>0</v>
      </c>
      <c r="S125" s="235">
        <v>0</v>
      </c>
      <c r="T125" s="236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37" t="s">
        <v>426</v>
      </c>
      <c r="AT125" s="237" t="s">
        <v>170</v>
      </c>
      <c r="AU125" s="237" t="s">
        <v>82</v>
      </c>
      <c r="AY125" s="14" t="s">
        <v>168</v>
      </c>
      <c r="BE125" s="238">
        <f>IF(N125="základná",J125,0)</f>
        <v>0</v>
      </c>
      <c r="BF125" s="238">
        <f>IF(N125="znížená",J125,0)</f>
        <v>0</v>
      </c>
      <c r="BG125" s="238">
        <f>IF(N125="zákl. prenesená",J125,0)</f>
        <v>0</v>
      </c>
      <c r="BH125" s="238">
        <f>IF(N125="zníž. prenesená",J125,0)</f>
        <v>0</v>
      </c>
      <c r="BI125" s="238">
        <f>IF(N125="nulová",J125,0)</f>
        <v>0</v>
      </c>
      <c r="BJ125" s="14" t="s">
        <v>82</v>
      </c>
      <c r="BK125" s="239">
        <f>ROUND(I125*H125,3)</f>
        <v>0</v>
      </c>
      <c r="BL125" s="14" t="s">
        <v>426</v>
      </c>
      <c r="BM125" s="237" t="s">
        <v>205</v>
      </c>
    </row>
    <row r="126" s="2" customFormat="1" ht="16.5" customHeight="1">
      <c r="A126" s="35"/>
      <c r="B126" s="36"/>
      <c r="C126" s="240" t="s">
        <v>190</v>
      </c>
      <c r="D126" s="240" t="s">
        <v>439</v>
      </c>
      <c r="E126" s="241" t="s">
        <v>2022</v>
      </c>
      <c r="F126" s="242" t="s">
        <v>2023</v>
      </c>
      <c r="G126" s="243" t="s">
        <v>291</v>
      </c>
      <c r="H126" s="244">
        <v>1</v>
      </c>
      <c r="I126" s="245"/>
      <c r="J126" s="244">
        <f>ROUND(I126*H126,3)</f>
        <v>0</v>
      </c>
      <c r="K126" s="246"/>
      <c r="L126" s="247"/>
      <c r="M126" s="248" t="s">
        <v>1</v>
      </c>
      <c r="N126" s="249" t="s">
        <v>38</v>
      </c>
      <c r="O126" s="94"/>
      <c r="P126" s="235">
        <f>O126*H126</f>
        <v>0</v>
      </c>
      <c r="Q126" s="235">
        <v>0</v>
      </c>
      <c r="R126" s="235">
        <f>Q126*H126</f>
        <v>0</v>
      </c>
      <c r="S126" s="235">
        <v>0</v>
      </c>
      <c r="T126" s="236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37" t="s">
        <v>1152</v>
      </c>
      <c r="AT126" s="237" t="s">
        <v>439</v>
      </c>
      <c r="AU126" s="237" t="s">
        <v>82</v>
      </c>
      <c r="AY126" s="14" t="s">
        <v>168</v>
      </c>
      <c r="BE126" s="238">
        <f>IF(N126="základná",J126,0)</f>
        <v>0</v>
      </c>
      <c r="BF126" s="238">
        <f>IF(N126="znížená",J126,0)</f>
        <v>0</v>
      </c>
      <c r="BG126" s="238">
        <f>IF(N126="zákl. prenesená",J126,0)</f>
        <v>0</v>
      </c>
      <c r="BH126" s="238">
        <f>IF(N126="zníž. prenesená",J126,0)</f>
        <v>0</v>
      </c>
      <c r="BI126" s="238">
        <f>IF(N126="nulová",J126,0)</f>
        <v>0</v>
      </c>
      <c r="BJ126" s="14" t="s">
        <v>82</v>
      </c>
      <c r="BK126" s="239">
        <f>ROUND(I126*H126,3)</f>
        <v>0</v>
      </c>
      <c r="BL126" s="14" t="s">
        <v>426</v>
      </c>
      <c r="BM126" s="237" t="s">
        <v>214</v>
      </c>
    </row>
    <row r="127" s="2" customFormat="1" ht="37.8" customHeight="1">
      <c r="A127" s="35"/>
      <c r="B127" s="36"/>
      <c r="C127" s="226" t="s">
        <v>194</v>
      </c>
      <c r="D127" s="226" t="s">
        <v>170</v>
      </c>
      <c r="E127" s="227" t="s">
        <v>2024</v>
      </c>
      <c r="F127" s="228" t="s">
        <v>2025</v>
      </c>
      <c r="G127" s="229" t="s">
        <v>1034</v>
      </c>
      <c r="H127" s="230">
        <v>3</v>
      </c>
      <c r="I127" s="231"/>
      <c r="J127" s="230">
        <f>ROUND(I127*H127,3)</f>
        <v>0</v>
      </c>
      <c r="K127" s="232"/>
      <c r="L127" s="41"/>
      <c r="M127" s="233" t="s">
        <v>1</v>
      </c>
      <c r="N127" s="234" t="s">
        <v>38</v>
      </c>
      <c r="O127" s="94"/>
      <c r="P127" s="235">
        <f>O127*H127</f>
        <v>0</v>
      </c>
      <c r="Q127" s="235">
        <v>0</v>
      </c>
      <c r="R127" s="235">
        <f>Q127*H127</f>
        <v>0</v>
      </c>
      <c r="S127" s="235">
        <v>0</v>
      </c>
      <c r="T127" s="236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37" t="s">
        <v>426</v>
      </c>
      <c r="AT127" s="237" t="s">
        <v>170</v>
      </c>
      <c r="AU127" s="237" t="s">
        <v>82</v>
      </c>
      <c r="AY127" s="14" t="s">
        <v>168</v>
      </c>
      <c r="BE127" s="238">
        <f>IF(N127="základná",J127,0)</f>
        <v>0</v>
      </c>
      <c r="BF127" s="238">
        <f>IF(N127="znížená",J127,0)</f>
        <v>0</v>
      </c>
      <c r="BG127" s="238">
        <f>IF(N127="zákl. prenesená",J127,0)</f>
        <v>0</v>
      </c>
      <c r="BH127" s="238">
        <f>IF(N127="zníž. prenesená",J127,0)</f>
        <v>0</v>
      </c>
      <c r="BI127" s="238">
        <f>IF(N127="nulová",J127,0)</f>
        <v>0</v>
      </c>
      <c r="BJ127" s="14" t="s">
        <v>82</v>
      </c>
      <c r="BK127" s="239">
        <f>ROUND(I127*H127,3)</f>
        <v>0</v>
      </c>
      <c r="BL127" s="14" t="s">
        <v>426</v>
      </c>
      <c r="BM127" s="237" t="s">
        <v>224</v>
      </c>
    </row>
    <row r="128" s="2" customFormat="1" ht="16.5" customHeight="1">
      <c r="A128" s="35"/>
      <c r="B128" s="36"/>
      <c r="C128" s="240" t="s">
        <v>198</v>
      </c>
      <c r="D128" s="240" t="s">
        <v>439</v>
      </c>
      <c r="E128" s="241" t="s">
        <v>2026</v>
      </c>
      <c r="F128" s="242" t="s">
        <v>2027</v>
      </c>
      <c r="G128" s="243" t="s">
        <v>291</v>
      </c>
      <c r="H128" s="244">
        <v>3</v>
      </c>
      <c r="I128" s="245"/>
      <c r="J128" s="244">
        <f>ROUND(I128*H128,3)</f>
        <v>0</v>
      </c>
      <c r="K128" s="246"/>
      <c r="L128" s="247"/>
      <c r="M128" s="248" t="s">
        <v>1</v>
      </c>
      <c r="N128" s="249" t="s">
        <v>38</v>
      </c>
      <c r="O128" s="94"/>
      <c r="P128" s="235">
        <f>O128*H128</f>
        <v>0</v>
      </c>
      <c r="Q128" s="235">
        <v>0</v>
      </c>
      <c r="R128" s="235">
        <f>Q128*H128</f>
        <v>0</v>
      </c>
      <c r="S128" s="235">
        <v>0</v>
      </c>
      <c r="T128" s="236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37" t="s">
        <v>1152</v>
      </c>
      <c r="AT128" s="237" t="s">
        <v>439</v>
      </c>
      <c r="AU128" s="237" t="s">
        <v>82</v>
      </c>
      <c r="AY128" s="14" t="s">
        <v>168</v>
      </c>
      <c r="BE128" s="238">
        <f>IF(N128="základná",J128,0)</f>
        <v>0</v>
      </c>
      <c r="BF128" s="238">
        <f>IF(N128="znížená",J128,0)</f>
        <v>0</v>
      </c>
      <c r="BG128" s="238">
        <f>IF(N128="zákl. prenesená",J128,0)</f>
        <v>0</v>
      </c>
      <c r="BH128" s="238">
        <f>IF(N128="zníž. prenesená",J128,0)</f>
        <v>0</v>
      </c>
      <c r="BI128" s="238">
        <f>IF(N128="nulová",J128,0)</f>
        <v>0</v>
      </c>
      <c r="BJ128" s="14" t="s">
        <v>82</v>
      </c>
      <c r="BK128" s="239">
        <f>ROUND(I128*H128,3)</f>
        <v>0</v>
      </c>
      <c r="BL128" s="14" t="s">
        <v>426</v>
      </c>
      <c r="BM128" s="237" t="s">
        <v>232</v>
      </c>
    </row>
    <row r="129" s="2" customFormat="1" ht="24.15" customHeight="1">
      <c r="A129" s="35"/>
      <c r="B129" s="36"/>
      <c r="C129" s="226" t="s">
        <v>12</v>
      </c>
      <c r="D129" s="226" t="s">
        <v>170</v>
      </c>
      <c r="E129" s="227" t="s">
        <v>2028</v>
      </c>
      <c r="F129" s="228" t="s">
        <v>2029</v>
      </c>
      <c r="G129" s="229" t="s">
        <v>1034</v>
      </c>
      <c r="H129" s="230">
        <v>1</v>
      </c>
      <c r="I129" s="231"/>
      <c r="J129" s="230">
        <f>ROUND(I129*H129,3)</f>
        <v>0</v>
      </c>
      <c r="K129" s="232"/>
      <c r="L129" s="41"/>
      <c r="M129" s="233" t="s">
        <v>1</v>
      </c>
      <c r="N129" s="234" t="s">
        <v>38</v>
      </c>
      <c r="O129" s="94"/>
      <c r="P129" s="235">
        <f>O129*H129</f>
        <v>0</v>
      </c>
      <c r="Q129" s="235">
        <v>0</v>
      </c>
      <c r="R129" s="235">
        <f>Q129*H129</f>
        <v>0</v>
      </c>
      <c r="S129" s="235">
        <v>0</v>
      </c>
      <c r="T129" s="236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37" t="s">
        <v>426</v>
      </c>
      <c r="AT129" s="237" t="s">
        <v>170</v>
      </c>
      <c r="AU129" s="237" t="s">
        <v>82</v>
      </c>
      <c r="AY129" s="14" t="s">
        <v>168</v>
      </c>
      <c r="BE129" s="238">
        <f>IF(N129="základná",J129,0)</f>
        <v>0</v>
      </c>
      <c r="BF129" s="238">
        <f>IF(N129="znížená",J129,0)</f>
        <v>0</v>
      </c>
      <c r="BG129" s="238">
        <f>IF(N129="zákl. prenesená",J129,0)</f>
        <v>0</v>
      </c>
      <c r="BH129" s="238">
        <f>IF(N129="zníž. prenesená",J129,0)</f>
        <v>0</v>
      </c>
      <c r="BI129" s="238">
        <f>IF(N129="nulová",J129,0)</f>
        <v>0</v>
      </c>
      <c r="BJ129" s="14" t="s">
        <v>82</v>
      </c>
      <c r="BK129" s="239">
        <f>ROUND(I129*H129,3)</f>
        <v>0</v>
      </c>
      <c r="BL129" s="14" t="s">
        <v>426</v>
      </c>
      <c r="BM129" s="237" t="s">
        <v>240</v>
      </c>
    </row>
    <row r="130" s="2" customFormat="1" ht="33" customHeight="1">
      <c r="A130" s="35"/>
      <c r="B130" s="36"/>
      <c r="C130" s="226" t="s">
        <v>205</v>
      </c>
      <c r="D130" s="226" t="s">
        <v>170</v>
      </c>
      <c r="E130" s="227" t="s">
        <v>2030</v>
      </c>
      <c r="F130" s="228" t="s">
        <v>2031</v>
      </c>
      <c r="G130" s="229" t="s">
        <v>1034</v>
      </c>
      <c r="H130" s="230">
        <v>1</v>
      </c>
      <c r="I130" s="231"/>
      <c r="J130" s="230">
        <f>ROUND(I130*H130,3)</f>
        <v>0</v>
      </c>
      <c r="K130" s="232"/>
      <c r="L130" s="41"/>
      <c r="M130" s="233" t="s">
        <v>1</v>
      </c>
      <c r="N130" s="234" t="s">
        <v>38</v>
      </c>
      <c r="O130" s="94"/>
      <c r="P130" s="235">
        <f>O130*H130</f>
        <v>0</v>
      </c>
      <c r="Q130" s="235">
        <v>0</v>
      </c>
      <c r="R130" s="235">
        <f>Q130*H130</f>
        <v>0</v>
      </c>
      <c r="S130" s="235">
        <v>0</v>
      </c>
      <c r="T130" s="236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37" t="s">
        <v>426</v>
      </c>
      <c r="AT130" s="237" t="s">
        <v>170</v>
      </c>
      <c r="AU130" s="237" t="s">
        <v>82</v>
      </c>
      <c r="AY130" s="14" t="s">
        <v>168</v>
      </c>
      <c r="BE130" s="238">
        <f>IF(N130="základná",J130,0)</f>
        <v>0</v>
      </c>
      <c r="BF130" s="238">
        <f>IF(N130="znížená",J130,0)</f>
        <v>0</v>
      </c>
      <c r="BG130" s="238">
        <f>IF(N130="zákl. prenesená",J130,0)</f>
        <v>0</v>
      </c>
      <c r="BH130" s="238">
        <f>IF(N130="zníž. prenesená",J130,0)</f>
        <v>0</v>
      </c>
      <c r="BI130" s="238">
        <f>IF(N130="nulová",J130,0)</f>
        <v>0</v>
      </c>
      <c r="BJ130" s="14" t="s">
        <v>82</v>
      </c>
      <c r="BK130" s="239">
        <f>ROUND(I130*H130,3)</f>
        <v>0</v>
      </c>
      <c r="BL130" s="14" t="s">
        <v>426</v>
      </c>
      <c r="BM130" s="237" t="s">
        <v>7</v>
      </c>
    </row>
    <row r="131" s="2" customFormat="1" ht="16.5" customHeight="1">
      <c r="A131" s="35"/>
      <c r="B131" s="36"/>
      <c r="C131" s="240" t="s">
        <v>209</v>
      </c>
      <c r="D131" s="240" t="s">
        <v>439</v>
      </c>
      <c r="E131" s="241" t="s">
        <v>2032</v>
      </c>
      <c r="F131" s="242" t="s">
        <v>2033</v>
      </c>
      <c r="G131" s="243" t="s">
        <v>291</v>
      </c>
      <c r="H131" s="244">
        <v>1</v>
      </c>
      <c r="I131" s="245"/>
      <c r="J131" s="244">
        <f>ROUND(I131*H131,3)</f>
        <v>0</v>
      </c>
      <c r="K131" s="246"/>
      <c r="L131" s="247"/>
      <c r="M131" s="248" t="s">
        <v>1</v>
      </c>
      <c r="N131" s="249" t="s">
        <v>38</v>
      </c>
      <c r="O131" s="94"/>
      <c r="P131" s="235">
        <f>O131*H131</f>
        <v>0</v>
      </c>
      <c r="Q131" s="235">
        <v>0</v>
      </c>
      <c r="R131" s="235">
        <f>Q131*H131</f>
        <v>0</v>
      </c>
      <c r="S131" s="235">
        <v>0</v>
      </c>
      <c r="T131" s="236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37" t="s">
        <v>1152</v>
      </c>
      <c r="AT131" s="237" t="s">
        <v>439</v>
      </c>
      <c r="AU131" s="237" t="s">
        <v>82</v>
      </c>
      <c r="AY131" s="14" t="s">
        <v>168</v>
      </c>
      <c r="BE131" s="238">
        <f>IF(N131="základná",J131,0)</f>
        <v>0</v>
      </c>
      <c r="BF131" s="238">
        <f>IF(N131="znížená",J131,0)</f>
        <v>0</v>
      </c>
      <c r="BG131" s="238">
        <f>IF(N131="zákl. prenesená",J131,0)</f>
        <v>0</v>
      </c>
      <c r="BH131" s="238">
        <f>IF(N131="zníž. prenesená",J131,0)</f>
        <v>0</v>
      </c>
      <c r="BI131" s="238">
        <f>IF(N131="nulová",J131,0)</f>
        <v>0</v>
      </c>
      <c r="BJ131" s="14" t="s">
        <v>82</v>
      </c>
      <c r="BK131" s="239">
        <f>ROUND(I131*H131,3)</f>
        <v>0</v>
      </c>
      <c r="BL131" s="14" t="s">
        <v>426</v>
      </c>
      <c r="BM131" s="237" t="s">
        <v>255</v>
      </c>
    </row>
    <row r="132" s="2" customFormat="1" ht="16.5" customHeight="1">
      <c r="A132" s="35"/>
      <c r="B132" s="36"/>
      <c r="C132" s="240" t="s">
        <v>214</v>
      </c>
      <c r="D132" s="240" t="s">
        <v>439</v>
      </c>
      <c r="E132" s="241" t="s">
        <v>2034</v>
      </c>
      <c r="F132" s="242" t="s">
        <v>2035</v>
      </c>
      <c r="G132" s="243" t="s">
        <v>291</v>
      </c>
      <c r="H132" s="244">
        <v>1</v>
      </c>
      <c r="I132" s="245"/>
      <c r="J132" s="244">
        <f>ROUND(I132*H132,3)</f>
        <v>0</v>
      </c>
      <c r="K132" s="246"/>
      <c r="L132" s="247"/>
      <c r="M132" s="248" t="s">
        <v>1</v>
      </c>
      <c r="N132" s="249" t="s">
        <v>38</v>
      </c>
      <c r="O132" s="94"/>
      <c r="P132" s="235">
        <f>O132*H132</f>
        <v>0</v>
      </c>
      <c r="Q132" s="235">
        <v>0</v>
      </c>
      <c r="R132" s="235">
        <f>Q132*H132</f>
        <v>0</v>
      </c>
      <c r="S132" s="235">
        <v>0</v>
      </c>
      <c r="T132" s="236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37" t="s">
        <v>1152</v>
      </c>
      <c r="AT132" s="237" t="s">
        <v>439</v>
      </c>
      <c r="AU132" s="237" t="s">
        <v>82</v>
      </c>
      <c r="AY132" s="14" t="s">
        <v>168</v>
      </c>
      <c r="BE132" s="238">
        <f>IF(N132="základná",J132,0)</f>
        <v>0</v>
      </c>
      <c r="BF132" s="238">
        <f>IF(N132="znížená",J132,0)</f>
        <v>0</v>
      </c>
      <c r="BG132" s="238">
        <f>IF(N132="zákl. prenesená",J132,0)</f>
        <v>0</v>
      </c>
      <c r="BH132" s="238">
        <f>IF(N132="zníž. prenesená",J132,0)</f>
        <v>0</v>
      </c>
      <c r="BI132" s="238">
        <f>IF(N132="nulová",J132,0)</f>
        <v>0</v>
      </c>
      <c r="BJ132" s="14" t="s">
        <v>82</v>
      </c>
      <c r="BK132" s="239">
        <f>ROUND(I132*H132,3)</f>
        <v>0</v>
      </c>
      <c r="BL132" s="14" t="s">
        <v>426</v>
      </c>
      <c r="BM132" s="237" t="s">
        <v>264</v>
      </c>
    </row>
    <row r="133" s="2" customFormat="1" ht="16.5" customHeight="1">
      <c r="A133" s="35"/>
      <c r="B133" s="36"/>
      <c r="C133" s="240" t="s">
        <v>218</v>
      </c>
      <c r="D133" s="240" t="s">
        <v>439</v>
      </c>
      <c r="E133" s="241" t="s">
        <v>2036</v>
      </c>
      <c r="F133" s="242" t="s">
        <v>2037</v>
      </c>
      <c r="G133" s="243" t="s">
        <v>291</v>
      </c>
      <c r="H133" s="244">
        <v>1</v>
      </c>
      <c r="I133" s="245"/>
      <c r="J133" s="244">
        <f>ROUND(I133*H133,3)</f>
        <v>0</v>
      </c>
      <c r="K133" s="246"/>
      <c r="L133" s="247"/>
      <c r="M133" s="248" t="s">
        <v>1</v>
      </c>
      <c r="N133" s="249" t="s">
        <v>38</v>
      </c>
      <c r="O133" s="94"/>
      <c r="P133" s="235">
        <f>O133*H133</f>
        <v>0</v>
      </c>
      <c r="Q133" s="235">
        <v>0</v>
      </c>
      <c r="R133" s="235">
        <f>Q133*H133</f>
        <v>0</v>
      </c>
      <c r="S133" s="235">
        <v>0</v>
      </c>
      <c r="T133" s="236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37" t="s">
        <v>1152</v>
      </c>
      <c r="AT133" s="237" t="s">
        <v>439</v>
      </c>
      <c r="AU133" s="237" t="s">
        <v>82</v>
      </c>
      <c r="AY133" s="14" t="s">
        <v>168</v>
      </c>
      <c r="BE133" s="238">
        <f>IF(N133="základná",J133,0)</f>
        <v>0</v>
      </c>
      <c r="BF133" s="238">
        <f>IF(N133="znížená",J133,0)</f>
        <v>0</v>
      </c>
      <c r="BG133" s="238">
        <f>IF(N133="zákl. prenesená",J133,0)</f>
        <v>0</v>
      </c>
      <c r="BH133" s="238">
        <f>IF(N133="zníž. prenesená",J133,0)</f>
        <v>0</v>
      </c>
      <c r="BI133" s="238">
        <f>IF(N133="nulová",J133,0)</f>
        <v>0</v>
      </c>
      <c r="BJ133" s="14" t="s">
        <v>82</v>
      </c>
      <c r="BK133" s="239">
        <f>ROUND(I133*H133,3)</f>
        <v>0</v>
      </c>
      <c r="BL133" s="14" t="s">
        <v>426</v>
      </c>
      <c r="BM133" s="237" t="s">
        <v>272</v>
      </c>
    </row>
    <row r="134" s="2" customFormat="1" ht="33" customHeight="1">
      <c r="A134" s="35"/>
      <c r="B134" s="36"/>
      <c r="C134" s="226" t="s">
        <v>224</v>
      </c>
      <c r="D134" s="226" t="s">
        <v>170</v>
      </c>
      <c r="E134" s="227" t="s">
        <v>1774</v>
      </c>
      <c r="F134" s="228" t="s">
        <v>1775</v>
      </c>
      <c r="G134" s="229" t="s">
        <v>666</v>
      </c>
      <c r="H134" s="230">
        <v>600</v>
      </c>
      <c r="I134" s="231"/>
      <c r="J134" s="230">
        <f>ROUND(I134*H134,3)</f>
        <v>0</v>
      </c>
      <c r="K134" s="232"/>
      <c r="L134" s="41"/>
      <c r="M134" s="233" t="s">
        <v>1</v>
      </c>
      <c r="N134" s="234" t="s">
        <v>38</v>
      </c>
      <c r="O134" s="94"/>
      <c r="P134" s="235">
        <f>O134*H134</f>
        <v>0</v>
      </c>
      <c r="Q134" s="235">
        <v>1.5E-05</v>
      </c>
      <c r="R134" s="235">
        <f>Q134*H134</f>
        <v>0.0090000000000000011</v>
      </c>
      <c r="S134" s="235">
        <v>0.0018</v>
      </c>
      <c r="T134" s="236">
        <f>S134*H134</f>
        <v>1.0800000000000001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37" t="s">
        <v>426</v>
      </c>
      <c r="AT134" s="237" t="s">
        <v>170</v>
      </c>
      <c r="AU134" s="237" t="s">
        <v>82</v>
      </c>
      <c r="AY134" s="14" t="s">
        <v>168</v>
      </c>
      <c r="BE134" s="238">
        <f>IF(N134="základná",J134,0)</f>
        <v>0</v>
      </c>
      <c r="BF134" s="238">
        <f>IF(N134="znížená",J134,0)</f>
        <v>0</v>
      </c>
      <c r="BG134" s="238">
        <f>IF(N134="zákl. prenesená",J134,0)</f>
        <v>0</v>
      </c>
      <c r="BH134" s="238">
        <f>IF(N134="zníž. prenesená",J134,0)</f>
        <v>0</v>
      </c>
      <c r="BI134" s="238">
        <f>IF(N134="nulová",J134,0)</f>
        <v>0</v>
      </c>
      <c r="BJ134" s="14" t="s">
        <v>82</v>
      </c>
      <c r="BK134" s="239">
        <f>ROUND(I134*H134,3)</f>
        <v>0</v>
      </c>
      <c r="BL134" s="14" t="s">
        <v>426</v>
      </c>
      <c r="BM134" s="237" t="s">
        <v>280</v>
      </c>
    </row>
    <row r="135" s="2" customFormat="1" ht="24.15" customHeight="1">
      <c r="A135" s="35"/>
      <c r="B135" s="36"/>
      <c r="C135" s="226" t="s">
        <v>228</v>
      </c>
      <c r="D135" s="226" t="s">
        <v>170</v>
      </c>
      <c r="E135" s="227" t="s">
        <v>2038</v>
      </c>
      <c r="F135" s="228" t="s">
        <v>2039</v>
      </c>
      <c r="G135" s="229" t="s">
        <v>666</v>
      </c>
      <c r="H135" s="230">
        <v>1500</v>
      </c>
      <c r="I135" s="231"/>
      <c r="J135" s="230">
        <f>ROUND(I135*H135,3)</f>
        <v>0</v>
      </c>
      <c r="K135" s="232"/>
      <c r="L135" s="41"/>
      <c r="M135" s="233" t="s">
        <v>1</v>
      </c>
      <c r="N135" s="234" t="s">
        <v>38</v>
      </c>
      <c r="O135" s="94"/>
      <c r="P135" s="235">
        <f>O135*H135</f>
        <v>0</v>
      </c>
      <c r="Q135" s="235">
        <v>0</v>
      </c>
      <c r="R135" s="235">
        <f>Q135*H135</f>
        <v>0</v>
      </c>
      <c r="S135" s="235">
        <v>0</v>
      </c>
      <c r="T135" s="236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37" t="s">
        <v>426</v>
      </c>
      <c r="AT135" s="237" t="s">
        <v>170</v>
      </c>
      <c r="AU135" s="237" t="s">
        <v>82</v>
      </c>
      <c r="AY135" s="14" t="s">
        <v>168</v>
      </c>
      <c r="BE135" s="238">
        <f>IF(N135="základná",J135,0)</f>
        <v>0</v>
      </c>
      <c r="BF135" s="238">
        <f>IF(N135="znížená",J135,0)</f>
        <v>0</v>
      </c>
      <c r="BG135" s="238">
        <f>IF(N135="zákl. prenesená",J135,0)</f>
        <v>0</v>
      </c>
      <c r="BH135" s="238">
        <f>IF(N135="zníž. prenesená",J135,0)</f>
        <v>0</v>
      </c>
      <c r="BI135" s="238">
        <f>IF(N135="nulová",J135,0)</f>
        <v>0</v>
      </c>
      <c r="BJ135" s="14" t="s">
        <v>82</v>
      </c>
      <c r="BK135" s="239">
        <f>ROUND(I135*H135,3)</f>
        <v>0</v>
      </c>
      <c r="BL135" s="14" t="s">
        <v>426</v>
      </c>
      <c r="BM135" s="237" t="s">
        <v>288</v>
      </c>
    </row>
    <row r="136" s="2" customFormat="1" ht="16.5" customHeight="1">
      <c r="A136" s="35"/>
      <c r="B136" s="36"/>
      <c r="C136" s="240" t="s">
        <v>232</v>
      </c>
      <c r="D136" s="240" t="s">
        <v>439</v>
      </c>
      <c r="E136" s="241" t="s">
        <v>2040</v>
      </c>
      <c r="F136" s="242" t="s">
        <v>2041</v>
      </c>
      <c r="G136" s="243" t="s">
        <v>666</v>
      </c>
      <c r="H136" s="244">
        <v>1500</v>
      </c>
      <c r="I136" s="245"/>
      <c r="J136" s="244">
        <f>ROUND(I136*H136,3)</f>
        <v>0</v>
      </c>
      <c r="K136" s="246"/>
      <c r="L136" s="247"/>
      <c r="M136" s="248" t="s">
        <v>1</v>
      </c>
      <c r="N136" s="249" t="s">
        <v>38</v>
      </c>
      <c r="O136" s="94"/>
      <c r="P136" s="235">
        <f>O136*H136</f>
        <v>0</v>
      </c>
      <c r="Q136" s="235">
        <v>0</v>
      </c>
      <c r="R136" s="235">
        <f>Q136*H136</f>
        <v>0</v>
      </c>
      <c r="S136" s="235">
        <v>0</v>
      </c>
      <c r="T136" s="236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37" t="s">
        <v>1152</v>
      </c>
      <c r="AT136" s="237" t="s">
        <v>439</v>
      </c>
      <c r="AU136" s="237" t="s">
        <v>82</v>
      </c>
      <c r="AY136" s="14" t="s">
        <v>168</v>
      </c>
      <c r="BE136" s="238">
        <f>IF(N136="základná",J136,0)</f>
        <v>0</v>
      </c>
      <c r="BF136" s="238">
        <f>IF(N136="znížená",J136,0)</f>
        <v>0</v>
      </c>
      <c r="BG136" s="238">
        <f>IF(N136="zákl. prenesená",J136,0)</f>
        <v>0</v>
      </c>
      <c r="BH136" s="238">
        <f>IF(N136="zníž. prenesená",J136,0)</f>
        <v>0</v>
      </c>
      <c r="BI136" s="238">
        <f>IF(N136="nulová",J136,0)</f>
        <v>0</v>
      </c>
      <c r="BJ136" s="14" t="s">
        <v>82</v>
      </c>
      <c r="BK136" s="239">
        <f>ROUND(I136*H136,3)</f>
        <v>0</v>
      </c>
      <c r="BL136" s="14" t="s">
        <v>426</v>
      </c>
      <c r="BM136" s="237" t="s">
        <v>297</v>
      </c>
    </row>
    <row r="137" s="2" customFormat="1" ht="24.15" customHeight="1">
      <c r="A137" s="35"/>
      <c r="B137" s="36"/>
      <c r="C137" s="226" t="s">
        <v>236</v>
      </c>
      <c r="D137" s="226" t="s">
        <v>170</v>
      </c>
      <c r="E137" s="227" t="s">
        <v>2042</v>
      </c>
      <c r="F137" s="228" t="s">
        <v>2043</v>
      </c>
      <c r="G137" s="229" t="s">
        <v>291</v>
      </c>
      <c r="H137" s="230">
        <v>134</v>
      </c>
      <c r="I137" s="231"/>
      <c r="J137" s="230">
        <f>ROUND(I137*H137,3)</f>
        <v>0</v>
      </c>
      <c r="K137" s="232"/>
      <c r="L137" s="41"/>
      <c r="M137" s="233" t="s">
        <v>1</v>
      </c>
      <c r="N137" s="234" t="s">
        <v>38</v>
      </c>
      <c r="O137" s="94"/>
      <c r="P137" s="235">
        <f>O137*H137</f>
        <v>0</v>
      </c>
      <c r="Q137" s="235">
        <v>0</v>
      </c>
      <c r="R137" s="235">
        <f>Q137*H137</f>
        <v>0</v>
      </c>
      <c r="S137" s="235">
        <v>0</v>
      </c>
      <c r="T137" s="236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37" t="s">
        <v>426</v>
      </c>
      <c r="AT137" s="237" t="s">
        <v>170</v>
      </c>
      <c r="AU137" s="237" t="s">
        <v>82</v>
      </c>
      <c r="AY137" s="14" t="s">
        <v>168</v>
      </c>
      <c r="BE137" s="238">
        <f>IF(N137="základná",J137,0)</f>
        <v>0</v>
      </c>
      <c r="BF137" s="238">
        <f>IF(N137="znížená",J137,0)</f>
        <v>0</v>
      </c>
      <c r="BG137" s="238">
        <f>IF(N137="zákl. prenesená",J137,0)</f>
        <v>0</v>
      </c>
      <c r="BH137" s="238">
        <f>IF(N137="zníž. prenesená",J137,0)</f>
        <v>0</v>
      </c>
      <c r="BI137" s="238">
        <f>IF(N137="nulová",J137,0)</f>
        <v>0</v>
      </c>
      <c r="BJ137" s="14" t="s">
        <v>82</v>
      </c>
      <c r="BK137" s="239">
        <f>ROUND(I137*H137,3)</f>
        <v>0</v>
      </c>
      <c r="BL137" s="14" t="s">
        <v>426</v>
      </c>
      <c r="BM137" s="237" t="s">
        <v>305</v>
      </c>
    </row>
    <row r="138" s="2" customFormat="1" ht="24.15" customHeight="1">
      <c r="A138" s="35"/>
      <c r="B138" s="36"/>
      <c r="C138" s="240" t="s">
        <v>240</v>
      </c>
      <c r="D138" s="240" t="s">
        <v>439</v>
      </c>
      <c r="E138" s="241" t="s">
        <v>2044</v>
      </c>
      <c r="F138" s="242" t="s">
        <v>2045</v>
      </c>
      <c r="G138" s="243" t="s">
        <v>291</v>
      </c>
      <c r="H138" s="244">
        <v>134</v>
      </c>
      <c r="I138" s="245"/>
      <c r="J138" s="244">
        <f>ROUND(I138*H138,3)</f>
        <v>0</v>
      </c>
      <c r="K138" s="246"/>
      <c r="L138" s="247"/>
      <c r="M138" s="248" t="s">
        <v>1</v>
      </c>
      <c r="N138" s="249" t="s">
        <v>38</v>
      </c>
      <c r="O138" s="94"/>
      <c r="P138" s="235">
        <f>O138*H138</f>
        <v>0</v>
      </c>
      <c r="Q138" s="235">
        <v>0</v>
      </c>
      <c r="R138" s="235">
        <f>Q138*H138</f>
        <v>0</v>
      </c>
      <c r="S138" s="235">
        <v>0</v>
      </c>
      <c r="T138" s="236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37" t="s">
        <v>1152</v>
      </c>
      <c r="AT138" s="237" t="s">
        <v>439</v>
      </c>
      <c r="AU138" s="237" t="s">
        <v>82</v>
      </c>
      <c r="AY138" s="14" t="s">
        <v>168</v>
      </c>
      <c r="BE138" s="238">
        <f>IF(N138="základná",J138,0)</f>
        <v>0</v>
      </c>
      <c r="BF138" s="238">
        <f>IF(N138="znížená",J138,0)</f>
        <v>0</v>
      </c>
      <c r="BG138" s="238">
        <f>IF(N138="zákl. prenesená",J138,0)</f>
        <v>0</v>
      </c>
      <c r="BH138" s="238">
        <f>IF(N138="zníž. prenesená",J138,0)</f>
        <v>0</v>
      </c>
      <c r="BI138" s="238">
        <f>IF(N138="nulová",J138,0)</f>
        <v>0</v>
      </c>
      <c r="BJ138" s="14" t="s">
        <v>82</v>
      </c>
      <c r="BK138" s="239">
        <f>ROUND(I138*H138,3)</f>
        <v>0</v>
      </c>
      <c r="BL138" s="14" t="s">
        <v>426</v>
      </c>
      <c r="BM138" s="237" t="s">
        <v>313</v>
      </c>
    </row>
    <row r="139" s="2" customFormat="1" ht="21.75" customHeight="1">
      <c r="A139" s="35"/>
      <c r="B139" s="36"/>
      <c r="C139" s="240" t="s">
        <v>244</v>
      </c>
      <c r="D139" s="240" t="s">
        <v>439</v>
      </c>
      <c r="E139" s="241" t="s">
        <v>2046</v>
      </c>
      <c r="F139" s="242" t="s">
        <v>2047</v>
      </c>
      <c r="G139" s="243" t="s">
        <v>291</v>
      </c>
      <c r="H139" s="244">
        <v>200</v>
      </c>
      <c r="I139" s="245"/>
      <c r="J139" s="244">
        <f>ROUND(I139*H139,3)</f>
        <v>0</v>
      </c>
      <c r="K139" s="246"/>
      <c r="L139" s="247"/>
      <c r="M139" s="248" t="s">
        <v>1</v>
      </c>
      <c r="N139" s="249" t="s">
        <v>38</v>
      </c>
      <c r="O139" s="94"/>
      <c r="P139" s="235">
        <f>O139*H139</f>
        <v>0</v>
      </c>
      <c r="Q139" s="235">
        <v>6.0000000000000002E-05</v>
      </c>
      <c r="R139" s="235">
        <f>Q139*H139</f>
        <v>0.012</v>
      </c>
      <c r="S139" s="235">
        <v>0</v>
      </c>
      <c r="T139" s="236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7" t="s">
        <v>1152</v>
      </c>
      <c r="AT139" s="237" t="s">
        <v>439</v>
      </c>
      <c r="AU139" s="237" t="s">
        <v>82</v>
      </c>
      <c r="AY139" s="14" t="s">
        <v>168</v>
      </c>
      <c r="BE139" s="238">
        <f>IF(N139="základná",J139,0)</f>
        <v>0</v>
      </c>
      <c r="BF139" s="238">
        <f>IF(N139="znížená",J139,0)</f>
        <v>0</v>
      </c>
      <c r="BG139" s="238">
        <f>IF(N139="zákl. prenesená",J139,0)</f>
        <v>0</v>
      </c>
      <c r="BH139" s="238">
        <f>IF(N139="zníž. prenesená",J139,0)</f>
        <v>0</v>
      </c>
      <c r="BI139" s="238">
        <f>IF(N139="nulová",J139,0)</f>
        <v>0</v>
      </c>
      <c r="BJ139" s="14" t="s">
        <v>82</v>
      </c>
      <c r="BK139" s="239">
        <f>ROUND(I139*H139,3)</f>
        <v>0</v>
      </c>
      <c r="BL139" s="14" t="s">
        <v>426</v>
      </c>
      <c r="BM139" s="237" t="s">
        <v>321</v>
      </c>
    </row>
    <row r="140" s="2" customFormat="1" ht="24.15" customHeight="1">
      <c r="A140" s="35"/>
      <c r="B140" s="36"/>
      <c r="C140" s="226" t="s">
        <v>7</v>
      </c>
      <c r="D140" s="226" t="s">
        <v>170</v>
      </c>
      <c r="E140" s="227" t="s">
        <v>2048</v>
      </c>
      <c r="F140" s="228" t="s">
        <v>2049</v>
      </c>
      <c r="G140" s="229" t="s">
        <v>291</v>
      </c>
      <c r="H140" s="230">
        <v>1</v>
      </c>
      <c r="I140" s="231"/>
      <c r="J140" s="230">
        <f>ROUND(I140*H140,3)</f>
        <v>0</v>
      </c>
      <c r="K140" s="232"/>
      <c r="L140" s="41"/>
      <c r="M140" s="233" t="s">
        <v>1</v>
      </c>
      <c r="N140" s="234" t="s">
        <v>38</v>
      </c>
      <c r="O140" s="94"/>
      <c r="P140" s="235">
        <f>O140*H140</f>
        <v>0</v>
      </c>
      <c r="Q140" s="235">
        <v>0</v>
      </c>
      <c r="R140" s="235">
        <f>Q140*H140</f>
        <v>0</v>
      </c>
      <c r="S140" s="235">
        <v>0</v>
      </c>
      <c r="T140" s="236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37" t="s">
        <v>426</v>
      </c>
      <c r="AT140" s="237" t="s">
        <v>170</v>
      </c>
      <c r="AU140" s="237" t="s">
        <v>82</v>
      </c>
      <c r="AY140" s="14" t="s">
        <v>168</v>
      </c>
      <c r="BE140" s="238">
        <f>IF(N140="základná",J140,0)</f>
        <v>0</v>
      </c>
      <c r="BF140" s="238">
        <f>IF(N140="znížená",J140,0)</f>
        <v>0</v>
      </c>
      <c r="BG140" s="238">
        <f>IF(N140="zákl. prenesená",J140,0)</f>
        <v>0</v>
      </c>
      <c r="BH140" s="238">
        <f>IF(N140="zníž. prenesená",J140,0)</f>
        <v>0</v>
      </c>
      <c r="BI140" s="238">
        <f>IF(N140="nulová",J140,0)</f>
        <v>0</v>
      </c>
      <c r="BJ140" s="14" t="s">
        <v>82</v>
      </c>
      <c r="BK140" s="239">
        <f>ROUND(I140*H140,3)</f>
        <v>0</v>
      </c>
      <c r="BL140" s="14" t="s">
        <v>426</v>
      </c>
      <c r="BM140" s="237" t="s">
        <v>329</v>
      </c>
    </row>
    <row r="141" s="2" customFormat="1" ht="16.5" customHeight="1">
      <c r="A141" s="35"/>
      <c r="B141" s="36"/>
      <c r="C141" s="240" t="s">
        <v>251</v>
      </c>
      <c r="D141" s="240" t="s">
        <v>439</v>
      </c>
      <c r="E141" s="241" t="s">
        <v>2050</v>
      </c>
      <c r="F141" s="242" t="s">
        <v>2051</v>
      </c>
      <c r="G141" s="243" t="s">
        <v>1760</v>
      </c>
      <c r="H141" s="244">
        <v>1</v>
      </c>
      <c r="I141" s="245"/>
      <c r="J141" s="244">
        <f>ROUND(I141*H141,3)</f>
        <v>0</v>
      </c>
      <c r="K141" s="246"/>
      <c r="L141" s="247"/>
      <c r="M141" s="248" t="s">
        <v>1</v>
      </c>
      <c r="N141" s="249" t="s">
        <v>38</v>
      </c>
      <c r="O141" s="94"/>
      <c r="P141" s="235">
        <f>O141*H141</f>
        <v>0</v>
      </c>
      <c r="Q141" s="235">
        <v>0</v>
      </c>
      <c r="R141" s="235">
        <f>Q141*H141</f>
        <v>0</v>
      </c>
      <c r="S141" s="235">
        <v>0</v>
      </c>
      <c r="T141" s="236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7" t="s">
        <v>1152</v>
      </c>
      <c r="AT141" s="237" t="s">
        <v>439</v>
      </c>
      <c r="AU141" s="237" t="s">
        <v>82</v>
      </c>
      <c r="AY141" s="14" t="s">
        <v>168</v>
      </c>
      <c r="BE141" s="238">
        <f>IF(N141="základná",J141,0)</f>
        <v>0</v>
      </c>
      <c r="BF141" s="238">
        <f>IF(N141="znížená",J141,0)</f>
        <v>0</v>
      </c>
      <c r="BG141" s="238">
        <f>IF(N141="zákl. prenesená",J141,0)</f>
        <v>0</v>
      </c>
      <c r="BH141" s="238">
        <f>IF(N141="zníž. prenesená",J141,0)</f>
        <v>0</v>
      </c>
      <c r="BI141" s="238">
        <f>IF(N141="nulová",J141,0)</f>
        <v>0</v>
      </c>
      <c r="BJ141" s="14" t="s">
        <v>82</v>
      </c>
      <c r="BK141" s="239">
        <f>ROUND(I141*H141,3)</f>
        <v>0</v>
      </c>
      <c r="BL141" s="14" t="s">
        <v>426</v>
      </c>
      <c r="BM141" s="237" t="s">
        <v>337</v>
      </c>
    </row>
    <row r="142" s="2" customFormat="1" ht="24.15" customHeight="1">
      <c r="A142" s="35"/>
      <c r="B142" s="36"/>
      <c r="C142" s="240" t="s">
        <v>255</v>
      </c>
      <c r="D142" s="240" t="s">
        <v>439</v>
      </c>
      <c r="E142" s="241" t="s">
        <v>2052</v>
      </c>
      <c r="F142" s="242" t="s">
        <v>2053</v>
      </c>
      <c r="G142" s="243" t="s">
        <v>666</v>
      </c>
      <c r="H142" s="244">
        <v>2150</v>
      </c>
      <c r="I142" s="245"/>
      <c r="J142" s="244">
        <f>ROUND(I142*H142,3)</f>
        <v>0</v>
      </c>
      <c r="K142" s="246"/>
      <c r="L142" s="247"/>
      <c r="M142" s="248" t="s">
        <v>1</v>
      </c>
      <c r="N142" s="249" t="s">
        <v>38</v>
      </c>
      <c r="O142" s="94"/>
      <c r="P142" s="235">
        <f>O142*H142</f>
        <v>0</v>
      </c>
      <c r="Q142" s="235">
        <v>5.0000000000000002E-05</v>
      </c>
      <c r="R142" s="235">
        <f>Q142*H142</f>
        <v>0.1075</v>
      </c>
      <c r="S142" s="235">
        <v>0</v>
      </c>
      <c r="T142" s="236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37" t="s">
        <v>1152</v>
      </c>
      <c r="AT142" s="237" t="s">
        <v>439</v>
      </c>
      <c r="AU142" s="237" t="s">
        <v>82</v>
      </c>
      <c r="AY142" s="14" t="s">
        <v>168</v>
      </c>
      <c r="BE142" s="238">
        <f>IF(N142="základná",J142,0)</f>
        <v>0</v>
      </c>
      <c r="BF142" s="238">
        <f>IF(N142="znížená",J142,0)</f>
        <v>0</v>
      </c>
      <c r="BG142" s="238">
        <f>IF(N142="zákl. prenesená",J142,0)</f>
        <v>0</v>
      </c>
      <c r="BH142" s="238">
        <f>IF(N142="zníž. prenesená",J142,0)</f>
        <v>0</v>
      </c>
      <c r="BI142" s="238">
        <f>IF(N142="nulová",J142,0)</f>
        <v>0</v>
      </c>
      <c r="BJ142" s="14" t="s">
        <v>82</v>
      </c>
      <c r="BK142" s="239">
        <f>ROUND(I142*H142,3)</f>
        <v>0</v>
      </c>
      <c r="BL142" s="14" t="s">
        <v>426</v>
      </c>
      <c r="BM142" s="237" t="s">
        <v>345</v>
      </c>
    </row>
    <row r="143" s="2" customFormat="1" ht="24.15" customHeight="1">
      <c r="A143" s="35"/>
      <c r="B143" s="36"/>
      <c r="C143" s="226" t="s">
        <v>259</v>
      </c>
      <c r="D143" s="226" t="s">
        <v>170</v>
      </c>
      <c r="E143" s="227" t="s">
        <v>2054</v>
      </c>
      <c r="F143" s="228" t="s">
        <v>2055</v>
      </c>
      <c r="G143" s="229" t="s">
        <v>666</v>
      </c>
      <c r="H143" s="230">
        <v>2150</v>
      </c>
      <c r="I143" s="231"/>
      <c r="J143" s="230">
        <f>ROUND(I143*H143,3)</f>
        <v>0</v>
      </c>
      <c r="K143" s="232"/>
      <c r="L143" s="41"/>
      <c r="M143" s="233" t="s">
        <v>1</v>
      </c>
      <c r="N143" s="234" t="s">
        <v>38</v>
      </c>
      <c r="O143" s="94"/>
      <c r="P143" s="235">
        <f>O143*H143</f>
        <v>0</v>
      </c>
      <c r="Q143" s="235">
        <v>0</v>
      </c>
      <c r="R143" s="235">
        <f>Q143*H143</f>
        <v>0</v>
      </c>
      <c r="S143" s="235">
        <v>0</v>
      </c>
      <c r="T143" s="236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7" t="s">
        <v>426</v>
      </c>
      <c r="AT143" s="237" t="s">
        <v>170</v>
      </c>
      <c r="AU143" s="237" t="s">
        <v>82</v>
      </c>
      <c r="AY143" s="14" t="s">
        <v>168</v>
      </c>
      <c r="BE143" s="238">
        <f>IF(N143="základná",J143,0)</f>
        <v>0</v>
      </c>
      <c r="BF143" s="238">
        <f>IF(N143="znížená",J143,0)</f>
        <v>0</v>
      </c>
      <c r="BG143" s="238">
        <f>IF(N143="zákl. prenesená",J143,0)</f>
        <v>0</v>
      </c>
      <c r="BH143" s="238">
        <f>IF(N143="zníž. prenesená",J143,0)</f>
        <v>0</v>
      </c>
      <c r="BI143" s="238">
        <f>IF(N143="nulová",J143,0)</f>
        <v>0</v>
      </c>
      <c r="BJ143" s="14" t="s">
        <v>82</v>
      </c>
      <c r="BK143" s="239">
        <f>ROUND(I143*H143,3)</f>
        <v>0</v>
      </c>
      <c r="BL143" s="14" t="s">
        <v>426</v>
      </c>
      <c r="BM143" s="237" t="s">
        <v>353</v>
      </c>
    </row>
    <row r="144" s="2" customFormat="1" ht="24.15" customHeight="1">
      <c r="A144" s="35"/>
      <c r="B144" s="36"/>
      <c r="C144" s="226" t="s">
        <v>264</v>
      </c>
      <c r="D144" s="226" t="s">
        <v>170</v>
      </c>
      <c r="E144" s="227" t="s">
        <v>2056</v>
      </c>
      <c r="F144" s="228" t="s">
        <v>2057</v>
      </c>
      <c r="G144" s="229" t="s">
        <v>291</v>
      </c>
      <c r="H144" s="230">
        <v>32</v>
      </c>
      <c r="I144" s="231"/>
      <c r="J144" s="230">
        <f>ROUND(I144*H144,3)</f>
        <v>0</v>
      </c>
      <c r="K144" s="232"/>
      <c r="L144" s="41"/>
      <c r="M144" s="233" t="s">
        <v>1</v>
      </c>
      <c r="N144" s="234" t="s">
        <v>38</v>
      </c>
      <c r="O144" s="94"/>
      <c r="P144" s="235">
        <f>O144*H144</f>
        <v>0</v>
      </c>
      <c r="Q144" s="235">
        <v>0</v>
      </c>
      <c r="R144" s="235">
        <f>Q144*H144</f>
        <v>0</v>
      </c>
      <c r="S144" s="235">
        <v>0</v>
      </c>
      <c r="T144" s="236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37" t="s">
        <v>426</v>
      </c>
      <c r="AT144" s="237" t="s">
        <v>170</v>
      </c>
      <c r="AU144" s="237" t="s">
        <v>82</v>
      </c>
      <c r="AY144" s="14" t="s">
        <v>168</v>
      </c>
      <c r="BE144" s="238">
        <f>IF(N144="základná",J144,0)</f>
        <v>0</v>
      </c>
      <c r="BF144" s="238">
        <f>IF(N144="znížená",J144,0)</f>
        <v>0</v>
      </c>
      <c r="BG144" s="238">
        <f>IF(N144="zákl. prenesená",J144,0)</f>
        <v>0</v>
      </c>
      <c r="BH144" s="238">
        <f>IF(N144="zníž. prenesená",J144,0)</f>
        <v>0</v>
      </c>
      <c r="BI144" s="238">
        <f>IF(N144="nulová",J144,0)</f>
        <v>0</v>
      </c>
      <c r="BJ144" s="14" t="s">
        <v>82</v>
      </c>
      <c r="BK144" s="239">
        <f>ROUND(I144*H144,3)</f>
        <v>0</v>
      </c>
      <c r="BL144" s="14" t="s">
        <v>426</v>
      </c>
      <c r="BM144" s="237" t="s">
        <v>362</v>
      </c>
    </row>
    <row r="145" s="2" customFormat="1" ht="21.75" customHeight="1">
      <c r="A145" s="35"/>
      <c r="B145" s="36"/>
      <c r="C145" s="240" t="s">
        <v>268</v>
      </c>
      <c r="D145" s="240" t="s">
        <v>439</v>
      </c>
      <c r="E145" s="241" t="s">
        <v>2058</v>
      </c>
      <c r="F145" s="242" t="s">
        <v>2059</v>
      </c>
      <c r="G145" s="243" t="s">
        <v>291</v>
      </c>
      <c r="H145" s="244">
        <v>32</v>
      </c>
      <c r="I145" s="245"/>
      <c r="J145" s="244">
        <f>ROUND(I145*H145,3)</f>
        <v>0</v>
      </c>
      <c r="K145" s="246"/>
      <c r="L145" s="247"/>
      <c r="M145" s="248" t="s">
        <v>1</v>
      </c>
      <c r="N145" s="249" t="s">
        <v>38</v>
      </c>
      <c r="O145" s="94"/>
      <c r="P145" s="235">
        <f>O145*H145</f>
        <v>0</v>
      </c>
      <c r="Q145" s="235">
        <v>0</v>
      </c>
      <c r="R145" s="235">
        <f>Q145*H145</f>
        <v>0</v>
      </c>
      <c r="S145" s="235">
        <v>0</v>
      </c>
      <c r="T145" s="236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37" t="s">
        <v>1152</v>
      </c>
      <c r="AT145" s="237" t="s">
        <v>439</v>
      </c>
      <c r="AU145" s="237" t="s">
        <v>82</v>
      </c>
      <c r="AY145" s="14" t="s">
        <v>168</v>
      </c>
      <c r="BE145" s="238">
        <f>IF(N145="základná",J145,0)</f>
        <v>0</v>
      </c>
      <c r="BF145" s="238">
        <f>IF(N145="znížená",J145,0)</f>
        <v>0</v>
      </c>
      <c r="BG145" s="238">
        <f>IF(N145="zákl. prenesená",J145,0)</f>
        <v>0</v>
      </c>
      <c r="BH145" s="238">
        <f>IF(N145="zníž. prenesená",J145,0)</f>
        <v>0</v>
      </c>
      <c r="BI145" s="238">
        <f>IF(N145="nulová",J145,0)</f>
        <v>0</v>
      </c>
      <c r="BJ145" s="14" t="s">
        <v>82</v>
      </c>
      <c r="BK145" s="239">
        <f>ROUND(I145*H145,3)</f>
        <v>0</v>
      </c>
      <c r="BL145" s="14" t="s">
        <v>426</v>
      </c>
      <c r="BM145" s="237" t="s">
        <v>370</v>
      </c>
    </row>
    <row r="146" s="2" customFormat="1" ht="16.5" customHeight="1">
      <c r="A146" s="35"/>
      <c r="B146" s="36"/>
      <c r="C146" s="226" t="s">
        <v>272</v>
      </c>
      <c r="D146" s="226" t="s">
        <v>170</v>
      </c>
      <c r="E146" s="227" t="s">
        <v>2060</v>
      </c>
      <c r="F146" s="228" t="s">
        <v>2061</v>
      </c>
      <c r="G146" s="229" t="s">
        <v>291</v>
      </c>
      <c r="H146" s="230">
        <v>1</v>
      </c>
      <c r="I146" s="231"/>
      <c r="J146" s="230">
        <f>ROUND(I146*H146,3)</f>
        <v>0</v>
      </c>
      <c r="K146" s="232"/>
      <c r="L146" s="41"/>
      <c r="M146" s="233" t="s">
        <v>1</v>
      </c>
      <c r="N146" s="234" t="s">
        <v>38</v>
      </c>
      <c r="O146" s="94"/>
      <c r="P146" s="235">
        <f>O146*H146</f>
        <v>0</v>
      </c>
      <c r="Q146" s="235">
        <v>0</v>
      </c>
      <c r="R146" s="235">
        <f>Q146*H146</f>
        <v>0</v>
      </c>
      <c r="S146" s="235">
        <v>0</v>
      </c>
      <c r="T146" s="236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7" t="s">
        <v>426</v>
      </c>
      <c r="AT146" s="237" t="s">
        <v>170</v>
      </c>
      <c r="AU146" s="237" t="s">
        <v>82</v>
      </c>
      <c r="AY146" s="14" t="s">
        <v>168</v>
      </c>
      <c r="BE146" s="238">
        <f>IF(N146="základná",J146,0)</f>
        <v>0</v>
      </c>
      <c r="BF146" s="238">
        <f>IF(N146="znížená",J146,0)</f>
        <v>0</v>
      </c>
      <c r="BG146" s="238">
        <f>IF(N146="zákl. prenesená",J146,0)</f>
        <v>0</v>
      </c>
      <c r="BH146" s="238">
        <f>IF(N146="zníž. prenesená",J146,0)</f>
        <v>0</v>
      </c>
      <c r="BI146" s="238">
        <f>IF(N146="nulová",J146,0)</f>
        <v>0</v>
      </c>
      <c r="BJ146" s="14" t="s">
        <v>82</v>
      </c>
      <c r="BK146" s="239">
        <f>ROUND(I146*H146,3)</f>
        <v>0</v>
      </c>
      <c r="BL146" s="14" t="s">
        <v>426</v>
      </c>
      <c r="BM146" s="237" t="s">
        <v>378</v>
      </c>
    </row>
    <row r="147" s="2" customFormat="1" ht="16.5" customHeight="1">
      <c r="A147" s="35"/>
      <c r="B147" s="36"/>
      <c r="C147" s="240" t="s">
        <v>276</v>
      </c>
      <c r="D147" s="240" t="s">
        <v>439</v>
      </c>
      <c r="E147" s="241" t="s">
        <v>2062</v>
      </c>
      <c r="F147" s="242" t="s">
        <v>2063</v>
      </c>
      <c r="G147" s="243" t="s">
        <v>291</v>
      </c>
      <c r="H147" s="244">
        <v>1</v>
      </c>
      <c r="I147" s="245"/>
      <c r="J147" s="244">
        <f>ROUND(I147*H147,3)</f>
        <v>0</v>
      </c>
      <c r="K147" s="246"/>
      <c r="L147" s="247"/>
      <c r="M147" s="248" t="s">
        <v>1</v>
      </c>
      <c r="N147" s="249" t="s">
        <v>38</v>
      </c>
      <c r="O147" s="94"/>
      <c r="P147" s="235">
        <f>O147*H147</f>
        <v>0</v>
      </c>
      <c r="Q147" s="235">
        <v>0</v>
      </c>
      <c r="R147" s="235">
        <f>Q147*H147</f>
        <v>0</v>
      </c>
      <c r="S147" s="235">
        <v>0</v>
      </c>
      <c r="T147" s="236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37" t="s">
        <v>1152</v>
      </c>
      <c r="AT147" s="237" t="s">
        <v>439</v>
      </c>
      <c r="AU147" s="237" t="s">
        <v>82</v>
      </c>
      <c r="AY147" s="14" t="s">
        <v>168</v>
      </c>
      <c r="BE147" s="238">
        <f>IF(N147="základná",J147,0)</f>
        <v>0</v>
      </c>
      <c r="BF147" s="238">
        <f>IF(N147="znížená",J147,0)</f>
        <v>0</v>
      </c>
      <c r="BG147" s="238">
        <f>IF(N147="zákl. prenesená",J147,0)</f>
        <v>0</v>
      </c>
      <c r="BH147" s="238">
        <f>IF(N147="zníž. prenesená",J147,0)</f>
        <v>0</v>
      </c>
      <c r="BI147" s="238">
        <f>IF(N147="nulová",J147,0)</f>
        <v>0</v>
      </c>
      <c r="BJ147" s="14" t="s">
        <v>82</v>
      </c>
      <c r="BK147" s="239">
        <f>ROUND(I147*H147,3)</f>
        <v>0</v>
      </c>
      <c r="BL147" s="14" t="s">
        <v>426</v>
      </c>
      <c r="BM147" s="237" t="s">
        <v>382</v>
      </c>
    </row>
    <row r="148" s="2" customFormat="1" ht="16.5" customHeight="1">
      <c r="A148" s="35"/>
      <c r="B148" s="36"/>
      <c r="C148" s="226" t="s">
        <v>280</v>
      </c>
      <c r="D148" s="226" t="s">
        <v>170</v>
      </c>
      <c r="E148" s="227" t="s">
        <v>2064</v>
      </c>
      <c r="F148" s="228" t="s">
        <v>2065</v>
      </c>
      <c r="G148" s="229" t="s">
        <v>291</v>
      </c>
      <c r="H148" s="230">
        <v>64</v>
      </c>
      <c r="I148" s="231"/>
      <c r="J148" s="230">
        <f>ROUND(I148*H148,3)</f>
        <v>0</v>
      </c>
      <c r="K148" s="232"/>
      <c r="L148" s="41"/>
      <c r="M148" s="255" t="s">
        <v>1</v>
      </c>
      <c r="N148" s="256" t="s">
        <v>38</v>
      </c>
      <c r="O148" s="252"/>
      <c r="P148" s="253">
        <f>O148*H148</f>
        <v>0</v>
      </c>
      <c r="Q148" s="253">
        <v>0</v>
      </c>
      <c r="R148" s="253">
        <f>Q148*H148</f>
        <v>0</v>
      </c>
      <c r="S148" s="253">
        <v>0</v>
      </c>
      <c r="T148" s="254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37" t="s">
        <v>426</v>
      </c>
      <c r="AT148" s="237" t="s">
        <v>170</v>
      </c>
      <c r="AU148" s="237" t="s">
        <v>82</v>
      </c>
      <c r="AY148" s="14" t="s">
        <v>168</v>
      </c>
      <c r="BE148" s="238">
        <f>IF(N148="základná",J148,0)</f>
        <v>0</v>
      </c>
      <c r="BF148" s="238">
        <f>IF(N148="znížená",J148,0)</f>
        <v>0</v>
      </c>
      <c r="BG148" s="238">
        <f>IF(N148="zákl. prenesená",J148,0)</f>
        <v>0</v>
      </c>
      <c r="BH148" s="238">
        <f>IF(N148="zníž. prenesená",J148,0)</f>
        <v>0</v>
      </c>
      <c r="BI148" s="238">
        <f>IF(N148="nulová",J148,0)</f>
        <v>0</v>
      </c>
      <c r="BJ148" s="14" t="s">
        <v>82</v>
      </c>
      <c r="BK148" s="239">
        <f>ROUND(I148*H148,3)</f>
        <v>0</v>
      </c>
      <c r="BL148" s="14" t="s">
        <v>426</v>
      </c>
      <c r="BM148" s="237" t="s">
        <v>394</v>
      </c>
    </row>
    <row r="149" s="2" customFormat="1" ht="6.96" customHeight="1">
      <c r="A149" s="35"/>
      <c r="B149" s="69"/>
      <c r="C149" s="70"/>
      <c r="D149" s="70"/>
      <c r="E149" s="70"/>
      <c r="F149" s="70"/>
      <c r="G149" s="70"/>
      <c r="H149" s="70"/>
      <c r="I149" s="70"/>
      <c r="J149" s="70"/>
      <c r="K149" s="70"/>
      <c r="L149" s="41"/>
      <c r="M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</row>
  </sheetData>
  <sheetProtection sheet="1" autoFilter="0" formatColumns="0" formatRows="0" objects="1" scenarios="1" spinCount="100000" saltValue="hsxPyNdd+NkYa2V3MxiSQyLBHB+H8SCqBcD3+9c5aapQ5c3hTgtQTYDGW3yuuYg4mRh6NArWdYjk86aEdUsSIw==" hashValue="uRh44AvFqvp8nfTuqIA3zQarsj3jAhuD+6W2O9BcXZhtV7wv1UCT8MD06fKkgqsXpA9GBQxP7jmCocXncgNSrQ==" algorithmName="SHA-512" password="CC35"/>
  <autoFilter ref="C117:K148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96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72</v>
      </c>
    </row>
    <row r="4" s="1" customFormat="1" ht="24.96" customHeight="1">
      <c r="B4" s="17"/>
      <c r="D4" s="141" t="s">
        <v>115</v>
      </c>
      <c r="L4" s="17"/>
      <c r="M4" s="14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3" t="s">
        <v>14</v>
      </c>
      <c r="L6" s="17"/>
    </row>
    <row r="7" s="1" customFormat="1" ht="26.25" customHeight="1">
      <c r="B7" s="17"/>
      <c r="E7" s="144" t="str">
        <f>'Rekapitulácia stavby'!K6</f>
        <v>Centrum integrovanej zdravotnej starostlivosti, denné centrum pre seniorov, denný stacionár v meste Bánovce nad Bebravou</v>
      </c>
      <c r="F7" s="143"/>
      <c r="G7" s="143"/>
      <c r="H7" s="143"/>
      <c r="L7" s="17"/>
    </row>
    <row r="8" s="2" customFormat="1" ht="12" customHeight="1">
      <c r="A8" s="35"/>
      <c r="B8" s="41"/>
      <c r="C8" s="35"/>
      <c r="D8" s="143" t="s">
        <v>116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5" t="s">
        <v>2066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3" t="s">
        <v>16</v>
      </c>
      <c r="E11" s="35"/>
      <c r="F11" s="146" t="s">
        <v>1</v>
      </c>
      <c r="G11" s="35"/>
      <c r="H11" s="35"/>
      <c r="I11" s="143" t="s">
        <v>17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3" t="s">
        <v>18</v>
      </c>
      <c r="E12" s="35"/>
      <c r="F12" s="146" t="s">
        <v>19</v>
      </c>
      <c r="G12" s="35"/>
      <c r="H12" s="35"/>
      <c r="I12" s="143" t="s">
        <v>20</v>
      </c>
      <c r="J12" s="147" t="str">
        <f>'Rekapitulácia stavby'!AN8</f>
        <v>9. 11. 2022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3" t="s">
        <v>22</v>
      </c>
      <c r="E14" s="35"/>
      <c r="F14" s="35"/>
      <c r="G14" s="35"/>
      <c r="H14" s="35"/>
      <c r="I14" s="143" t="s">
        <v>23</v>
      </c>
      <c r="J14" s="146" t="str">
        <f>IF('Rekapitulácia stavby'!AN10="","",'Rekapitulácia stavby'!AN10)</f>
        <v/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6" t="str">
        <f>IF('Rekapitulácia stavby'!E11="","",'Rekapitulácia stavby'!E11)</f>
        <v xml:space="preserve"> </v>
      </c>
      <c r="F15" s="35"/>
      <c r="G15" s="35"/>
      <c r="H15" s="35"/>
      <c r="I15" s="143" t="s">
        <v>24</v>
      </c>
      <c r="J15" s="146" t="str">
        <f>IF('Rekapitulácia stavby'!AN11="","",'Rekapitulácia stavby'!AN11)</f>
        <v/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3" t="s">
        <v>25</v>
      </c>
      <c r="E17" s="35"/>
      <c r="F17" s="35"/>
      <c r="G17" s="35"/>
      <c r="H17" s="35"/>
      <c r="I17" s="143" t="s">
        <v>23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24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3" t="s">
        <v>27</v>
      </c>
      <c r="E20" s="35"/>
      <c r="F20" s="35"/>
      <c r="G20" s="35"/>
      <c r="H20" s="35"/>
      <c r="I20" s="143" t="s">
        <v>23</v>
      </c>
      <c r="J20" s="146" t="str">
        <f>IF('Rekapitulácia stavby'!AN16="","",'Rekapitulácia stavby'!AN16)</f>
        <v/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6" t="str">
        <f>IF('Rekapitulácia stavby'!E17="","",'Rekapitulácia stavby'!E17)</f>
        <v xml:space="preserve"> </v>
      </c>
      <c r="F21" s="35"/>
      <c r="G21" s="35"/>
      <c r="H21" s="35"/>
      <c r="I21" s="143" t="s">
        <v>24</v>
      </c>
      <c r="J21" s="146" t="str">
        <f>IF('Rekapitulácia stavby'!AN17="","",'Rekapitulácia stavby'!AN17)</f>
        <v/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3" t="s">
        <v>30</v>
      </c>
      <c r="E23" s="35"/>
      <c r="F23" s="35"/>
      <c r="G23" s="35"/>
      <c r="H23" s="35"/>
      <c r="I23" s="143" t="s">
        <v>23</v>
      </c>
      <c r="J23" s="146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6" t="str">
        <f>IF('Rekapitulácia stavby'!E20="","",'Rekapitulácia stavby'!E20)</f>
        <v xml:space="preserve"> </v>
      </c>
      <c r="F24" s="35"/>
      <c r="G24" s="35"/>
      <c r="H24" s="35"/>
      <c r="I24" s="143" t="s">
        <v>24</v>
      </c>
      <c r="J24" s="146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3" t="s">
        <v>31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3" t="s">
        <v>32</v>
      </c>
      <c r="E30" s="35"/>
      <c r="F30" s="35"/>
      <c r="G30" s="35"/>
      <c r="H30" s="35"/>
      <c r="I30" s="35"/>
      <c r="J30" s="154">
        <f>ROUND(J126,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5" t="s">
        <v>34</v>
      </c>
      <c r="G32" s="35"/>
      <c r="H32" s="35"/>
      <c r="I32" s="155" t="s">
        <v>33</v>
      </c>
      <c r="J32" s="155" t="s">
        <v>35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6" t="s">
        <v>36</v>
      </c>
      <c r="E33" s="157" t="s">
        <v>37</v>
      </c>
      <c r="F33" s="158">
        <f>ROUND((SUM(BE126:BE237)),  2)</f>
        <v>0</v>
      </c>
      <c r="G33" s="159"/>
      <c r="H33" s="159"/>
      <c r="I33" s="160">
        <v>0.20000000000000001</v>
      </c>
      <c r="J33" s="158">
        <f>ROUND(((SUM(BE126:BE237))*I33),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7" t="s">
        <v>38</v>
      </c>
      <c r="F34" s="158">
        <f>ROUND((SUM(BF126:BF237)),  2)</f>
        <v>0</v>
      </c>
      <c r="G34" s="159"/>
      <c r="H34" s="159"/>
      <c r="I34" s="160">
        <v>0.20000000000000001</v>
      </c>
      <c r="J34" s="158">
        <f>ROUND(((SUM(BF126:BF237))*I34),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39</v>
      </c>
      <c r="F35" s="161">
        <f>ROUND((SUM(BG126:BG237)),  2)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40</v>
      </c>
      <c r="F36" s="161">
        <f>ROUND((SUM(BH126:BH237)),  2)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41</v>
      </c>
      <c r="F37" s="158">
        <f>ROUND((SUM(BI126:BI237)),  2)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3"/>
      <c r="D39" s="164" t="s">
        <v>42</v>
      </c>
      <c r="E39" s="165"/>
      <c r="F39" s="165"/>
      <c r="G39" s="166" t="s">
        <v>43</v>
      </c>
      <c r="H39" s="167" t="s">
        <v>44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0" t="s">
        <v>45</v>
      </c>
      <c r="E50" s="171"/>
      <c r="F50" s="171"/>
      <c r="G50" s="170" t="s">
        <v>46</v>
      </c>
      <c r="H50" s="171"/>
      <c r="I50" s="171"/>
      <c r="J50" s="171"/>
      <c r="K50" s="171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2" t="s">
        <v>47</v>
      </c>
      <c r="E61" s="173"/>
      <c r="F61" s="174" t="s">
        <v>48</v>
      </c>
      <c r="G61" s="172" t="s">
        <v>47</v>
      </c>
      <c r="H61" s="173"/>
      <c r="I61" s="173"/>
      <c r="J61" s="175" t="s">
        <v>48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0" t="s">
        <v>49</v>
      </c>
      <c r="E65" s="176"/>
      <c r="F65" s="176"/>
      <c r="G65" s="170" t="s">
        <v>50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2" t="s">
        <v>47</v>
      </c>
      <c r="E76" s="173"/>
      <c r="F76" s="174" t="s">
        <v>48</v>
      </c>
      <c r="G76" s="172" t="s">
        <v>47</v>
      </c>
      <c r="H76" s="173"/>
      <c r="I76" s="173"/>
      <c r="J76" s="175" t="s">
        <v>48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118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14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26.25" customHeight="1">
      <c r="A85" s="35"/>
      <c r="B85" s="36"/>
      <c r="C85" s="37"/>
      <c r="D85" s="37"/>
      <c r="E85" s="181" t="str">
        <f>E7</f>
        <v>Centrum integrovanej zdravotnej starostlivosti, denné centrum pre seniorov, denný stacionár v meste Bánovce nad Bebravou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116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9" t="str">
        <f>E9</f>
        <v>6a - zdravotechnika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18</v>
      </c>
      <c r="D89" s="37"/>
      <c r="E89" s="37"/>
      <c r="F89" s="24" t="str">
        <f>F12</f>
        <v xml:space="preserve"> </v>
      </c>
      <c r="G89" s="37"/>
      <c r="H89" s="37"/>
      <c r="I89" s="29" t="s">
        <v>20</v>
      </c>
      <c r="J89" s="82" t="str">
        <f>IF(J12="","",J12)</f>
        <v>9. 11. 2022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22</v>
      </c>
      <c r="D91" s="37"/>
      <c r="E91" s="37"/>
      <c r="F91" s="24" t="str">
        <f>E15</f>
        <v xml:space="preserve"> </v>
      </c>
      <c r="G91" s="37"/>
      <c r="H91" s="37"/>
      <c r="I91" s="29" t="s">
        <v>27</v>
      </c>
      <c r="J91" s="33" t="str">
        <f>E21</f>
        <v xml:space="preserve"> 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25</v>
      </c>
      <c r="D92" s="37"/>
      <c r="E92" s="37"/>
      <c r="F92" s="24" t="str">
        <f>IF(E18="","",E18)</f>
        <v>Vyplň údaj</v>
      </c>
      <c r="G92" s="37"/>
      <c r="H92" s="37"/>
      <c r="I92" s="29" t="s">
        <v>30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82" t="s">
        <v>119</v>
      </c>
      <c r="D94" s="183"/>
      <c r="E94" s="183"/>
      <c r="F94" s="183"/>
      <c r="G94" s="183"/>
      <c r="H94" s="183"/>
      <c r="I94" s="183"/>
      <c r="J94" s="184" t="s">
        <v>120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85" t="s">
        <v>121</v>
      </c>
      <c r="D96" s="37"/>
      <c r="E96" s="37"/>
      <c r="F96" s="37"/>
      <c r="G96" s="37"/>
      <c r="H96" s="37"/>
      <c r="I96" s="37"/>
      <c r="J96" s="113">
        <f>J126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122</v>
      </c>
    </row>
    <row r="97" s="9" customFormat="1" ht="24.96" customHeight="1">
      <c r="A97" s="9"/>
      <c r="B97" s="186"/>
      <c r="C97" s="187"/>
      <c r="D97" s="188" t="s">
        <v>123</v>
      </c>
      <c r="E97" s="189"/>
      <c r="F97" s="189"/>
      <c r="G97" s="189"/>
      <c r="H97" s="189"/>
      <c r="I97" s="189"/>
      <c r="J97" s="190">
        <f>J127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2"/>
      <c r="C98" s="193"/>
      <c r="D98" s="194" t="s">
        <v>124</v>
      </c>
      <c r="E98" s="195"/>
      <c r="F98" s="195"/>
      <c r="G98" s="195"/>
      <c r="H98" s="195"/>
      <c r="I98" s="195"/>
      <c r="J98" s="196">
        <f>J128</f>
        <v>0</v>
      </c>
      <c r="K98" s="193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2"/>
      <c r="C99" s="193"/>
      <c r="D99" s="194" t="s">
        <v>2067</v>
      </c>
      <c r="E99" s="195"/>
      <c r="F99" s="195"/>
      <c r="G99" s="195"/>
      <c r="H99" s="195"/>
      <c r="I99" s="195"/>
      <c r="J99" s="196">
        <f>J130</f>
        <v>0</v>
      </c>
      <c r="K99" s="193"/>
      <c r="L99" s="19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2"/>
      <c r="C100" s="193"/>
      <c r="D100" s="194" t="s">
        <v>130</v>
      </c>
      <c r="E100" s="195"/>
      <c r="F100" s="195"/>
      <c r="G100" s="195"/>
      <c r="H100" s="195"/>
      <c r="I100" s="195"/>
      <c r="J100" s="196">
        <f>J133</f>
        <v>0</v>
      </c>
      <c r="K100" s="193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86"/>
      <c r="C101" s="187"/>
      <c r="D101" s="188" t="s">
        <v>132</v>
      </c>
      <c r="E101" s="189"/>
      <c r="F101" s="189"/>
      <c r="G101" s="189"/>
      <c r="H101" s="189"/>
      <c r="I101" s="189"/>
      <c r="J101" s="190">
        <f>J142</f>
        <v>0</v>
      </c>
      <c r="K101" s="187"/>
      <c r="L101" s="191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92"/>
      <c r="C102" s="193"/>
      <c r="D102" s="194" t="s">
        <v>134</v>
      </c>
      <c r="E102" s="195"/>
      <c r="F102" s="195"/>
      <c r="G102" s="195"/>
      <c r="H102" s="195"/>
      <c r="I102" s="195"/>
      <c r="J102" s="196">
        <f>J143</f>
        <v>0</v>
      </c>
      <c r="K102" s="193"/>
      <c r="L102" s="19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2"/>
      <c r="C103" s="193"/>
      <c r="D103" s="194" t="s">
        <v>2068</v>
      </c>
      <c r="E103" s="195"/>
      <c r="F103" s="195"/>
      <c r="G103" s="195"/>
      <c r="H103" s="195"/>
      <c r="I103" s="195"/>
      <c r="J103" s="196">
        <f>J147</f>
        <v>0</v>
      </c>
      <c r="K103" s="193"/>
      <c r="L103" s="19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2"/>
      <c r="C104" s="193"/>
      <c r="D104" s="194" t="s">
        <v>2069</v>
      </c>
      <c r="E104" s="195"/>
      <c r="F104" s="195"/>
      <c r="G104" s="195"/>
      <c r="H104" s="195"/>
      <c r="I104" s="195"/>
      <c r="J104" s="196">
        <f>J164</f>
        <v>0</v>
      </c>
      <c r="K104" s="193"/>
      <c r="L104" s="19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2"/>
      <c r="C105" s="193"/>
      <c r="D105" s="194" t="s">
        <v>2070</v>
      </c>
      <c r="E105" s="195"/>
      <c r="F105" s="195"/>
      <c r="G105" s="195"/>
      <c r="H105" s="195"/>
      <c r="I105" s="195"/>
      <c r="J105" s="196">
        <f>J191</f>
        <v>0</v>
      </c>
      <c r="K105" s="193"/>
      <c r="L105" s="19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2"/>
      <c r="C106" s="193"/>
      <c r="D106" s="194" t="s">
        <v>140</v>
      </c>
      <c r="E106" s="195"/>
      <c r="F106" s="195"/>
      <c r="G106" s="195"/>
      <c r="H106" s="195"/>
      <c r="I106" s="195"/>
      <c r="J106" s="196">
        <f>J234</f>
        <v>0</v>
      </c>
      <c r="K106" s="193"/>
      <c r="L106" s="19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5"/>
      <c r="B107" s="36"/>
      <c r="C107" s="37"/>
      <c r="D107" s="37"/>
      <c r="E107" s="37"/>
      <c r="F107" s="37"/>
      <c r="G107" s="37"/>
      <c r="H107" s="37"/>
      <c r="I107" s="37"/>
      <c r="J107" s="37"/>
      <c r="K107" s="37"/>
      <c r="L107" s="66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6.96" customHeight="1">
      <c r="A108" s="35"/>
      <c r="B108" s="69"/>
      <c r="C108" s="70"/>
      <c r="D108" s="70"/>
      <c r="E108" s="70"/>
      <c r="F108" s="70"/>
      <c r="G108" s="70"/>
      <c r="H108" s="70"/>
      <c r="I108" s="70"/>
      <c r="J108" s="70"/>
      <c r="K108" s="70"/>
      <c r="L108" s="6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12" s="2" customFormat="1" ht="6.96" customHeight="1">
      <c r="A112" s="35"/>
      <c r="B112" s="71"/>
      <c r="C112" s="72"/>
      <c r="D112" s="72"/>
      <c r="E112" s="72"/>
      <c r="F112" s="72"/>
      <c r="G112" s="72"/>
      <c r="H112" s="72"/>
      <c r="I112" s="72"/>
      <c r="J112" s="72"/>
      <c r="K112" s="72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24.96" customHeight="1">
      <c r="A113" s="35"/>
      <c r="B113" s="36"/>
      <c r="C113" s="20" t="s">
        <v>154</v>
      </c>
      <c r="D113" s="37"/>
      <c r="E113" s="37"/>
      <c r="F113" s="37"/>
      <c r="G113" s="37"/>
      <c r="H113" s="37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6.96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2" customHeight="1">
      <c r="A115" s="35"/>
      <c r="B115" s="36"/>
      <c r="C115" s="29" t="s">
        <v>14</v>
      </c>
      <c r="D115" s="37"/>
      <c r="E115" s="37"/>
      <c r="F115" s="37"/>
      <c r="G115" s="37"/>
      <c r="H115" s="37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26.25" customHeight="1">
      <c r="A116" s="35"/>
      <c r="B116" s="36"/>
      <c r="C116" s="37"/>
      <c r="D116" s="37"/>
      <c r="E116" s="181" t="str">
        <f>E7</f>
        <v>Centrum integrovanej zdravotnej starostlivosti, denné centrum pre seniorov, denný stacionár v meste Bánovce nad Bebravou</v>
      </c>
      <c r="F116" s="29"/>
      <c r="G116" s="29"/>
      <c r="H116" s="29"/>
      <c r="I116" s="37"/>
      <c r="J116" s="37"/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2" customHeight="1">
      <c r="A117" s="35"/>
      <c r="B117" s="36"/>
      <c r="C117" s="29" t="s">
        <v>116</v>
      </c>
      <c r="D117" s="37"/>
      <c r="E117" s="37"/>
      <c r="F117" s="37"/>
      <c r="G117" s="37"/>
      <c r="H117" s="37"/>
      <c r="I117" s="37"/>
      <c r="J117" s="37"/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6.5" customHeight="1">
      <c r="A118" s="35"/>
      <c r="B118" s="36"/>
      <c r="C118" s="37"/>
      <c r="D118" s="37"/>
      <c r="E118" s="79" t="str">
        <f>E9</f>
        <v>6a - zdravotechnika</v>
      </c>
      <c r="F118" s="37"/>
      <c r="G118" s="37"/>
      <c r="H118" s="37"/>
      <c r="I118" s="37"/>
      <c r="J118" s="37"/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6.96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2" customHeight="1">
      <c r="A120" s="35"/>
      <c r="B120" s="36"/>
      <c r="C120" s="29" t="s">
        <v>18</v>
      </c>
      <c r="D120" s="37"/>
      <c r="E120" s="37"/>
      <c r="F120" s="24" t="str">
        <f>F12</f>
        <v xml:space="preserve"> </v>
      </c>
      <c r="G120" s="37"/>
      <c r="H120" s="37"/>
      <c r="I120" s="29" t="s">
        <v>20</v>
      </c>
      <c r="J120" s="82" t="str">
        <f>IF(J12="","",J12)</f>
        <v>9. 11. 2022</v>
      </c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6.96" customHeight="1">
      <c r="A121" s="35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6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5.15" customHeight="1">
      <c r="A122" s="35"/>
      <c r="B122" s="36"/>
      <c r="C122" s="29" t="s">
        <v>22</v>
      </c>
      <c r="D122" s="37"/>
      <c r="E122" s="37"/>
      <c r="F122" s="24" t="str">
        <f>E15</f>
        <v xml:space="preserve"> </v>
      </c>
      <c r="G122" s="37"/>
      <c r="H122" s="37"/>
      <c r="I122" s="29" t="s">
        <v>27</v>
      </c>
      <c r="J122" s="33" t="str">
        <f>E21</f>
        <v xml:space="preserve"> </v>
      </c>
      <c r="K122" s="37"/>
      <c r="L122" s="6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5.15" customHeight="1">
      <c r="A123" s="35"/>
      <c r="B123" s="36"/>
      <c r="C123" s="29" t="s">
        <v>25</v>
      </c>
      <c r="D123" s="37"/>
      <c r="E123" s="37"/>
      <c r="F123" s="24" t="str">
        <f>IF(E18="","",E18)</f>
        <v>Vyplň údaj</v>
      </c>
      <c r="G123" s="37"/>
      <c r="H123" s="37"/>
      <c r="I123" s="29" t="s">
        <v>30</v>
      </c>
      <c r="J123" s="33" t="str">
        <f>E24</f>
        <v xml:space="preserve"> </v>
      </c>
      <c r="K123" s="37"/>
      <c r="L123" s="6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10.32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66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11" customFormat="1" ht="29.28" customHeight="1">
      <c r="A125" s="198"/>
      <c r="B125" s="199"/>
      <c r="C125" s="200" t="s">
        <v>155</v>
      </c>
      <c r="D125" s="201" t="s">
        <v>57</v>
      </c>
      <c r="E125" s="201" t="s">
        <v>53</v>
      </c>
      <c r="F125" s="201" t="s">
        <v>54</v>
      </c>
      <c r="G125" s="201" t="s">
        <v>156</v>
      </c>
      <c r="H125" s="201" t="s">
        <v>157</v>
      </c>
      <c r="I125" s="201" t="s">
        <v>158</v>
      </c>
      <c r="J125" s="202" t="s">
        <v>120</v>
      </c>
      <c r="K125" s="203" t="s">
        <v>159</v>
      </c>
      <c r="L125" s="204"/>
      <c r="M125" s="103" t="s">
        <v>1</v>
      </c>
      <c r="N125" s="104" t="s">
        <v>36</v>
      </c>
      <c r="O125" s="104" t="s">
        <v>160</v>
      </c>
      <c r="P125" s="104" t="s">
        <v>161</v>
      </c>
      <c r="Q125" s="104" t="s">
        <v>162</v>
      </c>
      <c r="R125" s="104" t="s">
        <v>163</v>
      </c>
      <c r="S125" s="104" t="s">
        <v>164</v>
      </c>
      <c r="T125" s="105" t="s">
        <v>165</v>
      </c>
      <c r="U125" s="198"/>
      <c r="V125" s="198"/>
      <c r="W125" s="198"/>
      <c r="X125" s="198"/>
      <c r="Y125" s="198"/>
      <c r="Z125" s="198"/>
      <c r="AA125" s="198"/>
      <c r="AB125" s="198"/>
      <c r="AC125" s="198"/>
      <c r="AD125" s="198"/>
      <c r="AE125" s="198"/>
    </row>
    <row r="126" s="2" customFormat="1" ht="22.8" customHeight="1">
      <c r="A126" s="35"/>
      <c r="B126" s="36"/>
      <c r="C126" s="110" t="s">
        <v>121</v>
      </c>
      <c r="D126" s="37"/>
      <c r="E126" s="37"/>
      <c r="F126" s="37"/>
      <c r="G126" s="37"/>
      <c r="H126" s="37"/>
      <c r="I126" s="37"/>
      <c r="J126" s="205">
        <f>BK126</f>
        <v>0</v>
      </c>
      <c r="K126" s="37"/>
      <c r="L126" s="41"/>
      <c r="M126" s="106"/>
      <c r="N126" s="206"/>
      <c r="O126" s="107"/>
      <c r="P126" s="207">
        <f>P127+P142</f>
        <v>0</v>
      </c>
      <c r="Q126" s="107"/>
      <c r="R126" s="207">
        <f>R127+R142</f>
        <v>1.352550959</v>
      </c>
      <c r="S126" s="107"/>
      <c r="T126" s="208">
        <f>T127+T142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4" t="s">
        <v>71</v>
      </c>
      <c r="AU126" s="14" t="s">
        <v>122</v>
      </c>
      <c r="BK126" s="209">
        <f>BK127+BK142</f>
        <v>0</v>
      </c>
    </row>
    <row r="127" s="12" customFormat="1" ht="25.92" customHeight="1">
      <c r="A127" s="12"/>
      <c r="B127" s="210"/>
      <c r="C127" s="211"/>
      <c r="D127" s="212" t="s">
        <v>71</v>
      </c>
      <c r="E127" s="213" t="s">
        <v>166</v>
      </c>
      <c r="F127" s="213" t="s">
        <v>167</v>
      </c>
      <c r="G127" s="211"/>
      <c r="H127" s="211"/>
      <c r="I127" s="214"/>
      <c r="J127" s="215">
        <f>BK127</f>
        <v>0</v>
      </c>
      <c r="K127" s="211"/>
      <c r="L127" s="216"/>
      <c r="M127" s="217"/>
      <c r="N127" s="218"/>
      <c r="O127" s="218"/>
      <c r="P127" s="219">
        <f>P128+P130+P133</f>
        <v>0</v>
      </c>
      <c r="Q127" s="218"/>
      <c r="R127" s="219">
        <f>R128+R130+R133</f>
        <v>0.0020502000000000003</v>
      </c>
      <c r="S127" s="218"/>
      <c r="T127" s="220">
        <f>T128+T130+T133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1" t="s">
        <v>80</v>
      </c>
      <c r="AT127" s="222" t="s">
        <v>71</v>
      </c>
      <c r="AU127" s="222" t="s">
        <v>72</v>
      </c>
      <c r="AY127" s="221" t="s">
        <v>168</v>
      </c>
      <c r="BK127" s="223">
        <f>BK128+BK130+BK133</f>
        <v>0</v>
      </c>
    </row>
    <row r="128" s="12" customFormat="1" ht="22.8" customHeight="1">
      <c r="A128" s="12"/>
      <c r="B128" s="210"/>
      <c r="C128" s="211"/>
      <c r="D128" s="212" t="s">
        <v>71</v>
      </c>
      <c r="E128" s="224" t="s">
        <v>80</v>
      </c>
      <c r="F128" s="224" t="s">
        <v>169</v>
      </c>
      <c r="G128" s="211"/>
      <c r="H128" s="211"/>
      <c r="I128" s="214"/>
      <c r="J128" s="225">
        <f>BK128</f>
        <v>0</v>
      </c>
      <c r="K128" s="211"/>
      <c r="L128" s="216"/>
      <c r="M128" s="217"/>
      <c r="N128" s="218"/>
      <c r="O128" s="218"/>
      <c r="P128" s="219">
        <f>P129</f>
        <v>0</v>
      </c>
      <c r="Q128" s="218"/>
      <c r="R128" s="219">
        <f>R129</f>
        <v>0</v>
      </c>
      <c r="S128" s="218"/>
      <c r="T128" s="220">
        <f>T129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21" t="s">
        <v>80</v>
      </c>
      <c r="AT128" s="222" t="s">
        <v>71</v>
      </c>
      <c r="AU128" s="222" t="s">
        <v>80</v>
      </c>
      <c r="AY128" s="221" t="s">
        <v>168</v>
      </c>
      <c r="BK128" s="223">
        <f>BK129</f>
        <v>0</v>
      </c>
    </row>
    <row r="129" s="2" customFormat="1" ht="37.8" customHeight="1">
      <c r="A129" s="35"/>
      <c r="B129" s="36"/>
      <c r="C129" s="226" t="s">
        <v>80</v>
      </c>
      <c r="D129" s="226" t="s">
        <v>170</v>
      </c>
      <c r="E129" s="227" t="s">
        <v>2071</v>
      </c>
      <c r="F129" s="228" t="s">
        <v>2072</v>
      </c>
      <c r="G129" s="229" t="s">
        <v>1470</v>
      </c>
      <c r="H129" s="230">
        <v>20</v>
      </c>
      <c r="I129" s="231"/>
      <c r="J129" s="230">
        <f>ROUND(I129*H129,3)</f>
        <v>0</v>
      </c>
      <c r="K129" s="232"/>
      <c r="L129" s="41"/>
      <c r="M129" s="233" t="s">
        <v>1</v>
      </c>
      <c r="N129" s="234" t="s">
        <v>38</v>
      </c>
      <c r="O129" s="94"/>
      <c r="P129" s="235">
        <f>O129*H129</f>
        <v>0</v>
      </c>
      <c r="Q129" s="235">
        <v>0</v>
      </c>
      <c r="R129" s="235">
        <f>Q129*H129</f>
        <v>0</v>
      </c>
      <c r="S129" s="235">
        <v>0</v>
      </c>
      <c r="T129" s="236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37" t="s">
        <v>174</v>
      </c>
      <c r="AT129" s="237" t="s">
        <v>170</v>
      </c>
      <c r="AU129" s="237" t="s">
        <v>82</v>
      </c>
      <c r="AY129" s="14" t="s">
        <v>168</v>
      </c>
      <c r="BE129" s="238">
        <f>IF(N129="základná",J129,0)</f>
        <v>0</v>
      </c>
      <c r="BF129" s="238">
        <f>IF(N129="znížená",J129,0)</f>
        <v>0</v>
      </c>
      <c r="BG129" s="238">
        <f>IF(N129="zákl. prenesená",J129,0)</f>
        <v>0</v>
      </c>
      <c r="BH129" s="238">
        <f>IF(N129="zníž. prenesená",J129,0)</f>
        <v>0</v>
      </c>
      <c r="BI129" s="238">
        <f>IF(N129="nulová",J129,0)</f>
        <v>0</v>
      </c>
      <c r="BJ129" s="14" t="s">
        <v>82</v>
      </c>
      <c r="BK129" s="239">
        <f>ROUND(I129*H129,3)</f>
        <v>0</v>
      </c>
      <c r="BL129" s="14" t="s">
        <v>174</v>
      </c>
      <c r="BM129" s="237" t="s">
        <v>82</v>
      </c>
    </row>
    <row r="130" s="12" customFormat="1" ht="22.8" customHeight="1">
      <c r="A130" s="12"/>
      <c r="B130" s="210"/>
      <c r="C130" s="211"/>
      <c r="D130" s="212" t="s">
        <v>71</v>
      </c>
      <c r="E130" s="224" t="s">
        <v>198</v>
      </c>
      <c r="F130" s="224" t="s">
        <v>2073</v>
      </c>
      <c r="G130" s="211"/>
      <c r="H130" s="211"/>
      <c r="I130" s="214"/>
      <c r="J130" s="225">
        <f>BK130</f>
        <v>0</v>
      </c>
      <c r="K130" s="211"/>
      <c r="L130" s="216"/>
      <c r="M130" s="217"/>
      <c r="N130" s="218"/>
      <c r="O130" s="218"/>
      <c r="P130" s="219">
        <f>SUM(P131:P132)</f>
        <v>0</v>
      </c>
      <c r="Q130" s="218"/>
      <c r="R130" s="219">
        <f>SUM(R131:R132)</f>
        <v>0.0020502000000000003</v>
      </c>
      <c r="S130" s="218"/>
      <c r="T130" s="220">
        <f>SUM(T131:T132)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1" t="s">
        <v>80</v>
      </c>
      <c r="AT130" s="222" t="s">
        <v>71</v>
      </c>
      <c r="AU130" s="222" t="s">
        <v>80</v>
      </c>
      <c r="AY130" s="221" t="s">
        <v>168</v>
      </c>
      <c r="BK130" s="223">
        <f>SUM(BK131:BK132)</f>
        <v>0</v>
      </c>
    </row>
    <row r="131" s="2" customFormat="1" ht="33" customHeight="1">
      <c r="A131" s="35"/>
      <c r="B131" s="36"/>
      <c r="C131" s="226" t="s">
        <v>82</v>
      </c>
      <c r="D131" s="226" t="s">
        <v>170</v>
      </c>
      <c r="E131" s="227" t="s">
        <v>2074</v>
      </c>
      <c r="F131" s="228" t="s">
        <v>2075</v>
      </c>
      <c r="G131" s="229" t="s">
        <v>666</v>
      </c>
      <c r="H131" s="230">
        <v>3</v>
      </c>
      <c r="I131" s="231"/>
      <c r="J131" s="230">
        <f>ROUND(I131*H131,3)</f>
        <v>0</v>
      </c>
      <c r="K131" s="232"/>
      <c r="L131" s="41"/>
      <c r="M131" s="233" t="s">
        <v>1</v>
      </c>
      <c r="N131" s="234" t="s">
        <v>38</v>
      </c>
      <c r="O131" s="94"/>
      <c r="P131" s="235">
        <f>O131*H131</f>
        <v>0</v>
      </c>
      <c r="Q131" s="235">
        <v>0</v>
      </c>
      <c r="R131" s="235">
        <f>Q131*H131</f>
        <v>0</v>
      </c>
      <c r="S131" s="235">
        <v>0</v>
      </c>
      <c r="T131" s="236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37" t="s">
        <v>174</v>
      </c>
      <c r="AT131" s="237" t="s">
        <v>170</v>
      </c>
      <c r="AU131" s="237" t="s">
        <v>82</v>
      </c>
      <c r="AY131" s="14" t="s">
        <v>168</v>
      </c>
      <c r="BE131" s="238">
        <f>IF(N131="základná",J131,0)</f>
        <v>0</v>
      </c>
      <c r="BF131" s="238">
        <f>IF(N131="znížená",J131,0)</f>
        <v>0</v>
      </c>
      <c r="BG131" s="238">
        <f>IF(N131="zákl. prenesená",J131,0)</f>
        <v>0</v>
      </c>
      <c r="BH131" s="238">
        <f>IF(N131="zníž. prenesená",J131,0)</f>
        <v>0</v>
      </c>
      <c r="BI131" s="238">
        <f>IF(N131="nulová",J131,0)</f>
        <v>0</v>
      </c>
      <c r="BJ131" s="14" t="s">
        <v>82</v>
      </c>
      <c r="BK131" s="239">
        <f>ROUND(I131*H131,3)</f>
        <v>0</v>
      </c>
      <c r="BL131" s="14" t="s">
        <v>174</v>
      </c>
      <c r="BM131" s="237" t="s">
        <v>174</v>
      </c>
    </row>
    <row r="132" s="2" customFormat="1" ht="24.15" customHeight="1">
      <c r="A132" s="35"/>
      <c r="B132" s="36"/>
      <c r="C132" s="240" t="s">
        <v>179</v>
      </c>
      <c r="D132" s="240" t="s">
        <v>439</v>
      </c>
      <c r="E132" s="241" t="s">
        <v>2076</v>
      </c>
      <c r="F132" s="242" t="s">
        <v>2077</v>
      </c>
      <c r="G132" s="243" t="s">
        <v>666</v>
      </c>
      <c r="H132" s="244">
        <v>3.0600000000000001</v>
      </c>
      <c r="I132" s="245"/>
      <c r="J132" s="244">
        <f>ROUND(I132*H132,3)</f>
        <v>0</v>
      </c>
      <c r="K132" s="246"/>
      <c r="L132" s="247"/>
      <c r="M132" s="248" t="s">
        <v>1</v>
      </c>
      <c r="N132" s="249" t="s">
        <v>38</v>
      </c>
      <c r="O132" s="94"/>
      <c r="P132" s="235">
        <f>O132*H132</f>
        <v>0</v>
      </c>
      <c r="Q132" s="235">
        <v>0.00067000000000000002</v>
      </c>
      <c r="R132" s="235">
        <f>Q132*H132</f>
        <v>0.0020502000000000003</v>
      </c>
      <c r="S132" s="235">
        <v>0</v>
      </c>
      <c r="T132" s="236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37" t="s">
        <v>198</v>
      </c>
      <c r="AT132" s="237" t="s">
        <v>439</v>
      </c>
      <c r="AU132" s="237" t="s">
        <v>82</v>
      </c>
      <c r="AY132" s="14" t="s">
        <v>168</v>
      </c>
      <c r="BE132" s="238">
        <f>IF(N132="základná",J132,0)</f>
        <v>0</v>
      </c>
      <c r="BF132" s="238">
        <f>IF(N132="znížená",J132,0)</f>
        <v>0</v>
      </c>
      <c r="BG132" s="238">
        <f>IF(N132="zákl. prenesená",J132,0)</f>
        <v>0</v>
      </c>
      <c r="BH132" s="238">
        <f>IF(N132="zníž. prenesená",J132,0)</f>
        <v>0</v>
      </c>
      <c r="BI132" s="238">
        <f>IF(N132="nulová",J132,0)</f>
        <v>0</v>
      </c>
      <c r="BJ132" s="14" t="s">
        <v>82</v>
      </c>
      <c r="BK132" s="239">
        <f>ROUND(I132*H132,3)</f>
        <v>0</v>
      </c>
      <c r="BL132" s="14" t="s">
        <v>174</v>
      </c>
      <c r="BM132" s="237" t="s">
        <v>190</v>
      </c>
    </row>
    <row r="133" s="12" customFormat="1" ht="22.8" customHeight="1">
      <c r="A133" s="12"/>
      <c r="B133" s="210"/>
      <c r="C133" s="211"/>
      <c r="D133" s="212" t="s">
        <v>71</v>
      </c>
      <c r="E133" s="224" t="s">
        <v>12</v>
      </c>
      <c r="F133" s="224" t="s">
        <v>662</v>
      </c>
      <c r="G133" s="211"/>
      <c r="H133" s="211"/>
      <c r="I133" s="214"/>
      <c r="J133" s="225">
        <f>BK133</f>
        <v>0</v>
      </c>
      <c r="K133" s="211"/>
      <c r="L133" s="216"/>
      <c r="M133" s="217"/>
      <c r="N133" s="218"/>
      <c r="O133" s="218"/>
      <c r="P133" s="219">
        <f>SUM(P134:P141)</f>
        <v>0</v>
      </c>
      <c r="Q133" s="218"/>
      <c r="R133" s="219">
        <f>SUM(R134:R141)</f>
        <v>0</v>
      </c>
      <c r="S133" s="218"/>
      <c r="T133" s="220">
        <f>SUM(T134:T141)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21" t="s">
        <v>80</v>
      </c>
      <c r="AT133" s="222" t="s">
        <v>71</v>
      </c>
      <c r="AU133" s="222" t="s">
        <v>80</v>
      </c>
      <c r="AY133" s="221" t="s">
        <v>168</v>
      </c>
      <c r="BK133" s="223">
        <f>SUM(BK134:BK141)</f>
        <v>0</v>
      </c>
    </row>
    <row r="134" s="2" customFormat="1" ht="24.15" customHeight="1">
      <c r="A134" s="35"/>
      <c r="B134" s="36"/>
      <c r="C134" s="226" t="s">
        <v>174</v>
      </c>
      <c r="D134" s="226" t="s">
        <v>170</v>
      </c>
      <c r="E134" s="227" t="s">
        <v>2078</v>
      </c>
      <c r="F134" s="228" t="s">
        <v>2079</v>
      </c>
      <c r="G134" s="229" t="s">
        <v>212</v>
      </c>
      <c r="H134" s="230">
        <v>0.16</v>
      </c>
      <c r="I134" s="231"/>
      <c r="J134" s="230">
        <f>ROUND(I134*H134,3)</f>
        <v>0</v>
      </c>
      <c r="K134" s="232"/>
      <c r="L134" s="41"/>
      <c r="M134" s="233" t="s">
        <v>1</v>
      </c>
      <c r="N134" s="234" t="s">
        <v>38</v>
      </c>
      <c r="O134" s="94"/>
      <c r="P134" s="235">
        <f>O134*H134</f>
        <v>0</v>
      </c>
      <c r="Q134" s="235">
        <v>0</v>
      </c>
      <c r="R134" s="235">
        <f>Q134*H134</f>
        <v>0</v>
      </c>
      <c r="S134" s="235">
        <v>0</v>
      </c>
      <c r="T134" s="236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37" t="s">
        <v>174</v>
      </c>
      <c r="AT134" s="237" t="s">
        <v>170</v>
      </c>
      <c r="AU134" s="237" t="s">
        <v>82</v>
      </c>
      <c r="AY134" s="14" t="s">
        <v>168</v>
      </c>
      <c r="BE134" s="238">
        <f>IF(N134="základná",J134,0)</f>
        <v>0</v>
      </c>
      <c r="BF134" s="238">
        <f>IF(N134="znížená",J134,0)</f>
        <v>0</v>
      </c>
      <c r="BG134" s="238">
        <f>IF(N134="zákl. prenesená",J134,0)</f>
        <v>0</v>
      </c>
      <c r="BH134" s="238">
        <f>IF(N134="zníž. prenesená",J134,0)</f>
        <v>0</v>
      </c>
      <c r="BI134" s="238">
        <f>IF(N134="nulová",J134,0)</f>
        <v>0</v>
      </c>
      <c r="BJ134" s="14" t="s">
        <v>82</v>
      </c>
      <c r="BK134" s="239">
        <f>ROUND(I134*H134,3)</f>
        <v>0</v>
      </c>
      <c r="BL134" s="14" t="s">
        <v>174</v>
      </c>
      <c r="BM134" s="237" t="s">
        <v>198</v>
      </c>
    </row>
    <row r="135" s="2" customFormat="1" ht="24.15" customHeight="1">
      <c r="A135" s="35"/>
      <c r="B135" s="36"/>
      <c r="C135" s="226" t="s">
        <v>186</v>
      </c>
      <c r="D135" s="226" t="s">
        <v>170</v>
      </c>
      <c r="E135" s="227" t="s">
        <v>2080</v>
      </c>
      <c r="F135" s="228" t="s">
        <v>2081</v>
      </c>
      <c r="G135" s="229" t="s">
        <v>212</v>
      </c>
      <c r="H135" s="230">
        <v>0.16</v>
      </c>
      <c r="I135" s="231"/>
      <c r="J135" s="230">
        <f>ROUND(I135*H135,3)</f>
        <v>0</v>
      </c>
      <c r="K135" s="232"/>
      <c r="L135" s="41"/>
      <c r="M135" s="233" t="s">
        <v>1</v>
      </c>
      <c r="N135" s="234" t="s">
        <v>38</v>
      </c>
      <c r="O135" s="94"/>
      <c r="P135" s="235">
        <f>O135*H135</f>
        <v>0</v>
      </c>
      <c r="Q135" s="235">
        <v>0</v>
      </c>
      <c r="R135" s="235">
        <f>Q135*H135</f>
        <v>0</v>
      </c>
      <c r="S135" s="235">
        <v>0</v>
      </c>
      <c r="T135" s="236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37" t="s">
        <v>174</v>
      </c>
      <c r="AT135" s="237" t="s">
        <v>170</v>
      </c>
      <c r="AU135" s="237" t="s">
        <v>82</v>
      </c>
      <c r="AY135" s="14" t="s">
        <v>168</v>
      </c>
      <c r="BE135" s="238">
        <f>IF(N135="základná",J135,0)</f>
        <v>0</v>
      </c>
      <c r="BF135" s="238">
        <f>IF(N135="znížená",J135,0)</f>
        <v>0</v>
      </c>
      <c r="BG135" s="238">
        <f>IF(N135="zákl. prenesená",J135,0)</f>
        <v>0</v>
      </c>
      <c r="BH135" s="238">
        <f>IF(N135="zníž. prenesená",J135,0)</f>
        <v>0</v>
      </c>
      <c r="BI135" s="238">
        <f>IF(N135="nulová",J135,0)</f>
        <v>0</v>
      </c>
      <c r="BJ135" s="14" t="s">
        <v>82</v>
      </c>
      <c r="BK135" s="239">
        <f>ROUND(I135*H135,3)</f>
        <v>0</v>
      </c>
      <c r="BL135" s="14" t="s">
        <v>174</v>
      </c>
      <c r="BM135" s="237" t="s">
        <v>205</v>
      </c>
    </row>
    <row r="136" s="2" customFormat="1" ht="21.75" customHeight="1">
      <c r="A136" s="35"/>
      <c r="B136" s="36"/>
      <c r="C136" s="226" t="s">
        <v>190</v>
      </c>
      <c r="D136" s="226" t="s">
        <v>170</v>
      </c>
      <c r="E136" s="227" t="s">
        <v>1566</v>
      </c>
      <c r="F136" s="228" t="s">
        <v>1567</v>
      </c>
      <c r="G136" s="229" t="s">
        <v>212</v>
      </c>
      <c r="H136" s="230">
        <v>0.16</v>
      </c>
      <c r="I136" s="231"/>
      <c r="J136" s="230">
        <f>ROUND(I136*H136,3)</f>
        <v>0</v>
      </c>
      <c r="K136" s="232"/>
      <c r="L136" s="41"/>
      <c r="M136" s="233" t="s">
        <v>1</v>
      </c>
      <c r="N136" s="234" t="s">
        <v>38</v>
      </c>
      <c r="O136" s="94"/>
      <c r="P136" s="235">
        <f>O136*H136</f>
        <v>0</v>
      </c>
      <c r="Q136" s="235">
        <v>0</v>
      </c>
      <c r="R136" s="235">
        <f>Q136*H136</f>
        <v>0</v>
      </c>
      <c r="S136" s="235">
        <v>0</v>
      </c>
      <c r="T136" s="236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37" t="s">
        <v>174</v>
      </c>
      <c r="AT136" s="237" t="s">
        <v>170</v>
      </c>
      <c r="AU136" s="237" t="s">
        <v>82</v>
      </c>
      <c r="AY136" s="14" t="s">
        <v>168</v>
      </c>
      <c r="BE136" s="238">
        <f>IF(N136="základná",J136,0)</f>
        <v>0</v>
      </c>
      <c r="BF136" s="238">
        <f>IF(N136="znížená",J136,0)</f>
        <v>0</v>
      </c>
      <c r="BG136" s="238">
        <f>IF(N136="zákl. prenesená",J136,0)</f>
        <v>0</v>
      </c>
      <c r="BH136" s="238">
        <f>IF(N136="zníž. prenesená",J136,0)</f>
        <v>0</v>
      </c>
      <c r="BI136" s="238">
        <f>IF(N136="nulová",J136,0)</f>
        <v>0</v>
      </c>
      <c r="BJ136" s="14" t="s">
        <v>82</v>
      </c>
      <c r="BK136" s="239">
        <f>ROUND(I136*H136,3)</f>
        <v>0</v>
      </c>
      <c r="BL136" s="14" t="s">
        <v>174</v>
      </c>
      <c r="BM136" s="237" t="s">
        <v>214</v>
      </c>
    </row>
    <row r="137" s="2" customFormat="1" ht="24.15" customHeight="1">
      <c r="A137" s="35"/>
      <c r="B137" s="36"/>
      <c r="C137" s="226" t="s">
        <v>194</v>
      </c>
      <c r="D137" s="226" t="s">
        <v>170</v>
      </c>
      <c r="E137" s="227" t="s">
        <v>1568</v>
      </c>
      <c r="F137" s="228" t="s">
        <v>1569</v>
      </c>
      <c r="G137" s="229" t="s">
        <v>212</v>
      </c>
      <c r="H137" s="230">
        <v>1.1200000000000001</v>
      </c>
      <c r="I137" s="231"/>
      <c r="J137" s="230">
        <f>ROUND(I137*H137,3)</f>
        <v>0</v>
      </c>
      <c r="K137" s="232"/>
      <c r="L137" s="41"/>
      <c r="M137" s="233" t="s">
        <v>1</v>
      </c>
      <c r="N137" s="234" t="s">
        <v>38</v>
      </c>
      <c r="O137" s="94"/>
      <c r="P137" s="235">
        <f>O137*H137</f>
        <v>0</v>
      </c>
      <c r="Q137" s="235">
        <v>0</v>
      </c>
      <c r="R137" s="235">
        <f>Q137*H137</f>
        <v>0</v>
      </c>
      <c r="S137" s="235">
        <v>0</v>
      </c>
      <c r="T137" s="236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37" t="s">
        <v>174</v>
      </c>
      <c r="AT137" s="237" t="s">
        <v>170</v>
      </c>
      <c r="AU137" s="237" t="s">
        <v>82</v>
      </c>
      <c r="AY137" s="14" t="s">
        <v>168</v>
      </c>
      <c r="BE137" s="238">
        <f>IF(N137="základná",J137,0)</f>
        <v>0</v>
      </c>
      <c r="BF137" s="238">
        <f>IF(N137="znížená",J137,0)</f>
        <v>0</v>
      </c>
      <c r="BG137" s="238">
        <f>IF(N137="zákl. prenesená",J137,0)</f>
        <v>0</v>
      </c>
      <c r="BH137" s="238">
        <f>IF(N137="zníž. prenesená",J137,0)</f>
        <v>0</v>
      </c>
      <c r="BI137" s="238">
        <f>IF(N137="nulová",J137,0)</f>
        <v>0</v>
      </c>
      <c r="BJ137" s="14" t="s">
        <v>82</v>
      </c>
      <c r="BK137" s="239">
        <f>ROUND(I137*H137,3)</f>
        <v>0</v>
      </c>
      <c r="BL137" s="14" t="s">
        <v>174</v>
      </c>
      <c r="BM137" s="237" t="s">
        <v>224</v>
      </c>
    </row>
    <row r="138" s="2" customFormat="1" ht="24.15" customHeight="1">
      <c r="A138" s="35"/>
      <c r="B138" s="36"/>
      <c r="C138" s="226" t="s">
        <v>198</v>
      </c>
      <c r="D138" s="226" t="s">
        <v>170</v>
      </c>
      <c r="E138" s="227" t="s">
        <v>2082</v>
      </c>
      <c r="F138" s="228" t="s">
        <v>2083</v>
      </c>
      <c r="G138" s="229" t="s">
        <v>212</v>
      </c>
      <c r="H138" s="230">
        <v>0.16</v>
      </c>
      <c r="I138" s="231"/>
      <c r="J138" s="230">
        <f>ROUND(I138*H138,3)</f>
        <v>0</v>
      </c>
      <c r="K138" s="232"/>
      <c r="L138" s="41"/>
      <c r="M138" s="233" t="s">
        <v>1</v>
      </c>
      <c r="N138" s="234" t="s">
        <v>38</v>
      </c>
      <c r="O138" s="94"/>
      <c r="P138" s="235">
        <f>O138*H138</f>
        <v>0</v>
      </c>
      <c r="Q138" s="235">
        <v>0</v>
      </c>
      <c r="R138" s="235">
        <f>Q138*H138</f>
        <v>0</v>
      </c>
      <c r="S138" s="235">
        <v>0</v>
      </c>
      <c r="T138" s="236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37" t="s">
        <v>174</v>
      </c>
      <c r="AT138" s="237" t="s">
        <v>170</v>
      </c>
      <c r="AU138" s="237" t="s">
        <v>82</v>
      </c>
      <c r="AY138" s="14" t="s">
        <v>168</v>
      </c>
      <c r="BE138" s="238">
        <f>IF(N138="základná",J138,0)</f>
        <v>0</v>
      </c>
      <c r="BF138" s="238">
        <f>IF(N138="znížená",J138,0)</f>
        <v>0</v>
      </c>
      <c r="BG138" s="238">
        <f>IF(N138="zákl. prenesená",J138,0)</f>
        <v>0</v>
      </c>
      <c r="BH138" s="238">
        <f>IF(N138="zníž. prenesená",J138,0)</f>
        <v>0</v>
      </c>
      <c r="BI138" s="238">
        <f>IF(N138="nulová",J138,0)</f>
        <v>0</v>
      </c>
      <c r="BJ138" s="14" t="s">
        <v>82</v>
      </c>
      <c r="BK138" s="239">
        <f>ROUND(I138*H138,3)</f>
        <v>0</v>
      </c>
      <c r="BL138" s="14" t="s">
        <v>174</v>
      </c>
      <c r="BM138" s="237" t="s">
        <v>232</v>
      </c>
    </row>
    <row r="139" s="2" customFormat="1" ht="24.15" customHeight="1">
      <c r="A139" s="35"/>
      <c r="B139" s="36"/>
      <c r="C139" s="226" t="s">
        <v>12</v>
      </c>
      <c r="D139" s="226" t="s">
        <v>170</v>
      </c>
      <c r="E139" s="227" t="s">
        <v>2084</v>
      </c>
      <c r="F139" s="228" t="s">
        <v>2085</v>
      </c>
      <c r="G139" s="229" t="s">
        <v>212</v>
      </c>
      <c r="H139" s="230">
        <v>1.28</v>
      </c>
      <c r="I139" s="231"/>
      <c r="J139" s="230">
        <f>ROUND(I139*H139,3)</f>
        <v>0</v>
      </c>
      <c r="K139" s="232"/>
      <c r="L139" s="41"/>
      <c r="M139" s="233" t="s">
        <v>1</v>
      </c>
      <c r="N139" s="234" t="s">
        <v>38</v>
      </c>
      <c r="O139" s="94"/>
      <c r="P139" s="235">
        <f>O139*H139</f>
        <v>0</v>
      </c>
      <c r="Q139" s="235">
        <v>0</v>
      </c>
      <c r="R139" s="235">
        <f>Q139*H139</f>
        <v>0</v>
      </c>
      <c r="S139" s="235">
        <v>0</v>
      </c>
      <c r="T139" s="236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7" t="s">
        <v>174</v>
      </c>
      <c r="AT139" s="237" t="s">
        <v>170</v>
      </c>
      <c r="AU139" s="237" t="s">
        <v>82</v>
      </c>
      <c r="AY139" s="14" t="s">
        <v>168</v>
      </c>
      <c r="BE139" s="238">
        <f>IF(N139="základná",J139,0)</f>
        <v>0</v>
      </c>
      <c r="BF139" s="238">
        <f>IF(N139="znížená",J139,0)</f>
        <v>0</v>
      </c>
      <c r="BG139" s="238">
        <f>IF(N139="zákl. prenesená",J139,0)</f>
        <v>0</v>
      </c>
      <c r="BH139" s="238">
        <f>IF(N139="zníž. prenesená",J139,0)</f>
        <v>0</v>
      </c>
      <c r="BI139" s="238">
        <f>IF(N139="nulová",J139,0)</f>
        <v>0</v>
      </c>
      <c r="BJ139" s="14" t="s">
        <v>82</v>
      </c>
      <c r="BK139" s="239">
        <f>ROUND(I139*H139,3)</f>
        <v>0</v>
      </c>
      <c r="BL139" s="14" t="s">
        <v>174</v>
      </c>
      <c r="BM139" s="237" t="s">
        <v>240</v>
      </c>
    </row>
    <row r="140" s="2" customFormat="1" ht="24.15" customHeight="1">
      <c r="A140" s="35"/>
      <c r="B140" s="36"/>
      <c r="C140" s="226" t="s">
        <v>205</v>
      </c>
      <c r="D140" s="226" t="s">
        <v>170</v>
      </c>
      <c r="E140" s="227" t="s">
        <v>2086</v>
      </c>
      <c r="F140" s="228" t="s">
        <v>2087</v>
      </c>
      <c r="G140" s="229" t="s">
        <v>212</v>
      </c>
      <c r="H140" s="230">
        <v>0.16</v>
      </c>
      <c r="I140" s="231"/>
      <c r="J140" s="230">
        <f>ROUND(I140*H140,3)</f>
        <v>0</v>
      </c>
      <c r="K140" s="232"/>
      <c r="L140" s="41"/>
      <c r="M140" s="233" t="s">
        <v>1</v>
      </c>
      <c r="N140" s="234" t="s">
        <v>38</v>
      </c>
      <c r="O140" s="94"/>
      <c r="P140" s="235">
        <f>O140*H140</f>
        <v>0</v>
      </c>
      <c r="Q140" s="235">
        <v>0</v>
      </c>
      <c r="R140" s="235">
        <f>Q140*H140</f>
        <v>0</v>
      </c>
      <c r="S140" s="235">
        <v>0</v>
      </c>
      <c r="T140" s="236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37" t="s">
        <v>174</v>
      </c>
      <c r="AT140" s="237" t="s">
        <v>170</v>
      </c>
      <c r="AU140" s="237" t="s">
        <v>82</v>
      </c>
      <c r="AY140" s="14" t="s">
        <v>168</v>
      </c>
      <c r="BE140" s="238">
        <f>IF(N140="základná",J140,0)</f>
        <v>0</v>
      </c>
      <c r="BF140" s="238">
        <f>IF(N140="znížená",J140,0)</f>
        <v>0</v>
      </c>
      <c r="BG140" s="238">
        <f>IF(N140="zákl. prenesená",J140,0)</f>
        <v>0</v>
      </c>
      <c r="BH140" s="238">
        <f>IF(N140="zníž. prenesená",J140,0)</f>
        <v>0</v>
      </c>
      <c r="BI140" s="238">
        <f>IF(N140="nulová",J140,0)</f>
        <v>0</v>
      </c>
      <c r="BJ140" s="14" t="s">
        <v>82</v>
      </c>
      <c r="BK140" s="239">
        <f>ROUND(I140*H140,3)</f>
        <v>0</v>
      </c>
      <c r="BL140" s="14" t="s">
        <v>174</v>
      </c>
      <c r="BM140" s="237" t="s">
        <v>7</v>
      </c>
    </row>
    <row r="141" s="2" customFormat="1" ht="44.25" customHeight="1">
      <c r="A141" s="35"/>
      <c r="B141" s="36"/>
      <c r="C141" s="226" t="s">
        <v>209</v>
      </c>
      <c r="D141" s="226" t="s">
        <v>170</v>
      </c>
      <c r="E141" s="227" t="s">
        <v>2088</v>
      </c>
      <c r="F141" s="228" t="s">
        <v>2089</v>
      </c>
      <c r="G141" s="229" t="s">
        <v>1470</v>
      </c>
      <c r="H141" s="230">
        <v>16</v>
      </c>
      <c r="I141" s="231"/>
      <c r="J141" s="230">
        <f>ROUND(I141*H141,3)</f>
        <v>0</v>
      </c>
      <c r="K141" s="232"/>
      <c r="L141" s="41"/>
      <c r="M141" s="233" t="s">
        <v>1</v>
      </c>
      <c r="N141" s="234" t="s">
        <v>38</v>
      </c>
      <c r="O141" s="94"/>
      <c r="P141" s="235">
        <f>O141*H141</f>
        <v>0</v>
      </c>
      <c r="Q141" s="235">
        <v>0</v>
      </c>
      <c r="R141" s="235">
        <f>Q141*H141</f>
        <v>0</v>
      </c>
      <c r="S141" s="235">
        <v>0</v>
      </c>
      <c r="T141" s="236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7" t="s">
        <v>174</v>
      </c>
      <c r="AT141" s="237" t="s">
        <v>170</v>
      </c>
      <c r="AU141" s="237" t="s">
        <v>82</v>
      </c>
      <c r="AY141" s="14" t="s">
        <v>168</v>
      </c>
      <c r="BE141" s="238">
        <f>IF(N141="základná",J141,0)</f>
        <v>0</v>
      </c>
      <c r="BF141" s="238">
        <f>IF(N141="znížená",J141,0)</f>
        <v>0</v>
      </c>
      <c r="BG141" s="238">
        <f>IF(N141="zákl. prenesená",J141,0)</f>
        <v>0</v>
      </c>
      <c r="BH141" s="238">
        <f>IF(N141="zníž. prenesená",J141,0)</f>
        <v>0</v>
      </c>
      <c r="BI141" s="238">
        <f>IF(N141="nulová",J141,0)</f>
        <v>0</v>
      </c>
      <c r="BJ141" s="14" t="s">
        <v>82</v>
      </c>
      <c r="BK141" s="239">
        <f>ROUND(I141*H141,3)</f>
        <v>0</v>
      </c>
      <c r="BL141" s="14" t="s">
        <v>174</v>
      </c>
      <c r="BM141" s="237" t="s">
        <v>255</v>
      </c>
    </row>
    <row r="142" s="12" customFormat="1" ht="25.92" customHeight="1">
      <c r="A142" s="12"/>
      <c r="B142" s="210"/>
      <c r="C142" s="211"/>
      <c r="D142" s="212" t="s">
        <v>71</v>
      </c>
      <c r="E142" s="213" t="s">
        <v>717</v>
      </c>
      <c r="F142" s="213" t="s">
        <v>718</v>
      </c>
      <c r="G142" s="211"/>
      <c r="H142" s="211"/>
      <c r="I142" s="214"/>
      <c r="J142" s="215">
        <f>BK142</f>
        <v>0</v>
      </c>
      <c r="K142" s="211"/>
      <c r="L142" s="216"/>
      <c r="M142" s="217"/>
      <c r="N142" s="218"/>
      <c r="O142" s="218"/>
      <c r="P142" s="219">
        <f>P143+P147+P164+P191+P234</f>
        <v>0</v>
      </c>
      <c r="Q142" s="218"/>
      <c r="R142" s="219">
        <f>R143+R147+R164+R191+R234</f>
        <v>1.350500759</v>
      </c>
      <c r="S142" s="218"/>
      <c r="T142" s="220">
        <f>T143+T147+T164+T191+T234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21" t="s">
        <v>82</v>
      </c>
      <c r="AT142" s="222" t="s">
        <v>71</v>
      </c>
      <c r="AU142" s="222" t="s">
        <v>72</v>
      </c>
      <c r="AY142" s="221" t="s">
        <v>168</v>
      </c>
      <c r="BK142" s="223">
        <f>BK143+BK147+BK164+BK191+BK234</f>
        <v>0</v>
      </c>
    </row>
    <row r="143" s="12" customFormat="1" ht="22.8" customHeight="1">
      <c r="A143" s="12"/>
      <c r="B143" s="210"/>
      <c r="C143" s="211"/>
      <c r="D143" s="212" t="s">
        <v>71</v>
      </c>
      <c r="E143" s="224" t="s">
        <v>779</v>
      </c>
      <c r="F143" s="224" t="s">
        <v>780</v>
      </c>
      <c r="G143" s="211"/>
      <c r="H143" s="211"/>
      <c r="I143" s="214"/>
      <c r="J143" s="225">
        <f>BK143</f>
        <v>0</v>
      </c>
      <c r="K143" s="211"/>
      <c r="L143" s="216"/>
      <c r="M143" s="217"/>
      <c r="N143" s="218"/>
      <c r="O143" s="218"/>
      <c r="P143" s="219">
        <f>SUM(P144:P146)</f>
        <v>0</v>
      </c>
      <c r="Q143" s="218"/>
      <c r="R143" s="219">
        <f>SUM(R144:R146)</f>
        <v>0.016434000000000001</v>
      </c>
      <c r="S143" s="218"/>
      <c r="T143" s="220">
        <f>SUM(T144:T146)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21" t="s">
        <v>82</v>
      </c>
      <c r="AT143" s="222" t="s">
        <v>71</v>
      </c>
      <c r="AU143" s="222" t="s">
        <v>80</v>
      </c>
      <c r="AY143" s="221" t="s">
        <v>168</v>
      </c>
      <c r="BK143" s="223">
        <f>SUM(BK144:BK146)</f>
        <v>0</v>
      </c>
    </row>
    <row r="144" s="2" customFormat="1" ht="24.15" customHeight="1">
      <c r="A144" s="35"/>
      <c r="B144" s="36"/>
      <c r="C144" s="226" t="s">
        <v>214</v>
      </c>
      <c r="D144" s="226" t="s">
        <v>170</v>
      </c>
      <c r="E144" s="227" t="s">
        <v>2090</v>
      </c>
      <c r="F144" s="228" t="s">
        <v>2091</v>
      </c>
      <c r="G144" s="229" t="s">
        <v>666</v>
      </c>
      <c r="H144" s="230">
        <v>330</v>
      </c>
      <c r="I144" s="231"/>
      <c r="J144" s="230">
        <f>ROUND(I144*H144,3)</f>
        <v>0</v>
      </c>
      <c r="K144" s="232"/>
      <c r="L144" s="41"/>
      <c r="M144" s="233" t="s">
        <v>1</v>
      </c>
      <c r="N144" s="234" t="s">
        <v>38</v>
      </c>
      <c r="O144" s="94"/>
      <c r="P144" s="235">
        <f>O144*H144</f>
        <v>0</v>
      </c>
      <c r="Q144" s="235">
        <v>9.0000000000000002E-06</v>
      </c>
      <c r="R144" s="235">
        <f>Q144*H144</f>
        <v>0.00297</v>
      </c>
      <c r="S144" s="235">
        <v>0</v>
      </c>
      <c r="T144" s="236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37" t="s">
        <v>232</v>
      </c>
      <c r="AT144" s="237" t="s">
        <v>170</v>
      </c>
      <c r="AU144" s="237" t="s">
        <v>82</v>
      </c>
      <c r="AY144" s="14" t="s">
        <v>168</v>
      </c>
      <c r="BE144" s="238">
        <f>IF(N144="základná",J144,0)</f>
        <v>0</v>
      </c>
      <c r="BF144" s="238">
        <f>IF(N144="znížená",J144,0)</f>
        <v>0</v>
      </c>
      <c r="BG144" s="238">
        <f>IF(N144="zákl. prenesená",J144,0)</f>
        <v>0</v>
      </c>
      <c r="BH144" s="238">
        <f>IF(N144="zníž. prenesená",J144,0)</f>
        <v>0</v>
      </c>
      <c r="BI144" s="238">
        <f>IF(N144="nulová",J144,0)</f>
        <v>0</v>
      </c>
      <c r="BJ144" s="14" t="s">
        <v>82</v>
      </c>
      <c r="BK144" s="239">
        <f>ROUND(I144*H144,3)</f>
        <v>0</v>
      </c>
      <c r="BL144" s="14" t="s">
        <v>232</v>
      </c>
      <c r="BM144" s="237" t="s">
        <v>264</v>
      </c>
    </row>
    <row r="145" s="2" customFormat="1" ht="16.5" customHeight="1">
      <c r="A145" s="35"/>
      <c r="B145" s="36"/>
      <c r="C145" s="240" t="s">
        <v>218</v>
      </c>
      <c r="D145" s="240" t="s">
        <v>439</v>
      </c>
      <c r="E145" s="241" t="s">
        <v>2092</v>
      </c>
      <c r="F145" s="242" t="s">
        <v>2093</v>
      </c>
      <c r="G145" s="243" t="s">
        <v>666</v>
      </c>
      <c r="H145" s="244">
        <v>336.60000000000002</v>
      </c>
      <c r="I145" s="245"/>
      <c r="J145" s="244">
        <f>ROUND(I145*H145,3)</f>
        <v>0</v>
      </c>
      <c r="K145" s="246"/>
      <c r="L145" s="247"/>
      <c r="M145" s="248" t="s">
        <v>1</v>
      </c>
      <c r="N145" s="249" t="s">
        <v>38</v>
      </c>
      <c r="O145" s="94"/>
      <c r="P145" s="235">
        <f>O145*H145</f>
        <v>0</v>
      </c>
      <c r="Q145" s="235">
        <v>4.0000000000000003E-05</v>
      </c>
      <c r="R145" s="235">
        <f>Q145*H145</f>
        <v>0.013464000000000002</v>
      </c>
      <c r="S145" s="235">
        <v>0</v>
      </c>
      <c r="T145" s="236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37" t="s">
        <v>297</v>
      </c>
      <c r="AT145" s="237" t="s">
        <v>439</v>
      </c>
      <c r="AU145" s="237" t="s">
        <v>82</v>
      </c>
      <c r="AY145" s="14" t="s">
        <v>168</v>
      </c>
      <c r="BE145" s="238">
        <f>IF(N145="základná",J145,0)</f>
        <v>0</v>
      </c>
      <c r="BF145" s="238">
        <f>IF(N145="znížená",J145,0)</f>
        <v>0</v>
      </c>
      <c r="BG145" s="238">
        <f>IF(N145="zákl. prenesená",J145,0)</f>
        <v>0</v>
      </c>
      <c r="BH145" s="238">
        <f>IF(N145="zníž. prenesená",J145,0)</f>
        <v>0</v>
      </c>
      <c r="BI145" s="238">
        <f>IF(N145="nulová",J145,0)</f>
        <v>0</v>
      </c>
      <c r="BJ145" s="14" t="s">
        <v>82</v>
      </c>
      <c r="BK145" s="239">
        <f>ROUND(I145*H145,3)</f>
        <v>0</v>
      </c>
      <c r="BL145" s="14" t="s">
        <v>232</v>
      </c>
      <c r="BM145" s="237" t="s">
        <v>272</v>
      </c>
    </row>
    <row r="146" s="2" customFormat="1" ht="24.15" customHeight="1">
      <c r="A146" s="35"/>
      <c r="B146" s="36"/>
      <c r="C146" s="226" t="s">
        <v>224</v>
      </c>
      <c r="D146" s="226" t="s">
        <v>170</v>
      </c>
      <c r="E146" s="227" t="s">
        <v>2094</v>
      </c>
      <c r="F146" s="228" t="s">
        <v>841</v>
      </c>
      <c r="G146" s="229" t="s">
        <v>777</v>
      </c>
      <c r="H146" s="231"/>
      <c r="I146" s="231"/>
      <c r="J146" s="230">
        <f>ROUND(I146*H146,3)</f>
        <v>0</v>
      </c>
      <c r="K146" s="232"/>
      <c r="L146" s="41"/>
      <c r="M146" s="233" t="s">
        <v>1</v>
      </c>
      <c r="N146" s="234" t="s">
        <v>38</v>
      </c>
      <c r="O146" s="94"/>
      <c r="P146" s="235">
        <f>O146*H146</f>
        <v>0</v>
      </c>
      <c r="Q146" s="235">
        <v>0</v>
      </c>
      <c r="R146" s="235">
        <f>Q146*H146</f>
        <v>0</v>
      </c>
      <c r="S146" s="235">
        <v>0</v>
      </c>
      <c r="T146" s="236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7" t="s">
        <v>232</v>
      </c>
      <c r="AT146" s="237" t="s">
        <v>170</v>
      </c>
      <c r="AU146" s="237" t="s">
        <v>82</v>
      </c>
      <c r="AY146" s="14" t="s">
        <v>168</v>
      </c>
      <c r="BE146" s="238">
        <f>IF(N146="základná",J146,0)</f>
        <v>0</v>
      </c>
      <c r="BF146" s="238">
        <f>IF(N146="znížená",J146,0)</f>
        <v>0</v>
      </c>
      <c r="BG146" s="238">
        <f>IF(N146="zákl. prenesená",J146,0)</f>
        <v>0</v>
      </c>
      <c r="BH146" s="238">
        <f>IF(N146="zníž. prenesená",J146,0)</f>
        <v>0</v>
      </c>
      <c r="BI146" s="238">
        <f>IF(N146="nulová",J146,0)</f>
        <v>0</v>
      </c>
      <c r="BJ146" s="14" t="s">
        <v>82</v>
      </c>
      <c r="BK146" s="239">
        <f>ROUND(I146*H146,3)</f>
        <v>0</v>
      </c>
      <c r="BL146" s="14" t="s">
        <v>232</v>
      </c>
      <c r="BM146" s="237" t="s">
        <v>280</v>
      </c>
    </row>
    <row r="147" s="12" customFormat="1" ht="22.8" customHeight="1">
      <c r="A147" s="12"/>
      <c r="B147" s="210"/>
      <c r="C147" s="211"/>
      <c r="D147" s="212" t="s">
        <v>71</v>
      </c>
      <c r="E147" s="224" t="s">
        <v>2095</v>
      </c>
      <c r="F147" s="224" t="s">
        <v>2096</v>
      </c>
      <c r="G147" s="211"/>
      <c r="H147" s="211"/>
      <c r="I147" s="214"/>
      <c r="J147" s="225">
        <f>BK147</f>
        <v>0</v>
      </c>
      <c r="K147" s="211"/>
      <c r="L147" s="216"/>
      <c r="M147" s="217"/>
      <c r="N147" s="218"/>
      <c r="O147" s="218"/>
      <c r="P147" s="219">
        <f>SUM(P148:P163)</f>
        <v>0</v>
      </c>
      <c r="Q147" s="218"/>
      <c r="R147" s="219">
        <f>SUM(R148:R163)</f>
        <v>0.33775474999999999</v>
      </c>
      <c r="S147" s="218"/>
      <c r="T147" s="220">
        <f>SUM(T148:T163)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21" t="s">
        <v>82</v>
      </c>
      <c r="AT147" s="222" t="s">
        <v>71</v>
      </c>
      <c r="AU147" s="222" t="s">
        <v>80</v>
      </c>
      <c r="AY147" s="221" t="s">
        <v>168</v>
      </c>
      <c r="BK147" s="223">
        <f>SUM(BK148:BK163)</f>
        <v>0</v>
      </c>
    </row>
    <row r="148" s="2" customFormat="1" ht="21.75" customHeight="1">
      <c r="A148" s="35"/>
      <c r="B148" s="36"/>
      <c r="C148" s="226" t="s">
        <v>228</v>
      </c>
      <c r="D148" s="226" t="s">
        <v>170</v>
      </c>
      <c r="E148" s="227" t="s">
        <v>2097</v>
      </c>
      <c r="F148" s="228" t="s">
        <v>2098</v>
      </c>
      <c r="G148" s="229" t="s">
        <v>666</v>
      </c>
      <c r="H148" s="230">
        <v>40</v>
      </c>
      <c r="I148" s="231"/>
      <c r="J148" s="230">
        <f>ROUND(I148*H148,3)</f>
        <v>0</v>
      </c>
      <c r="K148" s="232"/>
      <c r="L148" s="41"/>
      <c r="M148" s="233" t="s">
        <v>1</v>
      </c>
      <c r="N148" s="234" t="s">
        <v>38</v>
      </c>
      <c r="O148" s="94"/>
      <c r="P148" s="235">
        <f>O148*H148</f>
        <v>0</v>
      </c>
      <c r="Q148" s="235">
        <v>0.0015548599999999999</v>
      </c>
      <c r="R148" s="235">
        <f>Q148*H148</f>
        <v>0.062194399999999997</v>
      </c>
      <c r="S148" s="235">
        <v>0</v>
      </c>
      <c r="T148" s="236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37" t="s">
        <v>232</v>
      </c>
      <c r="AT148" s="237" t="s">
        <v>170</v>
      </c>
      <c r="AU148" s="237" t="s">
        <v>82</v>
      </c>
      <c r="AY148" s="14" t="s">
        <v>168</v>
      </c>
      <c r="BE148" s="238">
        <f>IF(N148="základná",J148,0)</f>
        <v>0</v>
      </c>
      <c r="BF148" s="238">
        <f>IF(N148="znížená",J148,0)</f>
        <v>0</v>
      </c>
      <c r="BG148" s="238">
        <f>IF(N148="zákl. prenesená",J148,0)</f>
        <v>0</v>
      </c>
      <c r="BH148" s="238">
        <f>IF(N148="zníž. prenesená",J148,0)</f>
        <v>0</v>
      </c>
      <c r="BI148" s="238">
        <f>IF(N148="nulová",J148,0)</f>
        <v>0</v>
      </c>
      <c r="BJ148" s="14" t="s">
        <v>82</v>
      </c>
      <c r="BK148" s="239">
        <f>ROUND(I148*H148,3)</f>
        <v>0</v>
      </c>
      <c r="BL148" s="14" t="s">
        <v>232</v>
      </c>
      <c r="BM148" s="237" t="s">
        <v>288</v>
      </c>
    </row>
    <row r="149" s="2" customFormat="1" ht="21.75" customHeight="1">
      <c r="A149" s="35"/>
      <c r="B149" s="36"/>
      <c r="C149" s="226" t="s">
        <v>232</v>
      </c>
      <c r="D149" s="226" t="s">
        <v>170</v>
      </c>
      <c r="E149" s="227" t="s">
        <v>2099</v>
      </c>
      <c r="F149" s="228" t="s">
        <v>2100</v>
      </c>
      <c r="G149" s="229" t="s">
        <v>666</v>
      </c>
      <c r="H149" s="230">
        <v>35</v>
      </c>
      <c r="I149" s="231"/>
      <c r="J149" s="230">
        <f>ROUND(I149*H149,3)</f>
        <v>0</v>
      </c>
      <c r="K149" s="232"/>
      <c r="L149" s="41"/>
      <c r="M149" s="233" t="s">
        <v>1</v>
      </c>
      <c r="N149" s="234" t="s">
        <v>38</v>
      </c>
      <c r="O149" s="94"/>
      <c r="P149" s="235">
        <f>O149*H149</f>
        <v>0</v>
      </c>
      <c r="Q149" s="235">
        <v>0</v>
      </c>
      <c r="R149" s="235">
        <f>Q149*H149</f>
        <v>0</v>
      </c>
      <c r="S149" s="235">
        <v>0</v>
      </c>
      <c r="T149" s="236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37" t="s">
        <v>232</v>
      </c>
      <c r="AT149" s="237" t="s">
        <v>170</v>
      </c>
      <c r="AU149" s="237" t="s">
        <v>82</v>
      </c>
      <c r="AY149" s="14" t="s">
        <v>168</v>
      </c>
      <c r="BE149" s="238">
        <f>IF(N149="základná",J149,0)</f>
        <v>0</v>
      </c>
      <c r="BF149" s="238">
        <f>IF(N149="znížená",J149,0)</f>
        <v>0</v>
      </c>
      <c r="BG149" s="238">
        <f>IF(N149="zákl. prenesená",J149,0)</f>
        <v>0</v>
      </c>
      <c r="BH149" s="238">
        <f>IF(N149="zníž. prenesená",J149,0)</f>
        <v>0</v>
      </c>
      <c r="BI149" s="238">
        <f>IF(N149="nulová",J149,0)</f>
        <v>0</v>
      </c>
      <c r="BJ149" s="14" t="s">
        <v>82</v>
      </c>
      <c r="BK149" s="239">
        <f>ROUND(I149*H149,3)</f>
        <v>0</v>
      </c>
      <c r="BL149" s="14" t="s">
        <v>232</v>
      </c>
      <c r="BM149" s="237" t="s">
        <v>297</v>
      </c>
    </row>
    <row r="150" s="2" customFormat="1" ht="21.75" customHeight="1">
      <c r="A150" s="35"/>
      <c r="B150" s="36"/>
      <c r="C150" s="226" t="s">
        <v>236</v>
      </c>
      <c r="D150" s="226" t="s">
        <v>170</v>
      </c>
      <c r="E150" s="227" t="s">
        <v>2101</v>
      </c>
      <c r="F150" s="228" t="s">
        <v>2102</v>
      </c>
      <c r="G150" s="229" t="s">
        <v>666</v>
      </c>
      <c r="H150" s="230">
        <v>15</v>
      </c>
      <c r="I150" s="231"/>
      <c r="J150" s="230">
        <f>ROUND(I150*H150,3)</f>
        <v>0</v>
      </c>
      <c r="K150" s="232"/>
      <c r="L150" s="41"/>
      <c r="M150" s="233" t="s">
        <v>1</v>
      </c>
      <c r="N150" s="234" t="s">
        <v>38</v>
      </c>
      <c r="O150" s="94"/>
      <c r="P150" s="235">
        <f>O150*H150</f>
        <v>0</v>
      </c>
      <c r="Q150" s="235">
        <v>0.0026412499999999999</v>
      </c>
      <c r="R150" s="235">
        <f>Q150*H150</f>
        <v>0.039618750000000001</v>
      </c>
      <c r="S150" s="235">
        <v>0</v>
      </c>
      <c r="T150" s="236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37" t="s">
        <v>232</v>
      </c>
      <c r="AT150" s="237" t="s">
        <v>170</v>
      </c>
      <c r="AU150" s="237" t="s">
        <v>82</v>
      </c>
      <c r="AY150" s="14" t="s">
        <v>168</v>
      </c>
      <c r="BE150" s="238">
        <f>IF(N150="základná",J150,0)</f>
        <v>0</v>
      </c>
      <c r="BF150" s="238">
        <f>IF(N150="znížená",J150,0)</f>
        <v>0</v>
      </c>
      <c r="BG150" s="238">
        <f>IF(N150="zákl. prenesená",J150,0)</f>
        <v>0</v>
      </c>
      <c r="BH150" s="238">
        <f>IF(N150="zníž. prenesená",J150,0)</f>
        <v>0</v>
      </c>
      <c r="BI150" s="238">
        <f>IF(N150="nulová",J150,0)</f>
        <v>0</v>
      </c>
      <c r="BJ150" s="14" t="s">
        <v>82</v>
      </c>
      <c r="BK150" s="239">
        <f>ROUND(I150*H150,3)</f>
        <v>0</v>
      </c>
      <c r="BL150" s="14" t="s">
        <v>232</v>
      </c>
      <c r="BM150" s="237" t="s">
        <v>305</v>
      </c>
    </row>
    <row r="151" s="2" customFormat="1" ht="21.75" customHeight="1">
      <c r="A151" s="35"/>
      <c r="B151" s="36"/>
      <c r="C151" s="226" t="s">
        <v>240</v>
      </c>
      <c r="D151" s="226" t="s">
        <v>170</v>
      </c>
      <c r="E151" s="227" t="s">
        <v>2103</v>
      </c>
      <c r="F151" s="228" t="s">
        <v>2104</v>
      </c>
      <c r="G151" s="229" t="s">
        <v>666</v>
      </c>
      <c r="H151" s="230">
        <v>75</v>
      </c>
      <c r="I151" s="231"/>
      <c r="J151" s="230">
        <f>ROUND(I151*H151,3)</f>
        <v>0</v>
      </c>
      <c r="K151" s="232"/>
      <c r="L151" s="41"/>
      <c r="M151" s="233" t="s">
        <v>1</v>
      </c>
      <c r="N151" s="234" t="s">
        <v>38</v>
      </c>
      <c r="O151" s="94"/>
      <c r="P151" s="235">
        <f>O151*H151</f>
        <v>0</v>
      </c>
      <c r="Q151" s="235">
        <v>0.0016394999999999999</v>
      </c>
      <c r="R151" s="235">
        <f>Q151*H151</f>
        <v>0.12296249999999999</v>
      </c>
      <c r="S151" s="235">
        <v>0</v>
      </c>
      <c r="T151" s="236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37" t="s">
        <v>232</v>
      </c>
      <c r="AT151" s="237" t="s">
        <v>170</v>
      </c>
      <c r="AU151" s="237" t="s">
        <v>82</v>
      </c>
      <c r="AY151" s="14" t="s">
        <v>168</v>
      </c>
      <c r="BE151" s="238">
        <f>IF(N151="základná",J151,0)</f>
        <v>0</v>
      </c>
      <c r="BF151" s="238">
        <f>IF(N151="znížená",J151,0)</f>
        <v>0</v>
      </c>
      <c r="BG151" s="238">
        <f>IF(N151="zákl. prenesená",J151,0)</f>
        <v>0</v>
      </c>
      <c r="BH151" s="238">
        <f>IF(N151="zníž. prenesená",J151,0)</f>
        <v>0</v>
      </c>
      <c r="BI151" s="238">
        <f>IF(N151="nulová",J151,0)</f>
        <v>0</v>
      </c>
      <c r="BJ151" s="14" t="s">
        <v>82</v>
      </c>
      <c r="BK151" s="239">
        <f>ROUND(I151*H151,3)</f>
        <v>0</v>
      </c>
      <c r="BL151" s="14" t="s">
        <v>232</v>
      </c>
      <c r="BM151" s="237" t="s">
        <v>313</v>
      </c>
    </row>
    <row r="152" s="2" customFormat="1" ht="24.15" customHeight="1">
      <c r="A152" s="35"/>
      <c r="B152" s="36"/>
      <c r="C152" s="240" t="s">
        <v>244</v>
      </c>
      <c r="D152" s="240" t="s">
        <v>439</v>
      </c>
      <c r="E152" s="241" t="s">
        <v>2105</v>
      </c>
      <c r="F152" s="242" t="s">
        <v>2106</v>
      </c>
      <c r="G152" s="243" t="s">
        <v>291</v>
      </c>
      <c r="H152" s="244">
        <v>1</v>
      </c>
      <c r="I152" s="245"/>
      <c r="J152" s="244">
        <f>ROUND(I152*H152,3)</f>
        <v>0</v>
      </c>
      <c r="K152" s="246"/>
      <c r="L152" s="247"/>
      <c r="M152" s="248" t="s">
        <v>1</v>
      </c>
      <c r="N152" s="249" t="s">
        <v>38</v>
      </c>
      <c r="O152" s="94"/>
      <c r="P152" s="235">
        <f>O152*H152</f>
        <v>0</v>
      </c>
      <c r="Q152" s="235">
        <v>0.00052999999999999998</v>
      </c>
      <c r="R152" s="235">
        <f>Q152*H152</f>
        <v>0.00052999999999999998</v>
      </c>
      <c r="S152" s="235">
        <v>0</v>
      </c>
      <c r="T152" s="236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37" t="s">
        <v>297</v>
      </c>
      <c r="AT152" s="237" t="s">
        <v>439</v>
      </c>
      <c r="AU152" s="237" t="s">
        <v>82</v>
      </c>
      <c r="AY152" s="14" t="s">
        <v>168</v>
      </c>
      <c r="BE152" s="238">
        <f>IF(N152="základná",J152,0)</f>
        <v>0</v>
      </c>
      <c r="BF152" s="238">
        <f>IF(N152="znížená",J152,0)</f>
        <v>0</v>
      </c>
      <c r="BG152" s="238">
        <f>IF(N152="zákl. prenesená",J152,0)</f>
        <v>0</v>
      </c>
      <c r="BH152" s="238">
        <f>IF(N152="zníž. prenesená",J152,0)</f>
        <v>0</v>
      </c>
      <c r="BI152" s="238">
        <f>IF(N152="nulová",J152,0)</f>
        <v>0</v>
      </c>
      <c r="BJ152" s="14" t="s">
        <v>82</v>
      </c>
      <c r="BK152" s="239">
        <f>ROUND(I152*H152,3)</f>
        <v>0</v>
      </c>
      <c r="BL152" s="14" t="s">
        <v>232</v>
      </c>
      <c r="BM152" s="237" t="s">
        <v>321</v>
      </c>
    </row>
    <row r="153" s="2" customFormat="1" ht="21.75" customHeight="1">
      <c r="A153" s="35"/>
      <c r="B153" s="36"/>
      <c r="C153" s="226" t="s">
        <v>7</v>
      </c>
      <c r="D153" s="226" t="s">
        <v>170</v>
      </c>
      <c r="E153" s="227" t="s">
        <v>2107</v>
      </c>
      <c r="F153" s="228" t="s">
        <v>2108</v>
      </c>
      <c r="G153" s="229" t="s">
        <v>666</v>
      </c>
      <c r="H153" s="230">
        <v>70</v>
      </c>
      <c r="I153" s="231"/>
      <c r="J153" s="230">
        <f>ROUND(I153*H153,3)</f>
        <v>0</v>
      </c>
      <c r="K153" s="232"/>
      <c r="L153" s="41"/>
      <c r="M153" s="233" t="s">
        <v>1</v>
      </c>
      <c r="N153" s="234" t="s">
        <v>38</v>
      </c>
      <c r="O153" s="94"/>
      <c r="P153" s="235">
        <f>O153*H153</f>
        <v>0</v>
      </c>
      <c r="Q153" s="235">
        <v>0.00064698000000000002</v>
      </c>
      <c r="R153" s="235">
        <f>Q153*H153</f>
        <v>0.045288599999999998</v>
      </c>
      <c r="S153" s="235">
        <v>0</v>
      </c>
      <c r="T153" s="236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37" t="s">
        <v>232</v>
      </c>
      <c r="AT153" s="237" t="s">
        <v>170</v>
      </c>
      <c r="AU153" s="237" t="s">
        <v>82</v>
      </c>
      <c r="AY153" s="14" t="s">
        <v>168</v>
      </c>
      <c r="BE153" s="238">
        <f>IF(N153="základná",J153,0)</f>
        <v>0</v>
      </c>
      <c r="BF153" s="238">
        <f>IF(N153="znížená",J153,0)</f>
        <v>0</v>
      </c>
      <c r="BG153" s="238">
        <f>IF(N153="zákl. prenesená",J153,0)</f>
        <v>0</v>
      </c>
      <c r="BH153" s="238">
        <f>IF(N153="zníž. prenesená",J153,0)</f>
        <v>0</v>
      </c>
      <c r="BI153" s="238">
        <f>IF(N153="nulová",J153,0)</f>
        <v>0</v>
      </c>
      <c r="BJ153" s="14" t="s">
        <v>82</v>
      </c>
      <c r="BK153" s="239">
        <f>ROUND(I153*H153,3)</f>
        <v>0</v>
      </c>
      <c r="BL153" s="14" t="s">
        <v>232</v>
      </c>
      <c r="BM153" s="237" t="s">
        <v>329</v>
      </c>
    </row>
    <row r="154" s="2" customFormat="1" ht="21.75" customHeight="1">
      <c r="A154" s="35"/>
      <c r="B154" s="36"/>
      <c r="C154" s="226" t="s">
        <v>251</v>
      </c>
      <c r="D154" s="226" t="s">
        <v>170</v>
      </c>
      <c r="E154" s="227" t="s">
        <v>2109</v>
      </c>
      <c r="F154" s="228" t="s">
        <v>2110</v>
      </c>
      <c r="G154" s="229" t="s">
        <v>666</v>
      </c>
      <c r="H154" s="230">
        <v>50</v>
      </c>
      <c r="I154" s="231"/>
      <c r="J154" s="230">
        <f>ROUND(I154*H154,3)</f>
        <v>0</v>
      </c>
      <c r="K154" s="232"/>
      <c r="L154" s="41"/>
      <c r="M154" s="233" t="s">
        <v>1</v>
      </c>
      <c r="N154" s="234" t="s">
        <v>38</v>
      </c>
      <c r="O154" s="94"/>
      <c r="P154" s="235">
        <f>O154*H154</f>
        <v>0</v>
      </c>
      <c r="Q154" s="235">
        <v>0.00077287000000000005</v>
      </c>
      <c r="R154" s="235">
        <f>Q154*H154</f>
        <v>0.038643500000000004</v>
      </c>
      <c r="S154" s="235">
        <v>0</v>
      </c>
      <c r="T154" s="236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37" t="s">
        <v>232</v>
      </c>
      <c r="AT154" s="237" t="s">
        <v>170</v>
      </c>
      <c r="AU154" s="237" t="s">
        <v>82</v>
      </c>
      <c r="AY154" s="14" t="s">
        <v>168</v>
      </c>
      <c r="BE154" s="238">
        <f>IF(N154="základná",J154,0)</f>
        <v>0</v>
      </c>
      <c r="BF154" s="238">
        <f>IF(N154="znížená",J154,0)</f>
        <v>0</v>
      </c>
      <c r="BG154" s="238">
        <f>IF(N154="zákl. prenesená",J154,0)</f>
        <v>0</v>
      </c>
      <c r="BH154" s="238">
        <f>IF(N154="zníž. prenesená",J154,0)</f>
        <v>0</v>
      </c>
      <c r="BI154" s="238">
        <f>IF(N154="nulová",J154,0)</f>
        <v>0</v>
      </c>
      <c r="BJ154" s="14" t="s">
        <v>82</v>
      </c>
      <c r="BK154" s="239">
        <f>ROUND(I154*H154,3)</f>
        <v>0</v>
      </c>
      <c r="BL154" s="14" t="s">
        <v>232</v>
      </c>
      <c r="BM154" s="237" t="s">
        <v>337</v>
      </c>
    </row>
    <row r="155" s="2" customFormat="1" ht="24.15" customHeight="1">
      <c r="A155" s="35"/>
      <c r="B155" s="36"/>
      <c r="C155" s="226" t="s">
        <v>255</v>
      </c>
      <c r="D155" s="226" t="s">
        <v>170</v>
      </c>
      <c r="E155" s="227" t="s">
        <v>2111</v>
      </c>
      <c r="F155" s="228" t="s">
        <v>2112</v>
      </c>
      <c r="G155" s="229" t="s">
        <v>291</v>
      </c>
      <c r="H155" s="230">
        <v>28</v>
      </c>
      <c r="I155" s="231"/>
      <c r="J155" s="230">
        <f>ROUND(I155*H155,3)</f>
        <v>0</v>
      </c>
      <c r="K155" s="232"/>
      <c r="L155" s="41"/>
      <c r="M155" s="233" t="s">
        <v>1</v>
      </c>
      <c r="N155" s="234" t="s">
        <v>38</v>
      </c>
      <c r="O155" s="94"/>
      <c r="P155" s="235">
        <f>O155*H155</f>
        <v>0</v>
      </c>
      <c r="Q155" s="235">
        <v>0</v>
      </c>
      <c r="R155" s="235">
        <f>Q155*H155</f>
        <v>0</v>
      </c>
      <c r="S155" s="235">
        <v>0</v>
      </c>
      <c r="T155" s="236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37" t="s">
        <v>232</v>
      </c>
      <c r="AT155" s="237" t="s">
        <v>170</v>
      </c>
      <c r="AU155" s="237" t="s">
        <v>82</v>
      </c>
      <c r="AY155" s="14" t="s">
        <v>168</v>
      </c>
      <c r="BE155" s="238">
        <f>IF(N155="základná",J155,0)</f>
        <v>0</v>
      </c>
      <c r="BF155" s="238">
        <f>IF(N155="znížená",J155,0)</f>
        <v>0</v>
      </c>
      <c r="BG155" s="238">
        <f>IF(N155="zákl. prenesená",J155,0)</f>
        <v>0</v>
      </c>
      <c r="BH155" s="238">
        <f>IF(N155="zníž. prenesená",J155,0)</f>
        <v>0</v>
      </c>
      <c r="BI155" s="238">
        <f>IF(N155="nulová",J155,0)</f>
        <v>0</v>
      </c>
      <c r="BJ155" s="14" t="s">
        <v>82</v>
      </c>
      <c r="BK155" s="239">
        <f>ROUND(I155*H155,3)</f>
        <v>0</v>
      </c>
      <c r="BL155" s="14" t="s">
        <v>232</v>
      </c>
      <c r="BM155" s="237" t="s">
        <v>345</v>
      </c>
    </row>
    <row r="156" s="2" customFormat="1" ht="24.15" customHeight="1">
      <c r="A156" s="35"/>
      <c r="B156" s="36"/>
      <c r="C156" s="226" t="s">
        <v>259</v>
      </c>
      <c r="D156" s="226" t="s">
        <v>170</v>
      </c>
      <c r="E156" s="227" t="s">
        <v>2113</v>
      </c>
      <c r="F156" s="228" t="s">
        <v>2114</v>
      </c>
      <c r="G156" s="229" t="s">
        <v>291</v>
      </c>
      <c r="H156" s="230">
        <v>7</v>
      </c>
      <c r="I156" s="231"/>
      <c r="J156" s="230">
        <f>ROUND(I156*H156,3)</f>
        <v>0</v>
      </c>
      <c r="K156" s="232"/>
      <c r="L156" s="41"/>
      <c r="M156" s="233" t="s">
        <v>1</v>
      </c>
      <c r="N156" s="234" t="s">
        <v>38</v>
      </c>
      <c r="O156" s="94"/>
      <c r="P156" s="235">
        <f>O156*H156</f>
        <v>0</v>
      </c>
      <c r="Q156" s="235">
        <v>0</v>
      </c>
      <c r="R156" s="235">
        <f>Q156*H156</f>
        <v>0</v>
      </c>
      <c r="S156" s="235">
        <v>0</v>
      </c>
      <c r="T156" s="236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37" t="s">
        <v>232</v>
      </c>
      <c r="AT156" s="237" t="s">
        <v>170</v>
      </c>
      <c r="AU156" s="237" t="s">
        <v>82</v>
      </c>
      <c r="AY156" s="14" t="s">
        <v>168</v>
      </c>
      <c r="BE156" s="238">
        <f>IF(N156="základná",J156,0)</f>
        <v>0</v>
      </c>
      <c r="BF156" s="238">
        <f>IF(N156="znížená",J156,0)</f>
        <v>0</v>
      </c>
      <c r="BG156" s="238">
        <f>IF(N156="zákl. prenesená",J156,0)</f>
        <v>0</v>
      </c>
      <c r="BH156" s="238">
        <f>IF(N156="zníž. prenesená",J156,0)</f>
        <v>0</v>
      </c>
      <c r="BI156" s="238">
        <f>IF(N156="nulová",J156,0)</f>
        <v>0</v>
      </c>
      <c r="BJ156" s="14" t="s">
        <v>82</v>
      </c>
      <c r="BK156" s="239">
        <f>ROUND(I156*H156,3)</f>
        <v>0</v>
      </c>
      <c r="BL156" s="14" t="s">
        <v>232</v>
      </c>
      <c r="BM156" s="237" t="s">
        <v>353</v>
      </c>
    </row>
    <row r="157" s="2" customFormat="1" ht="24.15" customHeight="1">
      <c r="A157" s="35"/>
      <c r="B157" s="36"/>
      <c r="C157" s="226" t="s">
        <v>264</v>
      </c>
      <c r="D157" s="226" t="s">
        <v>170</v>
      </c>
      <c r="E157" s="227" t="s">
        <v>2115</v>
      </c>
      <c r="F157" s="228" t="s">
        <v>2116</v>
      </c>
      <c r="G157" s="229" t="s">
        <v>291</v>
      </c>
      <c r="H157" s="230">
        <v>24</v>
      </c>
      <c r="I157" s="231"/>
      <c r="J157" s="230">
        <f>ROUND(I157*H157,3)</f>
        <v>0</v>
      </c>
      <c r="K157" s="232"/>
      <c r="L157" s="41"/>
      <c r="M157" s="233" t="s">
        <v>1</v>
      </c>
      <c r="N157" s="234" t="s">
        <v>38</v>
      </c>
      <c r="O157" s="94"/>
      <c r="P157" s="235">
        <f>O157*H157</f>
        <v>0</v>
      </c>
      <c r="Q157" s="235">
        <v>0</v>
      </c>
      <c r="R157" s="235">
        <f>Q157*H157</f>
        <v>0</v>
      </c>
      <c r="S157" s="235">
        <v>0</v>
      </c>
      <c r="T157" s="236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37" t="s">
        <v>232</v>
      </c>
      <c r="AT157" s="237" t="s">
        <v>170</v>
      </c>
      <c r="AU157" s="237" t="s">
        <v>82</v>
      </c>
      <c r="AY157" s="14" t="s">
        <v>168</v>
      </c>
      <c r="BE157" s="238">
        <f>IF(N157="základná",J157,0)</f>
        <v>0</v>
      </c>
      <c r="BF157" s="238">
        <f>IF(N157="znížená",J157,0)</f>
        <v>0</v>
      </c>
      <c r="BG157" s="238">
        <f>IF(N157="zákl. prenesená",J157,0)</f>
        <v>0</v>
      </c>
      <c r="BH157" s="238">
        <f>IF(N157="zníž. prenesená",J157,0)</f>
        <v>0</v>
      </c>
      <c r="BI157" s="238">
        <f>IF(N157="nulová",J157,0)</f>
        <v>0</v>
      </c>
      <c r="BJ157" s="14" t="s">
        <v>82</v>
      </c>
      <c r="BK157" s="239">
        <f>ROUND(I157*H157,3)</f>
        <v>0</v>
      </c>
      <c r="BL157" s="14" t="s">
        <v>232</v>
      </c>
      <c r="BM157" s="237" t="s">
        <v>362</v>
      </c>
    </row>
    <row r="158" s="2" customFormat="1" ht="24.15" customHeight="1">
      <c r="A158" s="35"/>
      <c r="B158" s="36"/>
      <c r="C158" s="226" t="s">
        <v>268</v>
      </c>
      <c r="D158" s="226" t="s">
        <v>170</v>
      </c>
      <c r="E158" s="227" t="s">
        <v>2117</v>
      </c>
      <c r="F158" s="228" t="s">
        <v>2118</v>
      </c>
      <c r="G158" s="229" t="s">
        <v>291</v>
      </c>
      <c r="H158" s="230">
        <v>5</v>
      </c>
      <c r="I158" s="231"/>
      <c r="J158" s="230">
        <f>ROUND(I158*H158,3)</f>
        <v>0</v>
      </c>
      <c r="K158" s="232"/>
      <c r="L158" s="41"/>
      <c r="M158" s="233" t="s">
        <v>1</v>
      </c>
      <c r="N158" s="234" t="s">
        <v>38</v>
      </c>
      <c r="O158" s="94"/>
      <c r="P158" s="235">
        <f>O158*H158</f>
        <v>0</v>
      </c>
      <c r="Q158" s="235">
        <v>0.001165</v>
      </c>
      <c r="R158" s="235">
        <f>Q158*H158</f>
        <v>0.0058250000000000003</v>
      </c>
      <c r="S158" s="235">
        <v>0</v>
      </c>
      <c r="T158" s="236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37" t="s">
        <v>232</v>
      </c>
      <c r="AT158" s="237" t="s">
        <v>170</v>
      </c>
      <c r="AU158" s="237" t="s">
        <v>82</v>
      </c>
      <c r="AY158" s="14" t="s">
        <v>168</v>
      </c>
      <c r="BE158" s="238">
        <f>IF(N158="základná",J158,0)</f>
        <v>0</v>
      </c>
      <c r="BF158" s="238">
        <f>IF(N158="znížená",J158,0)</f>
        <v>0</v>
      </c>
      <c r="BG158" s="238">
        <f>IF(N158="zákl. prenesená",J158,0)</f>
        <v>0</v>
      </c>
      <c r="BH158" s="238">
        <f>IF(N158="zníž. prenesená",J158,0)</f>
        <v>0</v>
      </c>
      <c r="BI158" s="238">
        <f>IF(N158="nulová",J158,0)</f>
        <v>0</v>
      </c>
      <c r="BJ158" s="14" t="s">
        <v>82</v>
      </c>
      <c r="BK158" s="239">
        <f>ROUND(I158*H158,3)</f>
        <v>0</v>
      </c>
      <c r="BL158" s="14" t="s">
        <v>232</v>
      </c>
      <c r="BM158" s="237" t="s">
        <v>370</v>
      </c>
    </row>
    <row r="159" s="2" customFormat="1" ht="24.15" customHeight="1">
      <c r="A159" s="35"/>
      <c r="B159" s="36"/>
      <c r="C159" s="240" t="s">
        <v>272</v>
      </c>
      <c r="D159" s="240" t="s">
        <v>439</v>
      </c>
      <c r="E159" s="241" t="s">
        <v>2119</v>
      </c>
      <c r="F159" s="242" t="s">
        <v>2120</v>
      </c>
      <c r="G159" s="243" t="s">
        <v>291</v>
      </c>
      <c r="H159" s="244">
        <v>5</v>
      </c>
      <c r="I159" s="245"/>
      <c r="J159" s="244">
        <f>ROUND(I159*H159,3)</f>
        <v>0</v>
      </c>
      <c r="K159" s="246"/>
      <c r="L159" s="247"/>
      <c r="M159" s="248" t="s">
        <v>1</v>
      </c>
      <c r="N159" s="249" t="s">
        <v>38</v>
      </c>
      <c r="O159" s="94"/>
      <c r="P159" s="235">
        <f>O159*H159</f>
        <v>0</v>
      </c>
      <c r="Q159" s="235">
        <v>0.0040299999999999997</v>
      </c>
      <c r="R159" s="235">
        <f>Q159*H159</f>
        <v>0.020149999999999998</v>
      </c>
      <c r="S159" s="235">
        <v>0</v>
      </c>
      <c r="T159" s="236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37" t="s">
        <v>297</v>
      </c>
      <c r="AT159" s="237" t="s">
        <v>439</v>
      </c>
      <c r="AU159" s="237" t="s">
        <v>82</v>
      </c>
      <c r="AY159" s="14" t="s">
        <v>168</v>
      </c>
      <c r="BE159" s="238">
        <f>IF(N159="základná",J159,0)</f>
        <v>0</v>
      </c>
      <c r="BF159" s="238">
        <f>IF(N159="znížená",J159,0)</f>
        <v>0</v>
      </c>
      <c r="BG159" s="238">
        <f>IF(N159="zákl. prenesená",J159,0)</f>
        <v>0</v>
      </c>
      <c r="BH159" s="238">
        <f>IF(N159="zníž. prenesená",J159,0)</f>
        <v>0</v>
      </c>
      <c r="BI159" s="238">
        <f>IF(N159="nulová",J159,0)</f>
        <v>0</v>
      </c>
      <c r="BJ159" s="14" t="s">
        <v>82</v>
      </c>
      <c r="BK159" s="239">
        <f>ROUND(I159*H159,3)</f>
        <v>0</v>
      </c>
      <c r="BL159" s="14" t="s">
        <v>232</v>
      </c>
      <c r="BM159" s="237" t="s">
        <v>378</v>
      </c>
    </row>
    <row r="160" s="2" customFormat="1" ht="16.5" customHeight="1">
      <c r="A160" s="35"/>
      <c r="B160" s="36"/>
      <c r="C160" s="226" t="s">
        <v>276</v>
      </c>
      <c r="D160" s="226" t="s">
        <v>170</v>
      </c>
      <c r="E160" s="227" t="s">
        <v>2121</v>
      </c>
      <c r="F160" s="228" t="s">
        <v>2122</v>
      </c>
      <c r="G160" s="229" t="s">
        <v>291</v>
      </c>
      <c r="H160" s="230">
        <v>4</v>
      </c>
      <c r="I160" s="231"/>
      <c r="J160" s="230">
        <f>ROUND(I160*H160,3)</f>
        <v>0</v>
      </c>
      <c r="K160" s="232"/>
      <c r="L160" s="41"/>
      <c r="M160" s="233" t="s">
        <v>1</v>
      </c>
      <c r="N160" s="234" t="s">
        <v>38</v>
      </c>
      <c r="O160" s="94"/>
      <c r="P160" s="235">
        <f>O160*H160</f>
        <v>0</v>
      </c>
      <c r="Q160" s="235">
        <v>0.0006355</v>
      </c>
      <c r="R160" s="235">
        <f>Q160*H160</f>
        <v>0.002542</v>
      </c>
      <c r="S160" s="235">
        <v>0</v>
      </c>
      <c r="T160" s="236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37" t="s">
        <v>232</v>
      </c>
      <c r="AT160" s="237" t="s">
        <v>170</v>
      </c>
      <c r="AU160" s="237" t="s">
        <v>82</v>
      </c>
      <c r="AY160" s="14" t="s">
        <v>168</v>
      </c>
      <c r="BE160" s="238">
        <f>IF(N160="základná",J160,0)</f>
        <v>0</v>
      </c>
      <c r="BF160" s="238">
        <f>IF(N160="znížená",J160,0)</f>
        <v>0</v>
      </c>
      <c r="BG160" s="238">
        <f>IF(N160="zákl. prenesená",J160,0)</f>
        <v>0</v>
      </c>
      <c r="BH160" s="238">
        <f>IF(N160="zníž. prenesená",J160,0)</f>
        <v>0</v>
      </c>
      <c r="BI160" s="238">
        <f>IF(N160="nulová",J160,0)</f>
        <v>0</v>
      </c>
      <c r="BJ160" s="14" t="s">
        <v>82</v>
      </c>
      <c r="BK160" s="239">
        <f>ROUND(I160*H160,3)</f>
        <v>0</v>
      </c>
      <c r="BL160" s="14" t="s">
        <v>232</v>
      </c>
      <c r="BM160" s="237" t="s">
        <v>382</v>
      </c>
    </row>
    <row r="161" s="2" customFormat="1" ht="24.15" customHeight="1">
      <c r="A161" s="35"/>
      <c r="B161" s="36"/>
      <c r="C161" s="226" t="s">
        <v>280</v>
      </c>
      <c r="D161" s="226" t="s">
        <v>170</v>
      </c>
      <c r="E161" s="227" t="s">
        <v>2123</v>
      </c>
      <c r="F161" s="228" t="s">
        <v>2124</v>
      </c>
      <c r="G161" s="229" t="s">
        <v>666</v>
      </c>
      <c r="H161" s="230">
        <v>270</v>
      </c>
      <c r="I161" s="231"/>
      <c r="J161" s="230">
        <f>ROUND(I161*H161,3)</f>
        <v>0</v>
      </c>
      <c r="K161" s="232"/>
      <c r="L161" s="41"/>
      <c r="M161" s="233" t="s">
        <v>1</v>
      </c>
      <c r="N161" s="234" t="s">
        <v>38</v>
      </c>
      <c r="O161" s="94"/>
      <c r="P161" s="235">
        <f>O161*H161</f>
        <v>0</v>
      </c>
      <c r="Q161" s="235">
        <v>0</v>
      </c>
      <c r="R161" s="235">
        <f>Q161*H161</f>
        <v>0</v>
      </c>
      <c r="S161" s="235">
        <v>0</v>
      </c>
      <c r="T161" s="236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37" t="s">
        <v>232</v>
      </c>
      <c r="AT161" s="237" t="s">
        <v>170</v>
      </c>
      <c r="AU161" s="237" t="s">
        <v>82</v>
      </c>
      <c r="AY161" s="14" t="s">
        <v>168</v>
      </c>
      <c r="BE161" s="238">
        <f>IF(N161="základná",J161,0)</f>
        <v>0</v>
      </c>
      <c r="BF161" s="238">
        <f>IF(N161="znížená",J161,0)</f>
        <v>0</v>
      </c>
      <c r="BG161" s="238">
        <f>IF(N161="zákl. prenesená",J161,0)</f>
        <v>0</v>
      </c>
      <c r="BH161" s="238">
        <f>IF(N161="zníž. prenesená",J161,0)</f>
        <v>0</v>
      </c>
      <c r="BI161" s="238">
        <f>IF(N161="nulová",J161,0)</f>
        <v>0</v>
      </c>
      <c r="BJ161" s="14" t="s">
        <v>82</v>
      </c>
      <c r="BK161" s="239">
        <f>ROUND(I161*H161,3)</f>
        <v>0</v>
      </c>
      <c r="BL161" s="14" t="s">
        <v>232</v>
      </c>
      <c r="BM161" s="237" t="s">
        <v>394</v>
      </c>
    </row>
    <row r="162" s="2" customFormat="1" ht="24.15" customHeight="1">
      <c r="A162" s="35"/>
      <c r="B162" s="36"/>
      <c r="C162" s="226" t="s">
        <v>284</v>
      </c>
      <c r="D162" s="226" t="s">
        <v>170</v>
      </c>
      <c r="E162" s="227" t="s">
        <v>2125</v>
      </c>
      <c r="F162" s="228" t="s">
        <v>2126</v>
      </c>
      <c r="G162" s="229" t="s">
        <v>666</v>
      </c>
      <c r="H162" s="230">
        <v>15</v>
      </c>
      <c r="I162" s="231"/>
      <c r="J162" s="230">
        <f>ROUND(I162*H162,3)</f>
        <v>0</v>
      </c>
      <c r="K162" s="232"/>
      <c r="L162" s="41"/>
      <c r="M162" s="233" t="s">
        <v>1</v>
      </c>
      <c r="N162" s="234" t="s">
        <v>38</v>
      </c>
      <c r="O162" s="94"/>
      <c r="P162" s="235">
        <f>O162*H162</f>
        <v>0</v>
      </c>
      <c r="Q162" s="235">
        <v>0</v>
      </c>
      <c r="R162" s="235">
        <f>Q162*H162</f>
        <v>0</v>
      </c>
      <c r="S162" s="235">
        <v>0</v>
      </c>
      <c r="T162" s="236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37" t="s">
        <v>232</v>
      </c>
      <c r="AT162" s="237" t="s">
        <v>170</v>
      </c>
      <c r="AU162" s="237" t="s">
        <v>82</v>
      </c>
      <c r="AY162" s="14" t="s">
        <v>168</v>
      </c>
      <c r="BE162" s="238">
        <f>IF(N162="základná",J162,0)</f>
        <v>0</v>
      </c>
      <c r="BF162" s="238">
        <f>IF(N162="znížená",J162,0)</f>
        <v>0</v>
      </c>
      <c r="BG162" s="238">
        <f>IF(N162="zákl. prenesená",J162,0)</f>
        <v>0</v>
      </c>
      <c r="BH162" s="238">
        <f>IF(N162="zníž. prenesená",J162,0)</f>
        <v>0</v>
      </c>
      <c r="BI162" s="238">
        <f>IF(N162="nulová",J162,0)</f>
        <v>0</v>
      </c>
      <c r="BJ162" s="14" t="s">
        <v>82</v>
      </c>
      <c r="BK162" s="239">
        <f>ROUND(I162*H162,3)</f>
        <v>0</v>
      </c>
      <c r="BL162" s="14" t="s">
        <v>232</v>
      </c>
      <c r="BM162" s="237" t="s">
        <v>402</v>
      </c>
    </row>
    <row r="163" s="2" customFormat="1" ht="24.15" customHeight="1">
      <c r="A163" s="35"/>
      <c r="B163" s="36"/>
      <c r="C163" s="226" t="s">
        <v>288</v>
      </c>
      <c r="D163" s="226" t="s">
        <v>170</v>
      </c>
      <c r="E163" s="227" t="s">
        <v>2127</v>
      </c>
      <c r="F163" s="228" t="s">
        <v>2128</v>
      </c>
      <c r="G163" s="229" t="s">
        <v>777</v>
      </c>
      <c r="H163" s="231"/>
      <c r="I163" s="231"/>
      <c r="J163" s="230">
        <f>ROUND(I163*H163,3)</f>
        <v>0</v>
      </c>
      <c r="K163" s="232"/>
      <c r="L163" s="41"/>
      <c r="M163" s="233" t="s">
        <v>1</v>
      </c>
      <c r="N163" s="234" t="s">
        <v>38</v>
      </c>
      <c r="O163" s="94"/>
      <c r="P163" s="235">
        <f>O163*H163</f>
        <v>0</v>
      </c>
      <c r="Q163" s="235">
        <v>0</v>
      </c>
      <c r="R163" s="235">
        <f>Q163*H163</f>
        <v>0</v>
      </c>
      <c r="S163" s="235">
        <v>0</v>
      </c>
      <c r="T163" s="236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37" t="s">
        <v>232</v>
      </c>
      <c r="AT163" s="237" t="s">
        <v>170</v>
      </c>
      <c r="AU163" s="237" t="s">
        <v>82</v>
      </c>
      <c r="AY163" s="14" t="s">
        <v>168</v>
      </c>
      <c r="BE163" s="238">
        <f>IF(N163="základná",J163,0)</f>
        <v>0</v>
      </c>
      <c r="BF163" s="238">
        <f>IF(N163="znížená",J163,0)</f>
        <v>0</v>
      </c>
      <c r="BG163" s="238">
        <f>IF(N163="zákl. prenesená",J163,0)</f>
        <v>0</v>
      </c>
      <c r="BH163" s="238">
        <f>IF(N163="zníž. prenesená",J163,0)</f>
        <v>0</v>
      </c>
      <c r="BI163" s="238">
        <f>IF(N163="nulová",J163,0)</f>
        <v>0</v>
      </c>
      <c r="BJ163" s="14" t="s">
        <v>82</v>
      </c>
      <c r="BK163" s="239">
        <f>ROUND(I163*H163,3)</f>
        <v>0</v>
      </c>
      <c r="BL163" s="14" t="s">
        <v>232</v>
      </c>
      <c r="BM163" s="237" t="s">
        <v>410</v>
      </c>
    </row>
    <row r="164" s="12" customFormat="1" ht="22.8" customHeight="1">
      <c r="A164" s="12"/>
      <c r="B164" s="210"/>
      <c r="C164" s="211"/>
      <c r="D164" s="212" t="s">
        <v>71</v>
      </c>
      <c r="E164" s="224" t="s">
        <v>2129</v>
      </c>
      <c r="F164" s="224" t="s">
        <v>2130</v>
      </c>
      <c r="G164" s="211"/>
      <c r="H164" s="211"/>
      <c r="I164" s="214"/>
      <c r="J164" s="225">
        <f>BK164</f>
        <v>0</v>
      </c>
      <c r="K164" s="211"/>
      <c r="L164" s="216"/>
      <c r="M164" s="217"/>
      <c r="N164" s="218"/>
      <c r="O164" s="218"/>
      <c r="P164" s="219">
        <f>SUM(P165:P190)</f>
        <v>0</v>
      </c>
      <c r="Q164" s="218"/>
      <c r="R164" s="219">
        <f>SUM(R165:R190)</f>
        <v>0.31006384000000003</v>
      </c>
      <c r="S164" s="218"/>
      <c r="T164" s="220">
        <f>SUM(T165:T190)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21" t="s">
        <v>82</v>
      </c>
      <c r="AT164" s="222" t="s">
        <v>71</v>
      </c>
      <c r="AU164" s="222" t="s">
        <v>80</v>
      </c>
      <c r="AY164" s="221" t="s">
        <v>168</v>
      </c>
      <c r="BK164" s="223">
        <f>SUM(BK165:BK190)</f>
        <v>0</v>
      </c>
    </row>
    <row r="165" s="2" customFormat="1" ht="16.5" customHeight="1">
      <c r="A165" s="35"/>
      <c r="B165" s="36"/>
      <c r="C165" s="226" t="s">
        <v>293</v>
      </c>
      <c r="D165" s="226" t="s">
        <v>170</v>
      </c>
      <c r="E165" s="227" t="s">
        <v>2131</v>
      </c>
      <c r="F165" s="228" t="s">
        <v>2132</v>
      </c>
      <c r="G165" s="229" t="s">
        <v>666</v>
      </c>
      <c r="H165" s="230">
        <v>150</v>
      </c>
      <c r="I165" s="231"/>
      <c r="J165" s="230">
        <f>ROUND(I165*H165,3)</f>
        <v>0</v>
      </c>
      <c r="K165" s="232"/>
      <c r="L165" s="41"/>
      <c r="M165" s="233" t="s">
        <v>1</v>
      </c>
      <c r="N165" s="234" t="s">
        <v>38</v>
      </c>
      <c r="O165" s="94"/>
      <c r="P165" s="235">
        <f>O165*H165</f>
        <v>0</v>
      </c>
      <c r="Q165" s="235">
        <v>0.00041980000000000001</v>
      </c>
      <c r="R165" s="235">
        <f>Q165*H165</f>
        <v>0.062969999999999998</v>
      </c>
      <c r="S165" s="235">
        <v>0</v>
      </c>
      <c r="T165" s="236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37" t="s">
        <v>232</v>
      </c>
      <c r="AT165" s="237" t="s">
        <v>170</v>
      </c>
      <c r="AU165" s="237" t="s">
        <v>82</v>
      </c>
      <c r="AY165" s="14" t="s">
        <v>168</v>
      </c>
      <c r="BE165" s="238">
        <f>IF(N165="základná",J165,0)</f>
        <v>0</v>
      </c>
      <c r="BF165" s="238">
        <f>IF(N165="znížená",J165,0)</f>
        <v>0</v>
      </c>
      <c r="BG165" s="238">
        <f>IF(N165="zákl. prenesená",J165,0)</f>
        <v>0</v>
      </c>
      <c r="BH165" s="238">
        <f>IF(N165="zníž. prenesená",J165,0)</f>
        <v>0</v>
      </c>
      <c r="BI165" s="238">
        <f>IF(N165="nulová",J165,0)</f>
        <v>0</v>
      </c>
      <c r="BJ165" s="14" t="s">
        <v>82</v>
      </c>
      <c r="BK165" s="239">
        <f>ROUND(I165*H165,3)</f>
        <v>0</v>
      </c>
      <c r="BL165" s="14" t="s">
        <v>232</v>
      </c>
      <c r="BM165" s="237" t="s">
        <v>418</v>
      </c>
    </row>
    <row r="166" s="2" customFormat="1" ht="16.5" customHeight="1">
      <c r="A166" s="35"/>
      <c r="B166" s="36"/>
      <c r="C166" s="226" t="s">
        <v>297</v>
      </c>
      <c r="D166" s="226" t="s">
        <v>170</v>
      </c>
      <c r="E166" s="227" t="s">
        <v>2133</v>
      </c>
      <c r="F166" s="228" t="s">
        <v>2134</v>
      </c>
      <c r="G166" s="229" t="s">
        <v>666</v>
      </c>
      <c r="H166" s="230">
        <v>110</v>
      </c>
      <c r="I166" s="231"/>
      <c r="J166" s="230">
        <f>ROUND(I166*H166,3)</f>
        <v>0</v>
      </c>
      <c r="K166" s="232"/>
      <c r="L166" s="41"/>
      <c r="M166" s="233" t="s">
        <v>1</v>
      </c>
      <c r="N166" s="234" t="s">
        <v>38</v>
      </c>
      <c r="O166" s="94"/>
      <c r="P166" s="235">
        <f>O166*H166</f>
        <v>0</v>
      </c>
      <c r="Q166" s="235">
        <v>0.00060577000000000005</v>
      </c>
      <c r="R166" s="235">
        <f>Q166*H166</f>
        <v>0.066634700000000005</v>
      </c>
      <c r="S166" s="235">
        <v>0</v>
      </c>
      <c r="T166" s="236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37" t="s">
        <v>232</v>
      </c>
      <c r="AT166" s="237" t="s">
        <v>170</v>
      </c>
      <c r="AU166" s="237" t="s">
        <v>82</v>
      </c>
      <c r="AY166" s="14" t="s">
        <v>168</v>
      </c>
      <c r="BE166" s="238">
        <f>IF(N166="základná",J166,0)</f>
        <v>0</v>
      </c>
      <c r="BF166" s="238">
        <f>IF(N166="znížená",J166,0)</f>
        <v>0</v>
      </c>
      <c r="BG166" s="238">
        <f>IF(N166="zákl. prenesená",J166,0)</f>
        <v>0</v>
      </c>
      <c r="BH166" s="238">
        <f>IF(N166="zníž. prenesená",J166,0)</f>
        <v>0</v>
      </c>
      <c r="BI166" s="238">
        <f>IF(N166="nulová",J166,0)</f>
        <v>0</v>
      </c>
      <c r="BJ166" s="14" t="s">
        <v>82</v>
      </c>
      <c r="BK166" s="239">
        <f>ROUND(I166*H166,3)</f>
        <v>0</v>
      </c>
      <c r="BL166" s="14" t="s">
        <v>232</v>
      </c>
      <c r="BM166" s="237" t="s">
        <v>426</v>
      </c>
    </row>
    <row r="167" s="2" customFormat="1" ht="16.5" customHeight="1">
      <c r="A167" s="35"/>
      <c r="B167" s="36"/>
      <c r="C167" s="226" t="s">
        <v>301</v>
      </c>
      <c r="D167" s="226" t="s">
        <v>170</v>
      </c>
      <c r="E167" s="227" t="s">
        <v>2135</v>
      </c>
      <c r="F167" s="228" t="s">
        <v>2136</v>
      </c>
      <c r="G167" s="229" t="s">
        <v>666</v>
      </c>
      <c r="H167" s="230">
        <v>40</v>
      </c>
      <c r="I167" s="231"/>
      <c r="J167" s="230">
        <f>ROUND(I167*H167,3)</f>
        <v>0</v>
      </c>
      <c r="K167" s="232"/>
      <c r="L167" s="41"/>
      <c r="M167" s="233" t="s">
        <v>1</v>
      </c>
      <c r="N167" s="234" t="s">
        <v>38</v>
      </c>
      <c r="O167" s="94"/>
      <c r="P167" s="235">
        <f>O167*H167</f>
        <v>0</v>
      </c>
      <c r="Q167" s="235">
        <v>0.00071131999999999999</v>
      </c>
      <c r="R167" s="235">
        <f>Q167*H167</f>
        <v>0.0284528</v>
      </c>
      <c r="S167" s="235">
        <v>0</v>
      </c>
      <c r="T167" s="236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37" t="s">
        <v>232</v>
      </c>
      <c r="AT167" s="237" t="s">
        <v>170</v>
      </c>
      <c r="AU167" s="237" t="s">
        <v>82</v>
      </c>
      <c r="AY167" s="14" t="s">
        <v>168</v>
      </c>
      <c r="BE167" s="238">
        <f>IF(N167="základná",J167,0)</f>
        <v>0</v>
      </c>
      <c r="BF167" s="238">
        <f>IF(N167="znížená",J167,0)</f>
        <v>0</v>
      </c>
      <c r="BG167" s="238">
        <f>IF(N167="zákl. prenesená",J167,0)</f>
        <v>0</v>
      </c>
      <c r="BH167" s="238">
        <f>IF(N167="zníž. prenesená",J167,0)</f>
        <v>0</v>
      </c>
      <c r="BI167" s="238">
        <f>IF(N167="nulová",J167,0)</f>
        <v>0</v>
      </c>
      <c r="BJ167" s="14" t="s">
        <v>82</v>
      </c>
      <c r="BK167" s="239">
        <f>ROUND(I167*H167,3)</f>
        <v>0</v>
      </c>
      <c r="BL167" s="14" t="s">
        <v>232</v>
      </c>
      <c r="BM167" s="237" t="s">
        <v>434</v>
      </c>
    </row>
    <row r="168" s="2" customFormat="1" ht="16.5" customHeight="1">
      <c r="A168" s="35"/>
      <c r="B168" s="36"/>
      <c r="C168" s="226" t="s">
        <v>305</v>
      </c>
      <c r="D168" s="226" t="s">
        <v>170</v>
      </c>
      <c r="E168" s="227" t="s">
        <v>2137</v>
      </c>
      <c r="F168" s="228" t="s">
        <v>2138</v>
      </c>
      <c r="G168" s="229" t="s">
        <v>666</v>
      </c>
      <c r="H168" s="230">
        <v>30</v>
      </c>
      <c r="I168" s="231"/>
      <c r="J168" s="230">
        <f>ROUND(I168*H168,3)</f>
        <v>0</v>
      </c>
      <c r="K168" s="232"/>
      <c r="L168" s="41"/>
      <c r="M168" s="233" t="s">
        <v>1</v>
      </c>
      <c r="N168" s="234" t="s">
        <v>38</v>
      </c>
      <c r="O168" s="94"/>
      <c r="P168" s="235">
        <f>O168*H168</f>
        <v>0</v>
      </c>
      <c r="Q168" s="235">
        <v>0.00108508</v>
      </c>
      <c r="R168" s="235">
        <f>Q168*H168</f>
        <v>0.032552400000000002</v>
      </c>
      <c r="S168" s="235">
        <v>0</v>
      </c>
      <c r="T168" s="236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37" t="s">
        <v>232</v>
      </c>
      <c r="AT168" s="237" t="s">
        <v>170</v>
      </c>
      <c r="AU168" s="237" t="s">
        <v>82</v>
      </c>
      <c r="AY168" s="14" t="s">
        <v>168</v>
      </c>
      <c r="BE168" s="238">
        <f>IF(N168="základná",J168,0)</f>
        <v>0</v>
      </c>
      <c r="BF168" s="238">
        <f>IF(N168="znížená",J168,0)</f>
        <v>0</v>
      </c>
      <c r="BG168" s="238">
        <f>IF(N168="zákl. prenesená",J168,0)</f>
        <v>0</v>
      </c>
      <c r="BH168" s="238">
        <f>IF(N168="zníž. prenesená",J168,0)</f>
        <v>0</v>
      </c>
      <c r="BI168" s="238">
        <f>IF(N168="nulová",J168,0)</f>
        <v>0</v>
      </c>
      <c r="BJ168" s="14" t="s">
        <v>82</v>
      </c>
      <c r="BK168" s="239">
        <f>ROUND(I168*H168,3)</f>
        <v>0</v>
      </c>
      <c r="BL168" s="14" t="s">
        <v>232</v>
      </c>
      <c r="BM168" s="237" t="s">
        <v>443</v>
      </c>
    </row>
    <row r="169" s="2" customFormat="1" ht="21.75" customHeight="1">
      <c r="A169" s="35"/>
      <c r="B169" s="36"/>
      <c r="C169" s="226" t="s">
        <v>309</v>
      </c>
      <c r="D169" s="226" t="s">
        <v>170</v>
      </c>
      <c r="E169" s="227" t="s">
        <v>2139</v>
      </c>
      <c r="F169" s="228" t="s">
        <v>2140</v>
      </c>
      <c r="G169" s="229" t="s">
        <v>291</v>
      </c>
      <c r="H169" s="230">
        <v>24</v>
      </c>
      <c r="I169" s="231"/>
      <c r="J169" s="230">
        <f>ROUND(I169*H169,3)</f>
        <v>0</v>
      </c>
      <c r="K169" s="232"/>
      <c r="L169" s="41"/>
      <c r="M169" s="233" t="s">
        <v>1</v>
      </c>
      <c r="N169" s="234" t="s">
        <v>38</v>
      </c>
      <c r="O169" s="94"/>
      <c r="P169" s="235">
        <f>O169*H169</f>
        <v>0</v>
      </c>
      <c r="Q169" s="235">
        <v>0.00012852</v>
      </c>
      <c r="R169" s="235">
        <f>Q169*H169</f>
        <v>0.0030844799999999997</v>
      </c>
      <c r="S169" s="235">
        <v>0</v>
      </c>
      <c r="T169" s="236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37" t="s">
        <v>232</v>
      </c>
      <c r="AT169" s="237" t="s">
        <v>170</v>
      </c>
      <c r="AU169" s="237" t="s">
        <v>82</v>
      </c>
      <c r="AY169" s="14" t="s">
        <v>168</v>
      </c>
      <c r="BE169" s="238">
        <f>IF(N169="základná",J169,0)</f>
        <v>0</v>
      </c>
      <c r="BF169" s="238">
        <f>IF(N169="znížená",J169,0)</f>
        <v>0</v>
      </c>
      <c r="BG169" s="238">
        <f>IF(N169="zákl. prenesená",J169,0)</f>
        <v>0</v>
      </c>
      <c r="BH169" s="238">
        <f>IF(N169="zníž. prenesená",J169,0)</f>
        <v>0</v>
      </c>
      <c r="BI169" s="238">
        <f>IF(N169="nulová",J169,0)</f>
        <v>0</v>
      </c>
      <c r="BJ169" s="14" t="s">
        <v>82</v>
      </c>
      <c r="BK169" s="239">
        <f>ROUND(I169*H169,3)</f>
        <v>0</v>
      </c>
      <c r="BL169" s="14" t="s">
        <v>232</v>
      </c>
      <c r="BM169" s="237" t="s">
        <v>451</v>
      </c>
    </row>
    <row r="170" s="2" customFormat="1" ht="21.75" customHeight="1">
      <c r="A170" s="35"/>
      <c r="B170" s="36"/>
      <c r="C170" s="240" t="s">
        <v>313</v>
      </c>
      <c r="D170" s="240" t="s">
        <v>439</v>
      </c>
      <c r="E170" s="241" t="s">
        <v>2141</v>
      </c>
      <c r="F170" s="242" t="s">
        <v>2142</v>
      </c>
      <c r="G170" s="243" t="s">
        <v>291</v>
      </c>
      <c r="H170" s="244">
        <v>24</v>
      </c>
      <c r="I170" s="245"/>
      <c r="J170" s="244">
        <f>ROUND(I170*H170,3)</f>
        <v>0</v>
      </c>
      <c r="K170" s="246"/>
      <c r="L170" s="247"/>
      <c r="M170" s="248" t="s">
        <v>1</v>
      </c>
      <c r="N170" s="249" t="s">
        <v>38</v>
      </c>
      <c r="O170" s="94"/>
      <c r="P170" s="235">
        <f>O170*H170</f>
        <v>0</v>
      </c>
      <c r="Q170" s="235">
        <v>0.00012</v>
      </c>
      <c r="R170" s="235">
        <f>Q170*H170</f>
        <v>0.0028800000000000002</v>
      </c>
      <c r="S170" s="235">
        <v>0</v>
      </c>
      <c r="T170" s="236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37" t="s">
        <v>297</v>
      </c>
      <c r="AT170" s="237" t="s">
        <v>439</v>
      </c>
      <c r="AU170" s="237" t="s">
        <v>82</v>
      </c>
      <c r="AY170" s="14" t="s">
        <v>168</v>
      </c>
      <c r="BE170" s="238">
        <f>IF(N170="základná",J170,0)</f>
        <v>0</v>
      </c>
      <c r="BF170" s="238">
        <f>IF(N170="znížená",J170,0)</f>
        <v>0</v>
      </c>
      <c r="BG170" s="238">
        <f>IF(N170="zákl. prenesená",J170,0)</f>
        <v>0</v>
      </c>
      <c r="BH170" s="238">
        <f>IF(N170="zníž. prenesená",J170,0)</f>
        <v>0</v>
      </c>
      <c r="BI170" s="238">
        <f>IF(N170="nulová",J170,0)</f>
        <v>0</v>
      </c>
      <c r="BJ170" s="14" t="s">
        <v>82</v>
      </c>
      <c r="BK170" s="239">
        <f>ROUND(I170*H170,3)</f>
        <v>0</v>
      </c>
      <c r="BL170" s="14" t="s">
        <v>232</v>
      </c>
      <c r="BM170" s="237" t="s">
        <v>459</v>
      </c>
    </row>
    <row r="171" s="2" customFormat="1" ht="21.75" customHeight="1">
      <c r="A171" s="35"/>
      <c r="B171" s="36"/>
      <c r="C171" s="226" t="s">
        <v>317</v>
      </c>
      <c r="D171" s="226" t="s">
        <v>170</v>
      </c>
      <c r="E171" s="227" t="s">
        <v>2143</v>
      </c>
      <c r="F171" s="228" t="s">
        <v>2144</v>
      </c>
      <c r="G171" s="229" t="s">
        <v>2145</v>
      </c>
      <c r="H171" s="230">
        <v>36</v>
      </c>
      <c r="I171" s="231"/>
      <c r="J171" s="230">
        <f>ROUND(I171*H171,3)</f>
        <v>0</v>
      </c>
      <c r="K171" s="232"/>
      <c r="L171" s="41"/>
      <c r="M171" s="233" t="s">
        <v>1</v>
      </c>
      <c r="N171" s="234" t="s">
        <v>38</v>
      </c>
      <c r="O171" s="94"/>
      <c r="P171" s="235">
        <f>O171*H171</f>
        <v>0</v>
      </c>
      <c r="Q171" s="235">
        <v>0.00025703999999999999</v>
      </c>
      <c r="R171" s="235">
        <f>Q171*H171</f>
        <v>0.0092534399999999999</v>
      </c>
      <c r="S171" s="235">
        <v>0</v>
      </c>
      <c r="T171" s="236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37" t="s">
        <v>232</v>
      </c>
      <c r="AT171" s="237" t="s">
        <v>170</v>
      </c>
      <c r="AU171" s="237" t="s">
        <v>82</v>
      </c>
      <c r="AY171" s="14" t="s">
        <v>168</v>
      </c>
      <c r="BE171" s="238">
        <f>IF(N171="základná",J171,0)</f>
        <v>0</v>
      </c>
      <c r="BF171" s="238">
        <f>IF(N171="znížená",J171,0)</f>
        <v>0</v>
      </c>
      <c r="BG171" s="238">
        <f>IF(N171="zákl. prenesená",J171,0)</f>
        <v>0</v>
      </c>
      <c r="BH171" s="238">
        <f>IF(N171="zníž. prenesená",J171,0)</f>
        <v>0</v>
      </c>
      <c r="BI171" s="238">
        <f>IF(N171="nulová",J171,0)</f>
        <v>0</v>
      </c>
      <c r="BJ171" s="14" t="s">
        <v>82</v>
      </c>
      <c r="BK171" s="239">
        <f>ROUND(I171*H171,3)</f>
        <v>0</v>
      </c>
      <c r="BL171" s="14" t="s">
        <v>232</v>
      </c>
      <c r="BM171" s="237" t="s">
        <v>468</v>
      </c>
    </row>
    <row r="172" s="2" customFormat="1" ht="21.75" customHeight="1">
      <c r="A172" s="35"/>
      <c r="B172" s="36"/>
      <c r="C172" s="240" t="s">
        <v>321</v>
      </c>
      <c r="D172" s="240" t="s">
        <v>439</v>
      </c>
      <c r="E172" s="241" t="s">
        <v>2141</v>
      </c>
      <c r="F172" s="242" t="s">
        <v>2142</v>
      </c>
      <c r="G172" s="243" t="s">
        <v>291</v>
      </c>
      <c r="H172" s="244">
        <v>72</v>
      </c>
      <c r="I172" s="245"/>
      <c r="J172" s="244">
        <f>ROUND(I172*H172,3)</f>
        <v>0</v>
      </c>
      <c r="K172" s="246"/>
      <c r="L172" s="247"/>
      <c r="M172" s="248" t="s">
        <v>1</v>
      </c>
      <c r="N172" s="249" t="s">
        <v>38</v>
      </c>
      <c r="O172" s="94"/>
      <c r="P172" s="235">
        <f>O172*H172</f>
        <v>0</v>
      </c>
      <c r="Q172" s="235">
        <v>0.00012</v>
      </c>
      <c r="R172" s="235">
        <f>Q172*H172</f>
        <v>0.0086400000000000001</v>
      </c>
      <c r="S172" s="235">
        <v>0</v>
      </c>
      <c r="T172" s="236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37" t="s">
        <v>297</v>
      </c>
      <c r="AT172" s="237" t="s">
        <v>439</v>
      </c>
      <c r="AU172" s="237" t="s">
        <v>82</v>
      </c>
      <c r="AY172" s="14" t="s">
        <v>168</v>
      </c>
      <c r="BE172" s="238">
        <f>IF(N172="základná",J172,0)</f>
        <v>0</v>
      </c>
      <c r="BF172" s="238">
        <f>IF(N172="znížená",J172,0)</f>
        <v>0</v>
      </c>
      <c r="BG172" s="238">
        <f>IF(N172="zákl. prenesená",J172,0)</f>
        <v>0</v>
      </c>
      <c r="BH172" s="238">
        <f>IF(N172="zníž. prenesená",J172,0)</f>
        <v>0</v>
      </c>
      <c r="BI172" s="238">
        <f>IF(N172="nulová",J172,0)</f>
        <v>0</v>
      </c>
      <c r="BJ172" s="14" t="s">
        <v>82</v>
      </c>
      <c r="BK172" s="239">
        <f>ROUND(I172*H172,3)</f>
        <v>0</v>
      </c>
      <c r="BL172" s="14" t="s">
        <v>232</v>
      </c>
      <c r="BM172" s="237" t="s">
        <v>476</v>
      </c>
    </row>
    <row r="173" s="2" customFormat="1" ht="21.75" customHeight="1">
      <c r="A173" s="35"/>
      <c r="B173" s="36"/>
      <c r="C173" s="240" t="s">
        <v>325</v>
      </c>
      <c r="D173" s="240" t="s">
        <v>439</v>
      </c>
      <c r="E173" s="241" t="s">
        <v>2146</v>
      </c>
      <c r="F173" s="242" t="s">
        <v>2147</v>
      </c>
      <c r="G173" s="243" t="s">
        <v>291</v>
      </c>
      <c r="H173" s="244">
        <v>36</v>
      </c>
      <c r="I173" s="245"/>
      <c r="J173" s="244">
        <f>ROUND(I173*H173,3)</f>
        <v>0</v>
      </c>
      <c r="K173" s="246"/>
      <c r="L173" s="247"/>
      <c r="M173" s="248" t="s">
        <v>1</v>
      </c>
      <c r="N173" s="249" t="s">
        <v>38</v>
      </c>
      <c r="O173" s="94"/>
      <c r="P173" s="235">
        <f>O173*H173</f>
        <v>0</v>
      </c>
      <c r="Q173" s="235">
        <v>0</v>
      </c>
      <c r="R173" s="235">
        <f>Q173*H173</f>
        <v>0</v>
      </c>
      <c r="S173" s="235">
        <v>0</v>
      </c>
      <c r="T173" s="236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37" t="s">
        <v>297</v>
      </c>
      <c r="AT173" s="237" t="s">
        <v>439</v>
      </c>
      <c r="AU173" s="237" t="s">
        <v>82</v>
      </c>
      <c r="AY173" s="14" t="s">
        <v>168</v>
      </c>
      <c r="BE173" s="238">
        <f>IF(N173="základná",J173,0)</f>
        <v>0</v>
      </c>
      <c r="BF173" s="238">
        <f>IF(N173="znížená",J173,0)</f>
        <v>0</v>
      </c>
      <c r="BG173" s="238">
        <f>IF(N173="zákl. prenesená",J173,0)</f>
        <v>0</v>
      </c>
      <c r="BH173" s="238">
        <f>IF(N173="zníž. prenesená",J173,0)</f>
        <v>0</v>
      </c>
      <c r="BI173" s="238">
        <f>IF(N173="nulová",J173,0)</f>
        <v>0</v>
      </c>
      <c r="BJ173" s="14" t="s">
        <v>82</v>
      </c>
      <c r="BK173" s="239">
        <f>ROUND(I173*H173,3)</f>
        <v>0</v>
      </c>
      <c r="BL173" s="14" t="s">
        <v>232</v>
      </c>
      <c r="BM173" s="237" t="s">
        <v>485</v>
      </c>
    </row>
    <row r="174" s="2" customFormat="1" ht="24.15" customHeight="1">
      <c r="A174" s="35"/>
      <c r="B174" s="36"/>
      <c r="C174" s="226" t="s">
        <v>329</v>
      </c>
      <c r="D174" s="226" t="s">
        <v>170</v>
      </c>
      <c r="E174" s="227" t="s">
        <v>2148</v>
      </c>
      <c r="F174" s="228" t="s">
        <v>2149</v>
      </c>
      <c r="G174" s="229" t="s">
        <v>291</v>
      </c>
      <c r="H174" s="230">
        <v>1</v>
      </c>
      <c r="I174" s="231"/>
      <c r="J174" s="230">
        <f>ROUND(I174*H174,3)</f>
        <v>0</v>
      </c>
      <c r="K174" s="232"/>
      <c r="L174" s="41"/>
      <c r="M174" s="233" t="s">
        <v>1</v>
      </c>
      <c r="N174" s="234" t="s">
        <v>38</v>
      </c>
      <c r="O174" s="94"/>
      <c r="P174" s="235">
        <f>O174*H174</f>
        <v>0</v>
      </c>
      <c r="Q174" s="235">
        <v>5.7840000000000002E-05</v>
      </c>
      <c r="R174" s="235">
        <f>Q174*H174</f>
        <v>5.7840000000000002E-05</v>
      </c>
      <c r="S174" s="235">
        <v>0</v>
      </c>
      <c r="T174" s="236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37" t="s">
        <v>232</v>
      </c>
      <c r="AT174" s="237" t="s">
        <v>170</v>
      </c>
      <c r="AU174" s="237" t="s">
        <v>82</v>
      </c>
      <c r="AY174" s="14" t="s">
        <v>168</v>
      </c>
      <c r="BE174" s="238">
        <f>IF(N174="základná",J174,0)</f>
        <v>0</v>
      </c>
      <c r="BF174" s="238">
        <f>IF(N174="znížená",J174,0)</f>
        <v>0</v>
      </c>
      <c r="BG174" s="238">
        <f>IF(N174="zákl. prenesená",J174,0)</f>
        <v>0</v>
      </c>
      <c r="BH174" s="238">
        <f>IF(N174="zníž. prenesená",J174,0)</f>
        <v>0</v>
      </c>
      <c r="BI174" s="238">
        <f>IF(N174="nulová",J174,0)</f>
        <v>0</v>
      </c>
      <c r="BJ174" s="14" t="s">
        <v>82</v>
      </c>
      <c r="BK174" s="239">
        <f>ROUND(I174*H174,3)</f>
        <v>0</v>
      </c>
      <c r="BL174" s="14" t="s">
        <v>232</v>
      </c>
      <c r="BM174" s="237" t="s">
        <v>493</v>
      </c>
    </row>
    <row r="175" s="2" customFormat="1" ht="16.5" customHeight="1">
      <c r="A175" s="35"/>
      <c r="B175" s="36"/>
      <c r="C175" s="240" t="s">
        <v>333</v>
      </c>
      <c r="D175" s="240" t="s">
        <v>439</v>
      </c>
      <c r="E175" s="241" t="s">
        <v>2150</v>
      </c>
      <c r="F175" s="242" t="s">
        <v>2151</v>
      </c>
      <c r="G175" s="243" t="s">
        <v>291</v>
      </c>
      <c r="H175" s="244">
        <v>1</v>
      </c>
      <c r="I175" s="245"/>
      <c r="J175" s="244">
        <f>ROUND(I175*H175,3)</f>
        <v>0</v>
      </c>
      <c r="K175" s="246"/>
      <c r="L175" s="247"/>
      <c r="M175" s="248" t="s">
        <v>1</v>
      </c>
      <c r="N175" s="249" t="s">
        <v>38</v>
      </c>
      <c r="O175" s="94"/>
      <c r="P175" s="235">
        <f>O175*H175</f>
        <v>0</v>
      </c>
      <c r="Q175" s="235">
        <v>0.0023500000000000001</v>
      </c>
      <c r="R175" s="235">
        <f>Q175*H175</f>
        <v>0.0023500000000000001</v>
      </c>
      <c r="S175" s="235">
        <v>0</v>
      </c>
      <c r="T175" s="236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37" t="s">
        <v>297</v>
      </c>
      <c r="AT175" s="237" t="s">
        <v>439</v>
      </c>
      <c r="AU175" s="237" t="s">
        <v>82</v>
      </c>
      <c r="AY175" s="14" t="s">
        <v>168</v>
      </c>
      <c r="BE175" s="238">
        <f>IF(N175="základná",J175,0)</f>
        <v>0</v>
      </c>
      <c r="BF175" s="238">
        <f>IF(N175="znížená",J175,0)</f>
        <v>0</v>
      </c>
      <c r="BG175" s="238">
        <f>IF(N175="zákl. prenesená",J175,0)</f>
        <v>0</v>
      </c>
      <c r="BH175" s="238">
        <f>IF(N175="zníž. prenesená",J175,0)</f>
        <v>0</v>
      </c>
      <c r="BI175" s="238">
        <f>IF(N175="nulová",J175,0)</f>
        <v>0</v>
      </c>
      <c r="BJ175" s="14" t="s">
        <v>82</v>
      </c>
      <c r="BK175" s="239">
        <f>ROUND(I175*H175,3)</f>
        <v>0</v>
      </c>
      <c r="BL175" s="14" t="s">
        <v>232</v>
      </c>
      <c r="BM175" s="237" t="s">
        <v>501</v>
      </c>
    </row>
    <row r="176" s="2" customFormat="1" ht="24.15" customHeight="1">
      <c r="A176" s="35"/>
      <c r="B176" s="36"/>
      <c r="C176" s="226" t="s">
        <v>337</v>
      </c>
      <c r="D176" s="226" t="s">
        <v>170</v>
      </c>
      <c r="E176" s="227" t="s">
        <v>2152</v>
      </c>
      <c r="F176" s="228" t="s">
        <v>2153</v>
      </c>
      <c r="G176" s="229" t="s">
        <v>291</v>
      </c>
      <c r="H176" s="230">
        <v>1</v>
      </c>
      <c r="I176" s="231"/>
      <c r="J176" s="230">
        <f>ROUND(I176*H176,3)</f>
        <v>0</v>
      </c>
      <c r="K176" s="232"/>
      <c r="L176" s="41"/>
      <c r="M176" s="233" t="s">
        <v>1</v>
      </c>
      <c r="N176" s="234" t="s">
        <v>38</v>
      </c>
      <c r="O176" s="94"/>
      <c r="P176" s="235">
        <f>O176*H176</f>
        <v>0</v>
      </c>
      <c r="Q176" s="235">
        <v>6.3919999999999998E-05</v>
      </c>
      <c r="R176" s="235">
        <f>Q176*H176</f>
        <v>6.3919999999999998E-05</v>
      </c>
      <c r="S176" s="235">
        <v>0</v>
      </c>
      <c r="T176" s="236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37" t="s">
        <v>232</v>
      </c>
      <c r="AT176" s="237" t="s">
        <v>170</v>
      </c>
      <c r="AU176" s="237" t="s">
        <v>82</v>
      </c>
      <c r="AY176" s="14" t="s">
        <v>168</v>
      </c>
      <c r="BE176" s="238">
        <f>IF(N176="základná",J176,0)</f>
        <v>0</v>
      </c>
      <c r="BF176" s="238">
        <f>IF(N176="znížená",J176,0)</f>
        <v>0</v>
      </c>
      <c r="BG176" s="238">
        <f>IF(N176="zákl. prenesená",J176,0)</f>
        <v>0</v>
      </c>
      <c r="BH176" s="238">
        <f>IF(N176="zníž. prenesená",J176,0)</f>
        <v>0</v>
      </c>
      <c r="BI176" s="238">
        <f>IF(N176="nulová",J176,0)</f>
        <v>0</v>
      </c>
      <c r="BJ176" s="14" t="s">
        <v>82</v>
      </c>
      <c r="BK176" s="239">
        <f>ROUND(I176*H176,3)</f>
        <v>0</v>
      </c>
      <c r="BL176" s="14" t="s">
        <v>232</v>
      </c>
      <c r="BM176" s="237" t="s">
        <v>509</v>
      </c>
    </row>
    <row r="177" s="2" customFormat="1" ht="16.5" customHeight="1">
      <c r="A177" s="35"/>
      <c r="B177" s="36"/>
      <c r="C177" s="240" t="s">
        <v>341</v>
      </c>
      <c r="D177" s="240" t="s">
        <v>439</v>
      </c>
      <c r="E177" s="241" t="s">
        <v>2154</v>
      </c>
      <c r="F177" s="242" t="s">
        <v>2155</v>
      </c>
      <c r="G177" s="243" t="s">
        <v>291</v>
      </c>
      <c r="H177" s="244">
        <v>1</v>
      </c>
      <c r="I177" s="245"/>
      <c r="J177" s="244">
        <f>ROUND(I177*H177,3)</f>
        <v>0</v>
      </c>
      <c r="K177" s="246"/>
      <c r="L177" s="247"/>
      <c r="M177" s="248" t="s">
        <v>1</v>
      </c>
      <c r="N177" s="249" t="s">
        <v>38</v>
      </c>
      <c r="O177" s="94"/>
      <c r="P177" s="235">
        <f>O177*H177</f>
        <v>0</v>
      </c>
      <c r="Q177" s="235">
        <v>0.0035000000000000001</v>
      </c>
      <c r="R177" s="235">
        <f>Q177*H177</f>
        <v>0.0035000000000000001</v>
      </c>
      <c r="S177" s="235">
        <v>0</v>
      </c>
      <c r="T177" s="236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37" t="s">
        <v>297</v>
      </c>
      <c r="AT177" s="237" t="s">
        <v>439</v>
      </c>
      <c r="AU177" s="237" t="s">
        <v>82</v>
      </c>
      <c r="AY177" s="14" t="s">
        <v>168</v>
      </c>
      <c r="BE177" s="238">
        <f>IF(N177="základná",J177,0)</f>
        <v>0</v>
      </c>
      <c r="BF177" s="238">
        <f>IF(N177="znížená",J177,0)</f>
        <v>0</v>
      </c>
      <c r="BG177" s="238">
        <f>IF(N177="zákl. prenesená",J177,0)</f>
        <v>0</v>
      </c>
      <c r="BH177" s="238">
        <f>IF(N177="zníž. prenesená",J177,0)</f>
        <v>0</v>
      </c>
      <c r="BI177" s="238">
        <f>IF(N177="nulová",J177,0)</f>
        <v>0</v>
      </c>
      <c r="BJ177" s="14" t="s">
        <v>82</v>
      </c>
      <c r="BK177" s="239">
        <f>ROUND(I177*H177,3)</f>
        <v>0</v>
      </c>
      <c r="BL177" s="14" t="s">
        <v>232</v>
      </c>
      <c r="BM177" s="237" t="s">
        <v>517</v>
      </c>
    </row>
    <row r="178" s="2" customFormat="1" ht="21.75" customHeight="1">
      <c r="A178" s="35"/>
      <c r="B178" s="36"/>
      <c r="C178" s="226" t="s">
        <v>345</v>
      </c>
      <c r="D178" s="226" t="s">
        <v>170</v>
      </c>
      <c r="E178" s="227" t="s">
        <v>2156</v>
      </c>
      <c r="F178" s="228" t="s">
        <v>2157</v>
      </c>
      <c r="G178" s="229" t="s">
        <v>291</v>
      </c>
      <c r="H178" s="230">
        <v>1</v>
      </c>
      <c r="I178" s="231"/>
      <c r="J178" s="230">
        <f>ROUND(I178*H178,3)</f>
        <v>0</v>
      </c>
      <c r="K178" s="232"/>
      <c r="L178" s="41"/>
      <c r="M178" s="233" t="s">
        <v>1</v>
      </c>
      <c r="N178" s="234" t="s">
        <v>38</v>
      </c>
      <c r="O178" s="94"/>
      <c r="P178" s="235">
        <f>O178*H178</f>
        <v>0</v>
      </c>
      <c r="Q178" s="235">
        <v>5.7840000000000002E-05</v>
      </c>
      <c r="R178" s="235">
        <f>Q178*H178</f>
        <v>5.7840000000000002E-05</v>
      </c>
      <c r="S178" s="235">
        <v>0</v>
      </c>
      <c r="T178" s="236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37" t="s">
        <v>232</v>
      </c>
      <c r="AT178" s="237" t="s">
        <v>170</v>
      </c>
      <c r="AU178" s="237" t="s">
        <v>82</v>
      </c>
      <c r="AY178" s="14" t="s">
        <v>168</v>
      </c>
      <c r="BE178" s="238">
        <f>IF(N178="základná",J178,0)</f>
        <v>0</v>
      </c>
      <c r="BF178" s="238">
        <f>IF(N178="znížená",J178,0)</f>
        <v>0</v>
      </c>
      <c r="BG178" s="238">
        <f>IF(N178="zákl. prenesená",J178,0)</f>
        <v>0</v>
      </c>
      <c r="BH178" s="238">
        <f>IF(N178="zníž. prenesená",J178,0)</f>
        <v>0</v>
      </c>
      <c r="BI178" s="238">
        <f>IF(N178="nulová",J178,0)</f>
        <v>0</v>
      </c>
      <c r="BJ178" s="14" t="s">
        <v>82</v>
      </c>
      <c r="BK178" s="239">
        <f>ROUND(I178*H178,3)</f>
        <v>0</v>
      </c>
      <c r="BL178" s="14" t="s">
        <v>232</v>
      </c>
      <c r="BM178" s="237" t="s">
        <v>525</v>
      </c>
    </row>
    <row r="179" s="2" customFormat="1" ht="24.15" customHeight="1">
      <c r="A179" s="35"/>
      <c r="B179" s="36"/>
      <c r="C179" s="240" t="s">
        <v>349</v>
      </c>
      <c r="D179" s="240" t="s">
        <v>439</v>
      </c>
      <c r="E179" s="241" t="s">
        <v>2158</v>
      </c>
      <c r="F179" s="242" t="s">
        <v>2159</v>
      </c>
      <c r="G179" s="243" t="s">
        <v>291</v>
      </c>
      <c r="H179" s="244">
        <v>1</v>
      </c>
      <c r="I179" s="245"/>
      <c r="J179" s="244">
        <f>ROUND(I179*H179,3)</f>
        <v>0</v>
      </c>
      <c r="K179" s="246"/>
      <c r="L179" s="247"/>
      <c r="M179" s="248" t="s">
        <v>1</v>
      </c>
      <c r="N179" s="249" t="s">
        <v>38</v>
      </c>
      <c r="O179" s="94"/>
      <c r="P179" s="235">
        <f>O179*H179</f>
        <v>0</v>
      </c>
      <c r="Q179" s="235">
        <v>0</v>
      </c>
      <c r="R179" s="235">
        <f>Q179*H179</f>
        <v>0</v>
      </c>
      <c r="S179" s="235">
        <v>0</v>
      </c>
      <c r="T179" s="236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37" t="s">
        <v>297</v>
      </c>
      <c r="AT179" s="237" t="s">
        <v>439</v>
      </c>
      <c r="AU179" s="237" t="s">
        <v>82</v>
      </c>
      <c r="AY179" s="14" t="s">
        <v>168</v>
      </c>
      <c r="BE179" s="238">
        <f>IF(N179="základná",J179,0)</f>
        <v>0</v>
      </c>
      <c r="BF179" s="238">
        <f>IF(N179="znížená",J179,0)</f>
        <v>0</v>
      </c>
      <c r="BG179" s="238">
        <f>IF(N179="zákl. prenesená",J179,0)</f>
        <v>0</v>
      </c>
      <c r="BH179" s="238">
        <f>IF(N179="zníž. prenesená",J179,0)</f>
        <v>0</v>
      </c>
      <c r="BI179" s="238">
        <f>IF(N179="nulová",J179,0)</f>
        <v>0</v>
      </c>
      <c r="BJ179" s="14" t="s">
        <v>82</v>
      </c>
      <c r="BK179" s="239">
        <f>ROUND(I179*H179,3)</f>
        <v>0</v>
      </c>
      <c r="BL179" s="14" t="s">
        <v>232</v>
      </c>
      <c r="BM179" s="237" t="s">
        <v>533</v>
      </c>
    </row>
    <row r="180" s="2" customFormat="1" ht="16.5" customHeight="1">
      <c r="A180" s="35"/>
      <c r="B180" s="36"/>
      <c r="C180" s="226" t="s">
        <v>353</v>
      </c>
      <c r="D180" s="226" t="s">
        <v>170</v>
      </c>
      <c r="E180" s="227" t="s">
        <v>2160</v>
      </c>
      <c r="F180" s="228" t="s">
        <v>2161</v>
      </c>
      <c r="G180" s="229" t="s">
        <v>291</v>
      </c>
      <c r="H180" s="230">
        <v>1</v>
      </c>
      <c r="I180" s="231"/>
      <c r="J180" s="230">
        <f>ROUND(I180*H180,3)</f>
        <v>0</v>
      </c>
      <c r="K180" s="232"/>
      <c r="L180" s="41"/>
      <c r="M180" s="233" t="s">
        <v>1</v>
      </c>
      <c r="N180" s="234" t="s">
        <v>38</v>
      </c>
      <c r="O180" s="94"/>
      <c r="P180" s="235">
        <f>O180*H180</f>
        <v>0</v>
      </c>
      <c r="Q180" s="235">
        <v>5.7840000000000002E-05</v>
      </c>
      <c r="R180" s="235">
        <f>Q180*H180</f>
        <v>5.7840000000000002E-05</v>
      </c>
      <c r="S180" s="235">
        <v>0</v>
      </c>
      <c r="T180" s="236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37" t="s">
        <v>232</v>
      </c>
      <c r="AT180" s="237" t="s">
        <v>170</v>
      </c>
      <c r="AU180" s="237" t="s">
        <v>82</v>
      </c>
      <c r="AY180" s="14" t="s">
        <v>168</v>
      </c>
      <c r="BE180" s="238">
        <f>IF(N180="základná",J180,0)</f>
        <v>0</v>
      </c>
      <c r="BF180" s="238">
        <f>IF(N180="znížená",J180,0)</f>
        <v>0</v>
      </c>
      <c r="BG180" s="238">
        <f>IF(N180="zákl. prenesená",J180,0)</f>
        <v>0</v>
      </c>
      <c r="BH180" s="238">
        <f>IF(N180="zníž. prenesená",J180,0)</f>
        <v>0</v>
      </c>
      <c r="BI180" s="238">
        <f>IF(N180="nulová",J180,0)</f>
        <v>0</v>
      </c>
      <c r="BJ180" s="14" t="s">
        <v>82</v>
      </c>
      <c r="BK180" s="239">
        <f>ROUND(I180*H180,3)</f>
        <v>0</v>
      </c>
      <c r="BL180" s="14" t="s">
        <v>232</v>
      </c>
      <c r="BM180" s="237" t="s">
        <v>541</v>
      </c>
    </row>
    <row r="181" s="2" customFormat="1" ht="24.15" customHeight="1">
      <c r="A181" s="35"/>
      <c r="B181" s="36"/>
      <c r="C181" s="240" t="s">
        <v>358</v>
      </c>
      <c r="D181" s="240" t="s">
        <v>439</v>
      </c>
      <c r="E181" s="241" t="s">
        <v>2162</v>
      </c>
      <c r="F181" s="242" t="s">
        <v>2163</v>
      </c>
      <c r="G181" s="243" t="s">
        <v>291</v>
      </c>
      <c r="H181" s="244">
        <v>1</v>
      </c>
      <c r="I181" s="245"/>
      <c r="J181" s="244">
        <f>ROUND(I181*H181,3)</f>
        <v>0</v>
      </c>
      <c r="K181" s="246"/>
      <c r="L181" s="247"/>
      <c r="M181" s="248" t="s">
        <v>1</v>
      </c>
      <c r="N181" s="249" t="s">
        <v>38</v>
      </c>
      <c r="O181" s="94"/>
      <c r="P181" s="235">
        <f>O181*H181</f>
        <v>0</v>
      </c>
      <c r="Q181" s="235">
        <v>0.001</v>
      </c>
      <c r="R181" s="235">
        <f>Q181*H181</f>
        <v>0.001</v>
      </c>
      <c r="S181" s="235">
        <v>0</v>
      </c>
      <c r="T181" s="236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37" t="s">
        <v>297</v>
      </c>
      <c r="AT181" s="237" t="s">
        <v>439</v>
      </c>
      <c r="AU181" s="237" t="s">
        <v>82</v>
      </c>
      <c r="AY181" s="14" t="s">
        <v>168</v>
      </c>
      <c r="BE181" s="238">
        <f>IF(N181="základná",J181,0)</f>
        <v>0</v>
      </c>
      <c r="BF181" s="238">
        <f>IF(N181="znížená",J181,0)</f>
        <v>0</v>
      </c>
      <c r="BG181" s="238">
        <f>IF(N181="zákl. prenesená",J181,0)</f>
        <v>0</v>
      </c>
      <c r="BH181" s="238">
        <f>IF(N181="zníž. prenesená",J181,0)</f>
        <v>0</v>
      </c>
      <c r="BI181" s="238">
        <f>IF(N181="nulová",J181,0)</f>
        <v>0</v>
      </c>
      <c r="BJ181" s="14" t="s">
        <v>82</v>
      </c>
      <c r="BK181" s="239">
        <f>ROUND(I181*H181,3)</f>
        <v>0</v>
      </c>
      <c r="BL181" s="14" t="s">
        <v>232</v>
      </c>
      <c r="BM181" s="237" t="s">
        <v>549</v>
      </c>
    </row>
    <row r="182" s="2" customFormat="1" ht="21.75" customHeight="1">
      <c r="A182" s="35"/>
      <c r="B182" s="36"/>
      <c r="C182" s="226" t="s">
        <v>362</v>
      </c>
      <c r="D182" s="226" t="s">
        <v>170</v>
      </c>
      <c r="E182" s="227" t="s">
        <v>2164</v>
      </c>
      <c r="F182" s="228" t="s">
        <v>2165</v>
      </c>
      <c r="G182" s="229" t="s">
        <v>291</v>
      </c>
      <c r="H182" s="230">
        <v>3</v>
      </c>
      <c r="I182" s="231"/>
      <c r="J182" s="230">
        <f>ROUND(I182*H182,3)</f>
        <v>0</v>
      </c>
      <c r="K182" s="232"/>
      <c r="L182" s="41"/>
      <c r="M182" s="233" t="s">
        <v>1</v>
      </c>
      <c r="N182" s="234" t="s">
        <v>38</v>
      </c>
      <c r="O182" s="94"/>
      <c r="P182" s="235">
        <f>O182*H182</f>
        <v>0</v>
      </c>
      <c r="Q182" s="235">
        <v>0.00024000000000000001</v>
      </c>
      <c r="R182" s="235">
        <f>Q182*H182</f>
        <v>0.00072000000000000005</v>
      </c>
      <c r="S182" s="235">
        <v>0</v>
      </c>
      <c r="T182" s="236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37" t="s">
        <v>232</v>
      </c>
      <c r="AT182" s="237" t="s">
        <v>170</v>
      </c>
      <c r="AU182" s="237" t="s">
        <v>82</v>
      </c>
      <c r="AY182" s="14" t="s">
        <v>168</v>
      </c>
      <c r="BE182" s="238">
        <f>IF(N182="základná",J182,0)</f>
        <v>0</v>
      </c>
      <c r="BF182" s="238">
        <f>IF(N182="znížená",J182,0)</f>
        <v>0</v>
      </c>
      <c r="BG182" s="238">
        <f>IF(N182="zákl. prenesená",J182,0)</f>
        <v>0</v>
      </c>
      <c r="BH182" s="238">
        <f>IF(N182="zníž. prenesená",J182,0)</f>
        <v>0</v>
      </c>
      <c r="BI182" s="238">
        <f>IF(N182="nulová",J182,0)</f>
        <v>0</v>
      </c>
      <c r="BJ182" s="14" t="s">
        <v>82</v>
      </c>
      <c r="BK182" s="239">
        <f>ROUND(I182*H182,3)</f>
        <v>0</v>
      </c>
      <c r="BL182" s="14" t="s">
        <v>232</v>
      </c>
      <c r="BM182" s="237" t="s">
        <v>555</v>
      </c>
    </row>
    <row r="183" s="2" customFormat="1" ht="24.15" customHeight="1">
      <c r="A183" s="35"/>
      <c r="B183" s="36"/>
      <c r="C183" s="240" t="s">
        <v>366</v>
      </c>
      <c r="D183" s="240" t="s">
        <v>439</v>
      </c>
      <c r="E183" s="241" t="s">
        <v>2166</v>
      </c>
      <c r="F183" s="242" t="s">
        <v>2167</v>
      </c>
      <c r="G183" s="243" t="s">
        <v>291</v>
      </c>
      <c r="H183" s="244">
        <v>3</v>
      </c>
      <c r="I183" s="245"/>
      <c r="J183" s="244">
        <f>ROUND(I183*H183,3)</f>
        <v>0</v>
      </c>
      <c r="K183" s="246"/>
      <c r="L183" s="247"/>
      <c r="M183" s="248" t="s">
        <v>1</v>
      </c>
      <c r="N183" s="249" t="s">
        <v>38</v>
      </c>
      <c r="O183" s="94"/>
      <c r="P183" s="235">
        <f>O183*H183</f>
        <v>0</v>
      </c>
      <c r="Q183" s="235">
        <v>0.0047000000000000002</v>
      </c>
      <c r="R183" s="235">
        <f>Q183*H183</f>
        <v>0.014100000000000001</v>
      </c>
      <c r="S183" s="235">
        <v>0</v>
      </c>
      <c r="T183" s="236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37" t="s">
        <v>297</v>
      </c>
      <c r="AT183" s="237" t="s">
        <v>439</v>
      </c>
      <c r="AU183" s="237" t="s">
        <v>82</v>
      </c>
      <c r="AY183" s="14" t="s">
        <v>168</v>
      </c>
      <c r="BE183" s="238">
        <f>IF(N183="základná",J183,0)</f>
        <v>0</v>
      </c>
      <c r="BF183" s="238">
        <f>IF(N183="znížená",J183,0)</f>
        <v>0</v>
      </c>
      <c r="BG183" s="238">
        <f>IF(N183="zákl. prenesená",J183,0)</f>
        <v>0</v>
      </c>
      <c r="BH183" s="238">
        <f>IF(N183="zníž. prenesená",J183,0)</f>
        <v>0</v>
      </c>
      <c r="BI183" s="238">
        <f>IF(N183="nulová",J183,0)</f>
        <v>0</v>
      </c>
      <c r="BJ183" s="14" t="s">
        <v>82</v>
      </c>
      <c r="BK183" s="239">
        <f>ROUND(I183*H183,3)</f>
        <v>0</v>
      </c>
      <c r="BL183" s="14" t="s">
        <v>232</v>
      </c>
      <c r="BM183" s="237" t="s">
        <v>563</v>
      </c>
    </row>
    <row r="184" s="2" customFormat="1" ht="16.5" customHeight="1">
      <c r="A184" s="35"/>
      <c r="B184" s="36"/>
      <c r="C184" s="226" t="s">
        <v>370</v>
      </c>
      <c r="D184" s="226" t="s">
        <v>170</v>
      </c>
      <c r="E184" s="227" t="s">
        <v>2168</v>
      </c>
      <c r="F184" s="228" t="s">
        <v>2169</v>
      </c>
      <c r="G184" s="229" t="s">
        <v>291</v>
      </c>
      <c r="H184" s="230">
        <v>3</v>
      </c>
      <c r="I184" s="231"/>
      <c r="J184" s="230">
        <f>ROUND(I184*H184,3)</f>
        <v>0</v>
      </c>
      <c r="K184" s="232"/>
      <c r="L184" s="41"/>
      <c r="M184" s="233" t="s">
        <v>1</v>
      </c>
      <c r="N184" s="234" t="s">
        <v>38</v>
      </c>
      <c r="O184" s="94"/>
      <c r="P184" s="235">
        <f>O184*H184</f>
        <v>0</v>
      </c>
      <c r="Q184" s="235">
        <v>4.566E-05</v>
      </c>
      <c r="R184" s="235">
        <f>Q184*H184</f>
        <v>0.00013698000000000001</v>
      </c>
      <c r="S184" s="235">
        <v>0</v>
      </c>
      <c r="T184" s="236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37" t="s">
        <v>232</v>
      </c>
      <c r="AT184" s="237" t="s">
        <v>170</v>
      </c>
      <c r="AU184" s="237" t="s">
        <v>82</v>
      </c>
      <c r="AY184" s="14" t="s">
        <v>168</v>
      </c>
      <c r="BE184" s="238">
        <f>IF(N184="základná",J184,0)</f>
        <v>0</v>
      </c>
      <c r="BF184" s="238">
        <f>IF(N184="znížená",J184,0)</f>
        <v>0</v>
      </c>
      <c r="BG184" s="238">
        <f>IF(N184="zákl. prenesená",J184,0)</f>
        <v>0</v>
      </c>
      <c r="BH184" s="238">
        <f>IF(N184="zníž. prenesená",J184,0)</f>
        <v>0</v>
      </c>
      <c r="BI184" s="238">
        <f>IF(N184="nulová",J184,0)</f>
        <v>0</v>
      </c>
      <c r="BJ184" s="14" t="s">
        <v>82</v>
      </c>
      <c r="BK184" s="239">
        <f>ROUND(I184*H184,3)</f>
        <v>0</v>
      </c>
      <c r="BL184" s="14" t="s">
        <v>232</v>
      </c>
      <c r="BM184" s="237" t="s">
        <v>571</v>
      </c>
    </row>
    <row r="185" s="2" customFormat="1" ht="24.15" customHeight="1">
      <c r="A185" s="35"/>
      <c r="B185" s="36"/>
      <c r="C185" s="240" t="s">
        <v>374</v>
      </c>
      <c r="D185" s="240" t="s">
        <v>439</v>
      </c>
      <c r="E185" s="241" t="s">
        <v>2170</v>
      </c>
      <c r="F185" s="242" t="s">
        <v>2171</v>
      </c>
      <c r="G185" s="243" t="s">
        <v>291</v>
      </c>
      <c r="H185" s="244">
        <v>3</v>
      </c>
      <c r="I185" s="245"/>
      <c r="J185" s="244">
        <f>ROUND(I185*H185,3)</f>
        <v>0</v>
      </c>
      <c r="K185" s="246"/>
      <c r="L185" s="247"/>
      <c r="M185" s="248" t="s">
        <v>1</v>
      </c>
      <c r="N185" s="249" t="s">
        <v>38</v>
      </c>
      <c r="O185" s="94"/>
      <c r="P185" s="235">
        <f>O185*H185</f>
        <v>0</v>
      </c>
      <c r="Q185" s="235">
        <v>0.00040000000000000002</v>
      </c>
      <c r="R185" s="235">
        <f>Q185*H185</f>
        <v>0.0012000000000000001</v>
      </c>
      <c r="S185" s="235">
        <v>0</v>
      </c>
      <c r="T185" s="236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37" t="s">
        <v>297</v>
      </c>
      <c r="AT185" s="237" t="s">
        <v>439</v>
      </c>
      <c r="AU185" s="237" t="s">
        <v>82</v>
      </c>
      <c r="AY185" s="14" t="s">
        <v>168</v>
      </c>
      <c r="BE185" s="238">
        <f>IF(N185="základná",J185,0)</f>
        <v>0</v>
      </c>
      <c r="BF185" s="238">
        <f>IF(N185="znížená",J185,0)</f>
        <v>0</v>
      </c>
      <c r="BG185" s="238">
        <f>IF(N185="zákl. prenesená",J185,0)</f>
        <v>0</v>
      </c>
      <c r="BH185" s="238">
        <f>IF(N185="zníž. prenesená",J185,0)</f>
        <v>0</v>
      </c>
      <c r="BI185" s="238">
        <f>IF(N185="nulová",J185,0)</f>
        <v>0</v>
      </c>
      <c r="BJ185" s="14" t="s">
        <v>82</v>
      </c>
      <c r="BK185" s="239">
        <f>ROUND(I185*H185,3)</f>
        <v>0</v>
      </c>
      <c r="BL185" s="14" t="s">
        <v>232</v>
      </c>
      <c r="BM185" s="237" t="s">
        <v>579</v>
      </c>
    </row>
    <row r="186" s="2" customFormat="1" ht="16.5" customHeight="1">
      <c r="A186" s="35"/>
      <c r="B186" s="36"/>
      <c r="C186" s="226" t="s">
        <v>378</v>
      </c>
      <c r="D186" s="226" t="s">
        <v>170</v>
      </c>
      <c r="E186" s="227" t="s">
        <v>2172</v>
      </c>
      <c r="F186" s="228" t="s">
        <v>2173</v>
      </c>
      <c r="G186" s="229" t="s">
        <v>666</v>
      </c>
      <c r="H186" s="230">
        <v>60</v>
      </c>
      <c r="I186" s="231"/>
      <c r="J186" s="230">
        <f>ROUND(I186*H186,3)</f>
        <v>0</v>
      </c>
      <c r="K186" s="232"/>
      <c r="L186" s="41"/>
      <c r="M186" s="233" t="s">
        <v>1</v>
      </c>
      <c r="N186" s="234" t="s">
        <v>38</v>
      </c>
      <c r="O186" s="94"/>
      <c r="P186" s="235">
        <f>O186*H186</f>
        <v>0</v>
      </c>
      <c r="Q186" s="235">
        <v>0</v>
      </c>
      <c r="R186" s="235">
        <f>Q186*H186</f>
        <v>0</v>
      </c>
      <c r="S186" s="235">
        <v>0</v>
      </c>
      <c r="T186" s="236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37" t="s">
        <v>232</v>
      </c>
      <c r="AT186" s="237" t="s">
        <v>170</v>
      </c>
      <c r="AU186" s="237" t="s">
        <v>82</v>
      </c>
      <c r="AY186" s="14" t="s">
        <v>168</v>
      </c>
      <c r="BE186" s="238">
        <f>IF(N186="základná",J186,0)</f>
        <v>0</v>
      </c>
      <c r="BF186" s="238">
        <f>IF(N186="znížená",J186,0)</f>
        <v>0</v>
      </c>
      <c r="BG186" s="238">
        <f>IF(N186="zákl. prenesená",J186,0)</f>
        <v>0</v>
      </c>
      <c r="BH186" s="238">
        <f>IF(N186="zníž. prenesená",J186,0)</f>
        <v>0</v>
      </c>
      <c r="BI186" s="238">
        <f>IF(N186="nulová",J186,0)</f>
        <v>0</v>
      </c>
      <c r="BJ186" s="14" t="s">
        <v>82</v>
      </c>
      <c r="BK186" s="239">
        <f>ROUND(I186*H186,3)</f>
        <v>0</v>
      </c>
      <c r="BL186" s="14" t="s">
        <v>232</v>
      </c>
      <c r="BM186" s="237" t="s">
        <v>587</v>
      </c>
    </row>
    <row r="187" s="2" customFormat="1" ht="21.75" customHeight="1">
      <c r="A187" s="35"/>
      <c r="B187" s="36"/>
      <c r="C187" s="240" t="s">
        <v>386</v>
      </c>
      <c r="D187" s="240" t="s">
        <v>439</v>
      </c>
      <c r="E187" s="241" t="s">
        <v>2174</v>
      </c>
      <c r="F187" s="242" t="s">
        <v>2175</v>
      </c>
      <c r="G187" s="243" t="s">
        <v>291</v>
      </c>
      <c r="H187" s="244">
        <v>3</v>
      </c>
      <c r="I187" s="245"/>
      <c r="J187" s="244">
        <f>ROUND(I187*H187,3)</f>
        <v>0</v>
      </c>
      <c r="K187" s="246"/>
      <c r="L187" s="247"/>
      <c r="M187" s="248" t="s">
        <v>1</v>
      </c>
      <c r="N187" s="249" t="s">
        <v>38</v>
      </c>
      <c r="O187" s="94"/>
      <c r="P187" s="235">
        <f>O187*H187</f>
        <v>0</v>
      </c>
      <c r="Q187" s="235">
        <v>0.0025000000000000001</v>
      </c>
      <c r="R187" s="235">
        <f>Q187*H187</f>
        <v>0.0074999999999999997</v>
      </c>
      <c r="S187" s="235">
        <v>0</v>
      </c>
      <c r="T187" s="236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37" t="s">
        <v>297</v>
      </c>
      <c r="AT187" s="237" t="s">
        <v>439</v>
      </c>
      <c r="AU187" s="237" t="s">
        <v>82</v>
      </c>
      <c r="AY187" s="14" t="s">
        <v>168</v>
      </c>
      <c r="BE187" s="238">
        <f>IF(N187="základná",J187,0)</f>
        <v>0</v>
      </c>
      <c r="BF187" s="238">
        <f>IF(N187="znížená",J187,0)</f>
        <v>0</v>
      </c>
      <c r="BG187" s="238">
        <f>IF(N187="zákl. prenesená",J187,0)</f>
        <v>0</v>
      </c>
      <c r="BH187" s="238">
        <f>IF(N187="zníž. prenesená",J187,0)</f>
        <v>0</v>
      </c>
      <c r="BI187" s="238">
        <f>IF(N187="nulová",J187,0)</f>
        <v>0</v>
      </c>
      <c r="BJ187" s="14" t="s">
        <v>82</v>
      </c>
      <c r="BK187" s="239">
        <f>ROUND(I187*H187,3)</f>
        <v>0</v>
      </c>
      <c r="BL187" s="14" t="s">
        <v>232</v>
      </c>
      <c r="BM187" s="237" t="s">
        <v>595</v>
      </c>
    </row>
    <row r="188" s="2" customFormat="1" ht="16.5" customHeight="1">
      <c r="A188" s="35"/>
      <c r="B188" s="36"/>
      <c r="C188" s="226" t="s">
        <v>382</v>
      </c>
      <c r="D188" s="226" t="s">
        <v>170</v>
      </c>
      <c r="E188" s="227" t="s">
        <v>2176</v>
      </c>
      <c r="F188" s="228" t="s">
        <v>2177</v>
      </c>
      <c r="G188" s="229" t="s">
        <v>666</v>
      </c>
      <c r="H188" s="230">
        <v>330</v>
      </c>
      <c r="I188" s="231"/>
      <c r="J188" s="230">
        <f>ROUND(I188*H188,3)</f>
        <v>0</v>
      </c>
      <c r="K188" s="232"/>
      <c r="L188" s="41"/>
      <c r="M188" s="233" t="s">
        <v>1</v>
      </c>
      <c r="N188" s="234" t="s">
        <v>38</v>
      </c>
      <c r="O188" s="94"/>
      <c r="P188" s="235">
        <f>O188*H188</f>
        <v>0</v>
      </c>
      <c r="Q188" s="235">
        <v>0.00018652</v>
      </c>
      <c r="R188" s="235">
        <f>Q188*H188</f>
        <v>0.061551599999999998</v>
      </c>
      <c r="S188" s="235">
        <v>0</v>
      </c>
      <c r="T188" s="236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37" t="s">
        <v>232</v>
      </c>
      <c r="AT188" s="237" t="s">
        <v>170</v>
      </c>
      <c r="AU188" s="237" t="s">
        <v>82</v>
      </c>
      <c r="AY188" s="14" t="s">
        <v>168</v>
      </c>
      <c r="BE188" s="238">
        <f>IF(N188="základná",J188,0)</f>
        <v>0</v>
      </c>
      <c r="BF188" s="238">
        <f>IF(N188="znížená",J188,0)</f>
        <v>0</v>
      </c>
      <c r="BG188" s="238">
        <f>IF(N188="zákl. prenesená",J188,0)</f>
        <v>0</v>
      </c>
      <c r="BH188" s="238">
        <f>IF(N188="zníž. prenesená",J188,0)</f>
        <v>0</v>
      </c>
      <c r="BI188" s="238">
        <f>IF(N188="nulová",J188,0)</f>
        <v>0</v>
      </c>
      <c r="BJ188" s="14" t="s">
        <v>82</v>
      </c>
      <c r="BK188" s="239">
        <f>ROUND(I188*H188,3)</f>
        <v>0</v>
      </c>
      <c r="BL188" s="14" t="s">
        <v>232</v>
      </c>
      <c r="BM188" s="237" t="s">
        <v>603</v>
      </c>
    </row>
    <row r="189" s="2" customFormat="1" ht="24.15" customHeight="1">
      <c r="A189" s="35"/>
      <c r="B189" s="36"/>
      <c r="C189" s="226" t="s">
        <v>390</v>
      </c>
      <c r="D189" s="226" t="s">
        <v>170</v>
      </c>
      <c r="E189" s="227" t="s">
        <v>2178</v>
      </c>
      <c r="F189" s="228" t="s">
        <v>2179</v>
      </c>
      <c r="G189" s="229" t="s">
        <v>666</v>
      </c>
      <c r="H189" s="230">
        <v>330</v>
      </c>
      <c r="I189" s="231"/>
      <c r="J189" s="230">
        <f>ROUND(I189*H189,3)</f>
        <v>0</v>
      </c>
      <c r="K189" s="232"/>
      <c r="L189" s="41"/>
      <c r="M189" s="233" t="s">
        <v>1</v>
      </c>
      <c r="N189" s="234" t="s">
        <v>38</v>
      </c>
      <c r="O189" s="94"/>
      <c r="P189" s="235">
        <f>O189*H189</f>
        <v>0</v>
      </c>
      <c r="Q189" s="235">
        <v>1.0000000000000001E-05</v>
      </c>
      <c r="R189" s="235">
        <f>Q189*H189</f>
        <v>0.0033000000000000004</v>
      </c>
      <c r="S189" s="235">
        <v>0</v>
      </c>
      <c r="T189" s="236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37" t="s">
        <v>232</v>
      </c>
      <c r="AT189" s="237" t="s">
        <v>170</v>
      </c>
      <c r="AU189" s="237" t="s">
        <v>82</v>
      </c>
      <c r="AY189" s="14" t="s">
        <v>168</v>
      </c>
      <c r="BE189" s="238">
        <f>IF(N189="základná",J189,0)</f>
        <v>0</v>
      </c>
      <c r="BF189" s="238">
        <f>IF(N189="znížená",J189,0)</f>
        <v>0</v>
      </c>
      <c r="BG189" s="238">
        <f>IF(N189="zákl. prenesená",J189,0)</f>
        <v>0</v>
      </c>
      <c r="BH189" s="238">
        <f>IF(N189="zníž. prenesená",J189,0)</f>
        <v>0</v>
      </c>
      <c r="BI189" s="238">
        <f>IF(N189="nulová",J189,0)</f>
        <v>0</v>
      </c>
      <c r="BJ189" s="14" t="s">
        <v>82</v>
      </c>
      <c r="BK189" s="239">
        <f>ROUND(I189*H189,3)</f>
        <v>0</v>
      </c>
      <c r="BL189" s="14" t="s">
        <v>232</v>
      </c>
      <c r="BM189" s="237" t="s">
        <v>611</v>
      </c>
    </row>
    <row r="190" s="2" customFormat="1" ht="24.15" customHeight="1">
      <c r="A190" s="35"/>
      <c r="B190" s="36"/>
      <c r="C190" s="226" t="s">
        <v>394</v>
      </c>
      <c r="D190" s="226" t="s">
        <v>170</v>
      </c>
      <c r="E190" s="227" t="s">
        <v>2180</v>
      </c>
      <c r="F190" s="228" t="s">
        <v>2181</v>
      </c>
      <c r="G190" s="229" t="s">
        <v>777</v>
      </c>
      <c r="H190" s="231"/>
      <c r="I190" s="231"/>
      <c r="J190" s="230">
        <f>ROUND(I190*H190,3)</f>
        <v>0</v>
      </c>
      <c r="K190" s="232"/>
      <c r="L190" s="41"/>
      <c r="M190" s="233" t="s">
        <v>1</v>
      </c>
      <c r="N190" s="234" t="s">
        <v>38</v>
      </c>
      <c r="O190" s="94"/>
      <c r="P190" s="235">
        <f>O190*H190</f>
        <v>0</v>
      </c>
      <c r="Q190" s="235">
        <v>0</v>
      </c>
      <c r="R190" s="235">
        <f>Q190*H190</f>
        <v>0</v>
      </c>
      <c r="S190" s="235">
        <v>0</v>
      </c>
      <c r="T190" s="236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37" t="s">
        <v>232</v>
      </c>
      <c r="AT190" s="237" t="s">
        <v>170</v>
      </c>
      <c r="AU190" s="237" t="s">
        <v>82</v>
      </c>
      <c r="AY190" s="14" t="s">
        <v>168</v>
      </c>
      <c r="BE190" s="238">
        <f>IF(N190="základná",J190,0)</f>
        <v>0</v>
      </c>
      <c r="BF190" s="238">
        <f>IF(N190="znížená",J190,0)</f>
        <v>0</v>
      </c>
      <c r="BG190" s="238">
        <f>IF(N190="zákl. prenesená",J190,0)</f>
        <v>0</v>
      </c>
      <c r="BH190" s="238">
        <f>IF(N190="zníž. prenesená",J190,0)</f>
        <v>0</v>
      </c>
      <c r="BI190" s="238">
        <f>IF(N190="nulová",J190,0)</f>
        <v>0</v>
      </c>
      <c r="BJ190" s="14" t="s">
        <v>82</v>
      </c>
      <c r="BK190" s="239">
        <f>ROUND(I190*H190,3)</f>
        <v>0</v>
      </c>
      <c r="BL190" s="14" t="s">
        <v>232</v>
      </c>
      <c r="BM190" s="237" t="s">
        <v>617</v>
      </c>
    </row>
    <row r="191" s="12" customFormat="1" ht="22.8" customHeight="1">
      <c r="A191" s="12"/>
      <c r="B191" s="210"/>
      <c r="C191" s="211"/>
      <c r="D191" s="212" t="s">
        <v>71</v>
      </c>
      <c r="E191" s="224" t="s">
        <v>2182</v>
      </c>
      <c r="F191" s="224" t="s">
        <v>2183</v>
      </c>
      <c r="G191" s="211"/>
      <c r="H191" s="211"/>
      <c r="I191" s="214"/>
      <c r="J191" s="225">
        <f>BK191</f>
        <v>0</v>
      </c>
      <c r="K191" s="211"/>
      <c r="L191" s="216"/>
      <c r="M191" s="217"/>
      <c r="N191" s="218"/>
      <c r="O191" s="218"/>
      <c r="P191" s="219">
        <f>SUM(P192:P233)</f>
        <v>0</v>
      </c>
      <c r="Q191" s="218"/>
      <c r="R191" s="219">
        <f>SUM(R192:R233)</f>
        <v>0.68588389849999998</v>
      </c>
      <c r="S191" s="218"/>
      <c r="T191" s="220">
        <f>SUM(T192:T233)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21" t="s">
        <v>82</v>
      </c>
      <c r="AT191" s="222" t="s">
        <v>71</v>
      </c>
      <c r="AU191" s="222" t="s">
        <v>80</v>
      </c>
      <c r="AY191" s="221" t="s">
        <v>168</v>
      </c>
      <c r="BK191" s="223">
        <f>SUM(BK192:BK233)</f>
        <v>0</v>
      </c>
    </row>
    <row r="192" s="2" customFormat="1" ht="24.15" customHeight="1">
      <c r="A192" s="35"/>
      <c r="B192" s="36"/>
      <c r="C192" s="226" t="s">
        <v>398</v>
      </c>
      <c r="D192" s="226" t="s">
        <v>170</v>
      </c>
      <c r="E192" s="227" t="s">
        <v>2184</v>
      </c>
      <c r="F192" s="228" t="s">
        <v>2185</v>
      </c>
      <c r="G192" s="229" t="s">
        <v>2186</v>
      </c>
      <c r="H192" s="230">
        <v>3</v>
      </c>
      <c r="I192" s="231"/>
      <c r="J192" s="230">
        <f>ROUND(I192*H192,3)</f>
        <v>0</v>
      </c>
      <c r="K192" s="232"/>
      <c r="L192" s="41"/>
      <c r="M192" s="233" t="s">
        <v>1</v>
      </c>
      <c r="N192" s="234" t="s">
        <v>38</v>
      </c>
      <c r="O192" s="94"/>
      <c r="P192" s="235">
        <f>O192*H192</f>
        <v>0</v>
      </c>
      <c r="Q192" s="235">
        <v>0.00028420000000000002</v>
      </c>
      <c r="R192" s="235">
        <f>Q192*H192</f>
        <v>0.00085260000000000002</v>
      </c>
      <c r="S192" s="235">
        <v>0</v>
      </c>
      <c r="T192" s="236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37" t="s">
        <v>232</v>
      </c>
      <c r="AT192" s="237" t="s">
        <v>170</v>
      </c>
      <c r="AU192" s="237" t="s">
        <v>82</v>
      </c>
      <c r="AY192" s="14" t="s">
        <v>168</v>
      </c>
      <c r="BE192" s="238">
        <f>IF(N192="základná",J192,0)</f>
        <v>0</v>
      </c>
      <c r="BF192" s="238">
        <f>IF(N192="znížená",J192,0)</f>
        <v>0</v>
      </c>
      <c r="BG192" s="238">
        <f>IF(N192="zákl. prenesená",J192,0)</f>
        <v>0</v>
      </c>
      <c r="BH192" s="238">
        <f>IF(N192="zníž. prenesená",J192,0)</f>
        <v>0</v>
      </c>
      <c r="BI192" s="238">
        <f>IF(N192="nulová",J192,0)</f>
        <v>0</v>
      </c>
      <c r="BJ192" s="14" t="s">
        <v>82</v>
      </c>
      <c r="BK192" s="239">
        <f>ROUND(I192*H192,3)</f>
        <v>0</v>
      </c>
      <c r="BL192" s="14" t="s">
        <v>232</v>
      </c>
      <c r="BM192" s="237" t="s">
        <v>625</v>
      </c>
    </row>
    <row r="193" s="2" customFormat="1" ht="24.15" customHeight="1">
      <c r="A193" s="35"/>
      <c r="B193" s="36"/>
      <c r="C193" s="240" t="s">
        <v>402</v>
      </c>
      <c r="D193" s="240" t="s">
        <v>439</v>
      </c>
      <c r="E193" s="241" t="s">
        <v>2187</v>
      </c>
      <c r="F193" s="242" t="s">
        <v>2188</v>
      </c>
      <c r="G193" s="243" t="s">
        <v>291</v>
      </c>
      <c r="H193" s="244">
        <v>3</v>
      </c>
      <c r="I193" s="245"/>
      <c r="J193" s="244">
        <f>ROUND(I193*H193,3)</f>
        <v>0</v>
      </c>
      <c r="K193" s="246"/>
      <c r="L193" s="247"/>
      <c r="M193" s="248" t="s">
        <v>1</v>
      </c>
      <c r="N193" s="249" t="s">
        <v>38</v>
      </c>
      <c r="O193" s="94"/>
      <c r="P193" s="235">
        <f>O193*H193</f>
        <v>0</v>
      </c>
      <c r="Q193" s="235">
        <v>0.037600000000000001</v>
      </c>
      <c r="R193" s="235">
        <f>Q193*H193</f>
        <v>0.11280000000000001</v>
      </c>
      <c r="S193" s="235">
        <v>0</v>
      </c>
      <c r="T193" s="236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37" t="s">
        <v>297</v>
      </c>
      <c r="AT193" s="237" t="s">
        <v>439</v>
      </c>
      <c r="AU193" s="237" t="s">
        <v>82</v>
      </c>
      <c r="AY193" s="14" t="s">
        <v>168</v>
      </c>
      <c r="BE193" s="238">
        <f>IF(N193="základná",J193,0)</f>
        <v>0</v>
      </c>
      <c r="BF193" s="238">
        <f>IF(N193="znížená",J193,0)</f>
        <v>0</v>
      </c>
      <c r="BG193" s="238">
        <f>IF(N193="zákl. prenesená",J193,0)</f>
        <v>0</v>
      </c>
      <c r="BH193" s="238">
        <f>IF(N193="zníž. prenesená",J193,0)</f>
        <v>0</v>
      </c>
      <c r="BI193" s="238">
        <f>IF(N193="nulová",J193,0)</f>
        <v>0</v>
      </c>
      <c r="BJ193" s="14" t="s">
        <v>82</v>
      </c>
      <c r="BK193" s="239">
        <f>ROUND(I193*H193,3)</f>
        <v>0</v>
      </c>
      <c r="BL193" s="14" t="s">
        <v>232</v>
      </c>
      <c r="BM193" s="237" t="s">
        <v>633</v>
      </c>
    </row>
    <row r="194" s="2" customFormat="1" ht="24.15" customHeight="1">
      <c r="A194" s="35"/>
      <c r="B194" s="36"/>
      <c r="C194" s="226" t="s">
        <v>406</v>
      </c>
      <c r="D194" s="226" t="s">
        <v>170</v>
      </c>
      <c r="E194" s="227" t="s">
        <v>2189</v>
      </c>
      <c r="F194" s="228" t="s">
        <v>2190</v>
      </c>
      <c r="G194" s="229" t="s">
        <v>2186</v>
      </c>
      <c r="H194" s="230">
        <v>21</v>
      </c>
      <c r="I194" s="231"/>
      <c r="J194" s="230">
        <f>ROUND(I194*H194,3)</f>
        <v>0</v>
      </c>
      <c r="K194" s="232"/>
      <c r="L194" s="41"/>
      <c r="M194" s="233" t="s">
        <v>1</v>
      </c>
      <c r="N194" s="234" t="s">
        <v>38</v>
      </c>
      <c r="O194" s="94"/>
      <c r="P194" s="235">
        <f>O194*H194</f>
        <v>0</v>
      </c>
      <c r="Q194" s="235">
        <v>0.00017000000000000001</v>
      </c>
      <c r="R194" s="235">
        <f>Q194*H194</f>
        <v>0.0035700000000000003</v>
      </c>
      <c r="S194" s="235">
        <v>0</v>
      </c>
      <c r="T194" s="236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37" t="s">
        <v>232</v>
      </c>
      <c r="AT194" s="237" t="s">
        <v>170</v>
      </c>
      <c r="AU194" s="237" t="s">
        <v>82</v>
      </c>
      <c r="AY194" s="14" t="s">
        <v>168</v>
      </c>
      <c r="BE194" s="238">
        <f>IF(N194="základná",J194,0)</f>
        <v>0</v>
      </c>
      <c r="BF194" s="238">
        <f>IF(N194="znížená",J194,0)</f>
        <v>0</v>
      </c>
      <c r="BG194" s="238">
        <f>IF(N194="zákl. prenesená",J194,0)</f>
        <v>0</v>
      </c>
      <c r="BH194" s="238">
        <f>IF(N194="zníž. prenesená",J194,0)</f>
        <v>0</v>
      </c>
      <c r="BI194" s="238">
        <f>IF(N194="nulová",J194,0)</f>
        <v>0</v>
      </c>
      <c r="BJ194" s="14" t="s">
        <v>82</v>
      </c>
      <c r="BK194" s="239">
        <f>ROUND(I194*H194,3)</f>
        <v>0</v>
      </c>
      <c r="BL194" s="14" t="s">
        <v>232</v>
      </c>
      <c r="BM194" s="237" t="s">
        <v>640</v>
      </c>
    </row>
    <row r="195" s="2" customFormat="1" ht="24.15" customHeight="1">
      <c r="A195" s="35"/>
      <c r="B195" s="36"/>
      <c r="C195" s="240" t="s">
        <v>410</v>
      </c>
      <c r="D195" s="240" t="s">
        <v>439</v>
      </c>
      <c r="E195" s="241" t="s">
        <v>2191</v>
      </c>
      <c r="F195" s="242" t="s">
        <v>2192</v>
      </c>
      <c r="G195" s="243" t="s">
        <v>291</v>
      </c>
      <c r="H195" s="244">
        <v>21</v>
      </c>
      <c r="I195" s="245"/>
      <c r="J195" s="244">
        <f>ROUND(I195*H195,3)</f>
        <v>0</v>
      </c>
      <c r="K195" s="246"/>
      <c r="L195" s="247"/>
      <c r="M195" s="248" t="s">
        <v>1</v>
      </c>
      <c r="N195" s="249" t="s">
        <v>38</v>
      </c>
      <c r="O195" s="94"/>
      <c r="P195" s="235">
        <f>O195*H195</f>
        <v>0</v>
      </c>
      <c r="Q195" s="235">
        <v>0.0146</v>
      </c>
      <c r="R195" s="235">
        <f>Q195*H195</f>
        <v>0.30659999999999998</v>
      </c>
      <c r="S195" s="235">
        <v>0</v>
      </c>
      <c r="T195" s="236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37" t="s">
        <v>297</v>
      </c>
      <c r="AT195" s="237" t="s">
        <v>439</v>
      </c>
      <c r="AU195" s="237" t="s">
        <v>82</v>
      </c>
      <c r="AY195" s="14" t="s">
        <v>168</v>
      </c>
      <c r="BE195" s="238">
        <f>IF(N195="základná",J195,0)</f>
        <v>0</v>
      </c>
      <c r="BF195" s="238">
        <f>IF(N195="znížená",J195,0)</f>
        <v>0</v>
      </c>
      <c r="BG195" s="238">
        <f>IF(N195="zákl. prenesená",J195,0)</f>
        <v>0</v>
      </c>
      <c r="BH195" s="238">
        <f>IF(N195="zníž. prenesená",J195,0)</f>
        <v>0</v>
      </c>
      <c r="BI195" s="238">
        <f>IF(N195="nulová",J195,0)</f>
        <v>0</v>
      </c>
      <c r="BJ195" s="14" t="s">
        <v>82</v>
      </c>
      <c r="BK195" s="239">
        <f>ROUND(I195*H195,3)</f>
        <v>0</v>
      </c>
      <c r="BL195" s="14" t="s">
        <v>232</v>
      </c>
      <c r="BM195" s="237" t="s">
        <v>646</v>
      </c>
    </row>
    <row r="196" s="2" customFormat="1" ht="24.15" customHeight="1">
      <c r="A196" s="35"/>
      <c r="B196" s="36"/>
      <c r="C196" s="226" t="s">
        <v>414</v>
      </c>
      <c r="D196" s="226" t="s">
        <v>170</v>
      </c>
      <c r="E196" s="227" t="s">
        <v>2193</v>
      </c>
      <c r="F196" s="228" t="s">
        <v>2194</v>
      </c>
      <c r="G196" s="229" t="s">
        <v>2186</v>
      </c>
      <c r="H196" s="230">
        <v>21</v>
      </c>
      <c r="I196" s="231"/>
      <c r="J196" s="230">
        <f>ROUND(I196*H196,3)</f>
        <v>0</v>
      </c>
      <c r="K196" s="232"/>
      <c r="L196" s="41"/>
      <c r="M196" s="233" t="s">
        <v>1</v>
      </c>
      <c r="N196" s="234" t="s">
        <v>38</v>
      </c>
      <c r="O196" s="94"/>
      <c r="P196" s="235">
        <f>O196*H196</f>
        <v>0</v>
      </c>
      <c r="Q196" s="235">
        <v>0</v>
      </c>
      <c r="R196" s="235">
        <f>Q196*H196</f>
        <v>0</v>
      </c>
      <c r="S196" s="235">
        <v>0</v>
      </c>
      <c r="T196" s="236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37" t="s">
        <v>232</v>
      </c>
      <c r="AT196" s="237" t="s">
        <v>170</v>
      </c>
      <c r="AU196" s="237" t="s">
        <v>82</v>
      </c>
      <c r="AY196" s="14" t="s">
        <v>168</v>
      </c>
      <c r="BE196" s="238">
        <f>IF(N196="základná",J196,0)</f>
        <v>0</v>
      </c>
      <c r="BF196" s="238">
        <f>IF(N196="znížená",J196,0)</f>
        <v>0</v>
      </c>
      <c r="BG196" s="238">
        <f>IF(N196="zákl. prenesená",J196,0)</f>
        <v>0</v>
      </c>
      <c r="BH196" s="238">
        <f>IF(N196="zníž. prenesená",J196,0)</f>
        <v>0</v>
      </c>
      <c r="BI196" s="238">
        <f>IF(N196="nulová",J196,0)</f>
        <v>0</v>
      </c>
      <c r="BJ196" s="14" t="s">
        <v>82</v>
      </c>
      <c r="BK196" s="239">
        <f>ROUND(I196*H196,3)</f>
        <v>0</v>
      </c>
      <c r="BL196" s="14" t="s">
        <v>232</v>
      </c>
      <c r="BM196" s="237" t="s">
        <v>654</v>
      </c>
    </row>
    <row r="197" s="2" customFormat="1" ht="24.15" customHeight="1">
      <c r="A197" s="35"/>
      <c r="B197" s="36"/>
      <c r="C197" s="240" t="s">
        <v>418</v>
      </c>
      <c r="D197" s="240" t="s">
        <v>439</v>
      </c>
      <c r="E197" s="241" t="s">
        <v>2195</v>
      </c>
      <c r="F197" s="242" t="s">
        <v>2196</v>
      </c>
      <c r="G197" s="243" t="s">
        <v>291</v>
      </c>
      <c r="H197" s="244">
        <v>21</v>
      </c>
      <c r="I197" s="245"/>
      <c r="J197" s="244">
        <f>ROUND(I197*H197,3)</f>
        <v>0</v>
      </c>
      <c r="K197" s="246"/>
      <c r="L197" s="247"/>
      <c r="M197" s="248" t="s">
        <v>1</v>
      </c>
      <c r="N197" s="249" t="s">
        <v>38</v>
      </c>
      <c r="O197" s="94"/>
      <c r="P197" s="235">
        <f>O197*H197</f>
        <v>0</v>
      </c>
      <c r="Q197" s="235">
        <v>0.0057999999999999996</v>
      </c>
      <c r="R197" s="235">
        <f>Q197*H197</f>
        <v>0.12179999999999999</v>
      </c>
      <c r="S197" s="235">
        <v>0</v>
      </c>
      <c r="T197" s="236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37" t="s">
        <v>297</v>
      </c>
      <c r="AT197" s="237" t="s">
        <v>439</v>
      </c>
      <c r="AU197" s="237" t="s">
        <v>82</v>
      </c>
      <c r="AY197" s="14" t="s">
        <v>168</v>
      </c>
      <c r="BE197" s="238">
        <f>IF(N197="základná",J197,0)</f>
        <v>0</v>
      </c>
      <c r="BF197" s="238">
        <f>IF(N197="znížená",J197,0)</f>
        <v>0</v>
      </c>
      <c r="BG197" s="238">
        <f>IF(N197="zákl. prenesená",J197,0)</f>
        <v>0</v>
      </c>
      <c r="BH197" s="238">
        <f>IF(N197="zníž. prenesená",J197,0)</f>
        <v>0</v>
      </c>
      <c r="BI197" s="238">
        <f>IF(N197="nulová",J197,0)</f>
        <v>0</v>
      </c>
      <c r="BJ197" s="14" t="s">
        <v>82</v>
      </c>
      <c r="BK197" s="239">
        <f>ROUND(I197*H197,3)</f>
        <v>0</v>
      </c>
      <c r="BL197" s="14" t="s">
        <v>232</v>
      </c>
      <c r="BM197" s="237" t="s">
        <v>663</v>
      </c>
    </row>
    <row r="198" s="2" customFormat="1" ht="24.15" customHeight="1">
      <c r="A198" s="35"/>
      <c r="B198" s="36"/>
      <c r="C198" s="226" t="s">
        <v>422</v>
      </c>
      <c r="D198" s="226" t="s">
        <v>170</v>
      </c>
      <c r="E198" s="227" t="s">
        <v>2197</v>
      </c>
      <c r="F198" s="228" t="s">
        <v>2198</v>
      </c>
      <c r="G198" s="229" t="s">
        <v>2186</v>
      </c>
      <c r="H198" s="230">
        <v>24</v>
      </c>
      <c r="I198" s="231"/>
      <c r="J198" s="230">
        <f>ROUND(I198*H198,3)</f>
        <v>0</v>
      </c>
      <c r="K198" s="232"/>
      <c r="L198" s="41"/>
      <c r="M198" s="233" t="s">
        <v>1</v>
      </c>
      <c r="N198" s="234" t="s">
        <v>38</v>
      </c>
      <c r="O198" s="94"/>
      <c r="P198" s="235">
        <f>O198*H198</f>
        <v>0</v>
      </c>
      <c r="Q198" s="235">
        <v>0.00027999999999999998</v>
      </c>
      <c r="R198" s="235">
        <f>Q198*H198</f>
        <v>0.0067199999999999994</v>
      </c>
      <c r="S198" s="235">
        <v>0</v>
      </c>
      <c r="T198" s="236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37" t="s">
        <v>232</v>
      </c>
      <c r="AT198" s="237" t="s">
        <v>170</v>
      </c>
      <c r="AU198" s="237" t="s">
        <v>82</v>
      </c>
      <c r="AY198" s="14" t="s">
        <v>168</v>
      </c>
      <c r="BE198" s="238">
        <f>IF(N198="základná",J198,0)</f>
        <v>0</v>
      </c>
      <c r="BF198" s="238">
        <f>IF(N198="znížená",J198,0)</f>
        <v>0</v>
      </c>
      <c r="BG198" s="238">
        <f>IF(N198="zákl. prenesená",J198,0)</f>
        <v>0</v>
      </c>
      <c r="BH198" s="238">
        <f>IF(N198="zníž. prenesená",J198,0)</f>
        <v>0</v>
      </c>
      <c r="BI198" s="238">
        <f>IF(N198="nulová",J198,0)</f>
        <v>0</v>
      </c>
      <c r="BJ198" s="14" t="s">
        <v>82</v>
      </c>
      <c r="BK198" s="239">
        <f>ROUND(I198*H198,3)</f>
        <v>0</v>
      </c>
      <c r="BL198" s="14" t="s">
        <v>232</v>
      </c>
      <c r="BM198" s="237" t="s">
        <v>672</v>
      </c>
    </row>
    <row r="199" s="2" customFormat="1" ht="16.5" customHeight="1">
      <c r="A199" s="35"/>
      <c r="B199" s="36"/>
      <c r="C199" s="240" t="s">
        <v>426</v>
      </c>
      <c r="D199" s="240" t="s">
        <v>439</v>
      </c>
      <c r="E199" s="241" t="s">
        <v>2199</v>
      </c>
      <c r="F199" s="242" t="s">
        <v>2200</v>
      </c>
      <c r="G199" s="243" t="s">
        <v>291</v>
      </c>
      <c r="H199" s="244">
        <v>21</v>
      </c>
      <c r="I199" s="245"/>
      <c r="J199" s="244">
        <f>ROUND(I199*H199,3)</f>
        <v>0</v>
      </c>
      <c r="K199" s="246"/>
      <c r="L199" s="247"/>
      <c r="M199" s="248" t="s">
        <v>1</v>
      </c>
      <c r="N199" s="249" t="s">
        <v>38</v>
      </c>
      <c r="O199" s="94"/>
      <c r="P199" s="235">
        <f>O199*H199</f>
        <v>0</v>
      </c>
      <c r="Q199" s="235">
        <v>0</v>
      </c>
      <c r="R199" s="235">
        <f>Q199*H199</f>
        <v>0</v>
      </c>
      <c r="S199" s="235">
        <v>0</v>
      </c>
      <c r="T199" s="236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37" t="s">
        <v>297</v>
      </c>
      <c r="AT199" s="237" t="s">
        <v>439</v>
      </c>
      <c r="AU199" s="237" t="s">
        <v>82</v>
      </c>
      <c r="AY199" s="14" t="s">
        <v>168</v>
      </c>
      <c r="BE199" s="238">
        <f>IF(N199="základná",J199,0)</f>
        <v>0</v>
      </c>
      <c r="BF199" s="238">
        <f>IF(N199="znížená",J199,0)</f>
        <v>0</v>
      </c>
      <c r="BG199" s="238">
        <f>IF(N199="zákl. prenesená",J199,0)</f>
        <v>0</v>
      </c>
      <c r="BH199" s="238">
        <f>IF(N199="zníž. prenesená",J199,0)</f>
        <v>0</v>
      </c>
      <c r="BI199" s="238">
        <f>IF(N199="nulová",J199,0)</f>
        <v>0</v>
      </c>
      <c r="BJ199" s="14" t="s">
        <v>82</v>
      </c>
      <c r="BK199" s="239">
        <f>ROUND(I199*H199,3)</f>
        <v>0</v>
      </c>
      <c r="BL199" s="14" t="s">
        <v>232</v>
      </c>
      <c r="BM199" s="237" t="s">
        <v>680</v>
      </c>
    </row>
    <row r="200" s="2" customFormat="1" ht="16.5" customHeight="1">
      <c r="A200" s="35"/>
      <c r="B200" s="36"/>
      <c r="C200" s="240" t="s">
        <v>430</v>
      </c>
      <c r="D200" s="240" t="s">
        <v>439</v>
      </c>
      <c r="E200" s="241" t="s">
        <v>2201</v>
      </c>
      <c r="F200" s="242" t="s">
        <v>2202</v>
      </c>
      <c r="G200" s="243" t="s">
        <v>291</v>
      </c>
      <c r="H200" s="244">
        <v>3</v>
      </c>
      <c r="I200" s="245"/>
      <c r="J200" s="244">
        <f>ROUND(I200*H200,3)</f>
        <v>0</v>
      </c>
      <c r="K200" s="246"/>
      <c r="L200" s="247"/>
      <c r="M200" s="248" t="s">
        <v>1</v>
      </c>
      <c r="N200" s="249" t="s">
        <v>38</v>
      </c>
      <c r="O200" s="94"/>
      <c r="P200" s="235">
        <f>O200*H200</f>
        <v>0</v>
      </c>
      <c r="Q200" s="235">
        <v>0.017000000000000001</v>
      </c>
      <c r="R200" s="235">
        <f>Q200*H200</f>
        <v>0.051000000000000004</v>
      </c>
      <c r="S200" s="235">
        <v>0</v>
      </c>
      <c r="T200" s="236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37" t="s">
        <v>297</v>
      </c>
      <c r="AT200" s="237" t="s">
        <v>439</v>
      </c>
      <c r="AU200" s="237" t="s">
        <v>82</v>
      </c>
      <c r="AY200" s="14" t="s">
        <v>168</v>
      </c>
      <c r="BE200" s="238">
        <f>IF(N200="základná",J200,0)</f>
        <v>0</v>
      </c>
      <c r="BF200" s="238">
        <f>IF(N200="znížená",J200,0)</f>
        <v>0</v>
      </c>
      <c r="BG200" s="238">
        <f>IF(N200="zákl. prenesená",J200,0)</f>
        <v>0</v>
      </c>
      <c r="BH200" s="238">
        <f>IF(N200="zníž. prenesená",J200,0)</f>
        <v>0</v>
      </c>
      <c r="BI200" s="238">
        <f>IF(N200="nulová",J200,0)</f>
        <v>0</v>
      </c>
      <c r="BJ200" s="14" t="s">
        <v>82</v>
      </c>
      <c r="BK200" s="239">
        <f>ROUND(I200*H200,3)</f>
        <v>0</v>
      </c>
      <c r="BL200" s="14" t="s">
        <v>232</v>
      </c>
      <c r="BM200" s="237" t="s">
        <v>688</v>
      </c>
    </row>
    <row r="201" s="2" customFormat="1" ht="24.15" customHeight="1">
      <c r="A201" s="35"/>
      <c r="B201" s="36"/>
      <c r="C201" s="226" t="s">
        <v>434</v>
      </c>
      <c r="D201" s="226" t="s">
        <v>170</v>
      </c>
      <c r="E201" s="227" t="s">
        <v>2203</v>
      </c>
      <c r="F201" s="228" t="s">
        <v>2204</v>
      </c>
      <c r="G201" s="229" t="s">
        <v>2186</v>
      </c>
      <c r="H201" s="230">
        <v>24</v>
      </c>
      <c r="I201" s="231"/>
      <c r="J201" s="230">
        <f>ROUND(I201*H201,3)</f>
        <v>0</v>
      </c>
      <c r="K201" s="232"/>
      <c r="L201" s="41"/>
      <c r="M201" s="233" t="s">
        <v>1</v>
      </c>
      <c r="N201" s="234" t="s">
        <v>38</v>
      </c>
      <c r="O201" s="94"/>
      <c r="P201" s="235">
        <f>O201*H201</f>
        <v>0</v>
      </c>
      <c r="Q201" s="235">
        <v>0</v>
      </c>
      <c r="R201" s="235">
        <f>Q201*H201</f>
        <v>0</v>
      </c>
      <c r="S201" s="235">
        <v>0</v>
      </c>
      <c r="T201" s="236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37" t="s">
        <v>232</v>
      </c>
      <c r="AT201" s="237" t="s">
        <v>170</v>
      </c>
      <c r="AU201" s="237" t="s">
        <v>82</v>
      </c>
      <c r="AY201" s="14" t="s">
        <v>168</v>
      </c>
      <c r="BE201" s="238">
        <f>IF(N201="základná",J201,0)</f>
        <v>0</v>
      </c>
      <c r="BF201" s="238">
        <f>IF(N201="znížená",J201,0)</f>
        <v>0</v>
      </c>
      <c r="BG201" s="238">
        <f>IF(N201="zákl. prenesená",J201,0)</f>
        <v>0</v>
      </c>
      <c r="BH201" s="238">
        <f>IF(N201="zníž. prenesená",J201,0)</f>
        <v>0</v>
      </c>
      <c r="BI201" s="238">
        <f>IF(N201="nulová",J201,0)</f>
        <v>0</v>
      </c>
      <c r="BJ201" s="14" t="s">
        <v>82</v>
      </c>
      <c r="BK201" s="239">
        <f>ROUND(I201*H201,3)</f>
        <v>0</v>
      </c>
      <c r="BL201" s="14" t="s">
        <v>232</v>
      </c>
      <c r="BM201" s="237" t="s">
        <v>696</v>
      </c>
    </row>
    <row r="202" s="2" customFormat="1" ht="24.15" customHeight="1">
      <c r="A202" s="35"/>
      <c r="B202" s="36"/>
      <c r="C202" s="240" t="s">
        <v>438</v>
      </c>
      <c r="D202" s="240" t="s">
        <v>439</v>
      </c>
      <c r="E202" s="241" t="s">
        <v>2205</v>
      </c>
      <c r="F202" s="242" t="s">
        <v>2206</v>
      </c>
      <c r="G202" s="243" t="s">
        <v>291</v>
      </c>
      <c r="H202" s="244">
        <v>24</v>
      </c>
      <c r="I202" s="245"/>
      <c r="J202" s="244">
        <f>ROUND(I202*H202,3)</f>
        <v>0</v>
      </c>
      <c r="K202" s="246"/>
      <c r="L202" s="247"/>
      <c r="M202" s="248" t="s">
        <v>1</v>
      </c>
      <c r="N202" s="249" t="s">
        <v>38</v>
      </c>
      <c r="O202" s="94"/>
      <c r="P202" s="235">
        <f>O202*H202</f>
        <v>0</v>
      </c>
      <c r="Q202" s="235">
        <v>0.0014</v>
      </c>
      <c r="R202" s="235">
        <f>Q202*H202</f>
        <v>0.033599999999999998</v>
      </c>
      <c r="S202" s="235">
        <v>0</v>
      </c>
      <c r="T202" s="236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37" t="s">
        <v>297</v>
      </c>
      <c r="AT202" s="237" t="s">
        <v>439</v>
      </c>
      <c r="AU202" s="237" t="s">
        <v>82</v>
      </c>
      <c r="AY202" s="14" t="s">
        <v>168</v>
      </c>
      <c r="BE202" s="238">
        <f>IF(N202="základná",J202,0)</f>
        <v>0</v>
      </c>
      <c r="BF202" s="238">
        <f>IF(N202="znížená",J202,0)</f>
        <v>0</v>
      </c>
      <c r="BG202" s="238">
        <f>IF(N202="zákl. prenesená",J202,0)</f>
        <v>0</v>
      </c>
      <c r="BH202" s="238">
        <f>IF(N202="zníž. prenesená",J202,0)</f>
        <v>0</v>
      </c>
      <c r="BI202" s="238">
        <f>IF(N202="nulová",J202,0)</f>
        <v>0</v>
      </c>
      <c r="BJ202" s="14" t="s">
        <v>82</v>
      </c>
      <c r="BK202" s="239">
        <f>ROUND(I202*H202,3)</f>
        <v>0</v>
      </c>
      <c r="BL202" s="14" t="s">
        <v>232</v>
      </c>
      <c r="BM202" s="237" t="s">
        <v>704</v>
      </c>
    </row>
    <row r="203" s="2" customFormat="1" ht="21.75" customHeight="1">
      <c r="A203" s="35"/>
      <c r="B203" s="36"/>
      <c r="C203" s="226" t="s">
        <v>443</v>
      </c>
      <c r="D203" s="226" t="s">
        <v>170</v>
      </c>
      <c r="E203" s="227" t="s">
        <v>2207</v>
      </c>
      <c r="F203" s="228" t="s">
        <v>2208</v>
      </c>
      <c r="G203" s="229" t="s">
        <v>2186</v>
      </c>
      <c r="H203" s="230">
        <v>6</v>
      </c>
      <c r="I203" s="231"/>
      <c r="J203" s="230">
        <f>ROUND(I203*H203,3)</f>
        <v>0</v>
      </c>
      <c r="K203" s="232"/>
      <c r="L203" s="41"/>
      <c r="M203" s="233" t="s">
        <v>1</v>
      </c>
      <c r="N203" s="234" t="s">
        <v>38</v>
      </c>
      <c r="O203" s="94"/>
      <c r="P203" s="235">
        <f>O203*H203</f>
        <v>0</v>
      </c>
      <c r="Q203" s="235">
        <v>0</v>
      </c>
      <c r="R203" s="235">
        <f>Q203*H203</f>
        <v>0</v>
      </c>
      <c r="S203" s="235">
        <v>0</v>
      </c>
      <c r="T203" s="236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37" t="s">
        <v>232</v>
      </c>
      <c r="AT203" s="237" t="s">
        <v>170</v>
      </c>
      <c r="AU203" s="237" t="s">
        <v>82</v>
      </c>
      <c r="AY203" s="14" t="s">
        <v>168</v>
      </c>
      <c r="BE203" s="238">
        <f>IF(N203="základná",J203,0)</f>
        <v>0</v>
      </c>
      <c r="BF203" s="238">
        <f>IF(N203="znížená",J203,0)</f>
        <v>0</v>
      </c>
      <c r="BG203" s="238">
        <f>IF(N203="zákl. prenesená",J203,0)</f>
        <v>0</v>
      </c>
      <c r="BH203" s="238">
        <f>IF(N203="zníž. prenesená",J203,0)</f>
        <v>0</v>
      </c>
      <c r="BI203" s="238">
        <f>IF(N203="nulová",J203,0)</f>
        <v>0</v>
      </c>
      <c r="BJ203" s="14" t="s">
        <v>82</v>
      </c>
      <c r="BK203" s="239">
        <f>ROUND(I203*H203,3)</f>
        <v>0</v>
      </c>
      <c r="BL203" s="14" t="s">
        <v>232</v>
      </c>
      <c r="BM203" s="237" t="s">
        <v>713</v>
      </c>
    </row>
    <row r="204" s="2" customFormat="1" ht="16.5" customHeight="1">
      <c r="A204" s="35"/>
      <c r="B204" s="36"/>
      <c r="C204" s="240" t="s">
        <v>447</v>
      </c>
      <c r="D204" s="240" t="s">
        <v>439</v>
      </c>
      <c r="E204" s="241" t="s">
        <v>2209</v>
      </c>
      <c r="F204" s="242" t="s">
        <v>2210</v>
      </c>
      <c r="G204" s="243" t="s">
        <v>291</v>
      </c>
      <c r="H204" s="244">
        <v>3</v>
      </c>
      <c r="I204" s="245"/>
      <c r="J204" s="244">
        <f>ROUND(I204*H204,3)</f>
        <v>0</v>
      </c>
      <c r="K204" s="246"/>
      <c r="L204" s="247"/>
      <c r="M204" s="248" t="s">
        <v>1</v>
      </c>
      <c r="N204" s="249" t="s">
        <v>38</v>
      </c>
      <c r="O204" s="94"/>
      <c r="P204" s="235">
        <f>O204*H204</f>
        <v>0</v>
      </c>
      <c r="Q204" s="235">
        <v>0</v>
      </c>
      <c r="R204" s="235">
        <f>Q204*H204</f>
        <v>0</v>
      </c>
      <c r="S204" s="235">
        <v>0</v>
      </c>
      <c r="T204" s="236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37" t="s">
        <v>297</v>
      </c>
      <c r="AT204" s="237" t="s">
        <v>439</v>
      </c>
      <c r="AU204" s="237" t="s">
        <v>82</v>
      </c>
      <c r="AY204" s="14" t="s">
        <v>168</v>
      </c>
      <c r="BE204" s="238">
        <f>IF(N204="základná",J204,0)</f>
        <v>0</v>
      </c>
      <c r="BF204" s="238">
        <f>IF(N204="znížená",J204,0)</f>
        <v>0</v>
      </c>
      <c r="BG204" s="238">
        <f>IF(N204="zákl. prenesená",J204,0)</f>
        <v>0</v>
      </c>
      <c r="BH204" s="238">
        <f>IF(N204="zníž. prenesená",J204,0)</f>
        <v>0</v>
      </c>
      <c r="BI204" s="238">
        <f>IF(N204="nulová",J204,0)</f>
        <v>0</v>
      </c>
      <c r="BJ204" s="14" t="s">
        <v>82</v>
      </c>
      <c r="BK204" s="239">
        <f>ROUND(I204*H204,3)</f>
        <v>0</v>
      </c>
      <c r="BL204" s="14" t="s">
        <v>232</v>
      </c>
      <c r="BM204" s="237" t="s">
        <v>725</v>
      </c>
    </row>
    <row r="205" s="2" customFormat="1" ht="21.75" customHeight="1">
      <c r="A205" s="35"/>
      <c r="B205" s="36"/>
      <c r="C205" s="240" t="s">
        <v>451</v>
      </c>
      <c r="D205" s="240" t="s">
        <v>439</v>
      </c>
      <c r="E205" s="241" t="s">
        <v>2211</v>
      </c>
      <c r="F205" s="242" t="s">
        <v>2212</v>
      </c>
      <c r="G205" s="243" t="s">
        <v>291</v>
      </c>
      <c r="H205" s="244">
        <v>3</v>
      </c>
      <c r="I205" s="245"/>
      <c r="J205" s="244">
        <f>ROUND(I205*H205,3)</f>
        <v>0</v>
      </c>
      <c r="K205" s="246"/>
      <c r="L205" s="247"/>
      <c r="M205" s="248" t="s">
        <v>1</v>
      </c>
      <c r="N205" s="249" t="s">
        <v>38</v>
      </c>
      <c r="O205" s="94"/>
      <c r="P205" s="235">
        <f>O205*H205</f>
        <v>0</v>
      </c>
      <c r="Q205" s="235">
        <v>0</v>
      </c>
      <c r="R205" s="235">
        <f>Q205*H205</f>
        <v>0</v>
      </c>
      <c r="S205" s="235">
        <v>0</v>
      </c>
      <c r="T205" s="236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37" t="s">
        <v>297</v>
      </c>
      <c r="AT205" s="237" t="s">
        <v>439</v>
      </c>
      <c r="AU205" s="237" t="s">
        <v>82</v>
      </c>
      <c r="AY205" s="14" t="s">
        <v>168</v>
      </c>
      <c r="BE205" s="238">
        <f>IF(N205="základná",J205,0)</f>
        <v>0</v>
      </c>
      <c r="BF205" s="238">
        <f>IF(N205="znížená",J205,0)</f>
        <v>0</v>
      </c>
      <c r="BG205" s="238">
        <f>IF(N205="zákl. prenesená",J205,0)</f>
        <v>0</v>
      </c>
      <c r="BH205" s="238">
        <f>IF(N205="zníž. prenesená",J205,0)</f>
        <v>0</v>
      </c>
      <c r="BI205" s="238">
        <f>IF(N205="nulová",J205,0)</f>
        <v>0</v>
      </c>
      <c r="BJ205" s="14" t="s">
        <v>82</v>
      </c>
      <c r="BK205" s="239">
        <f>ROUND(I205*H205,3)</f>
        <v>0</v>
      </c>
      <c r="BL205" s="14" t="s">
        <v>232</v>
      </c>
      <c r="BM205" s="237" t="s">
        <v>734</v>
      </c>
    </row>
    <row r="206" s="2" customFormat="1" ht="24.15" customHeight="1">
      <c r="A206" s="35"/>
      <c r="B206" s="36"/>
      <c r="C206" s="226" t="s">
        <v>455</v>
      </c>
      <c r="D206" s="226" t="s">
        <v>170</v>
      </c>
      <c r="E206" s="227" t="s">
        <v>2213</v>
      </c>
      <c r="F206" s="228" t="s">
        <v>2214</v>
      </c>
      <c r="G206" s="229" t="s">
        <v>2186</v>
      </c>
      <c r="H206" s="230">
        <v>3</v>
      </c>
      <c r="I206" s="231"/>
      <c r="J206" s="230">
        <f>ROUND(I206*H206,3)</f>
        <v>0</v>
      </c>
      <c r="K206" s="232"/>
      <c r="L206" s="41"/>
      <c r="M206" s="233" t="s">
        <v>1</v>
      </c>
      <c r="N206" s="234" t="s">
        <v>38</v>
      </c>
      <c r="O206" s="94"/>
      <c r="P206" s="235">
        <f>O206*H206</f>
        <v>0</v>
      </c>
      <c r="Q206" s="235">
        <v>0</v>
      </c>
      <c r="R206" s="235">
        <f>Q206*H206</f>
        <v>0</v>
      </c>
      <c r="S206" s="235">
        <v>0</v>
      </c>
      <c r="T206" s="236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37" t="s">
        <v>232</v>
      </c>
      <c r="AT206" s="237" t="s">
        <v>170</v>
      </c>
      <c r="AU206" s="237" t="s">
        <v>82</v>
      </c>
      <c r="AY206" s="14" t="s">
        <v>168</v>
      </c>
      <c r="BE206" s="238">
        <f>IF(N206="základná",J206,0)</f>
        <v>0</v>
      </c>
      <c r="BF206" s="238">
        <f>IF(N206="znížená",J206,0)</f>
        <v>0</v>
      </c>
      <c r="BG206" s="238">
        <f>IF(N206="zákl. prenesená",J206,0)</f>
        <v>0</v>
      </c>
      <c r="BH206" s="238">
        <f>IF(N206="zníž. prenesená",J206,0)</f>
        <v>0</v>
      </c>
      <c r="BI206" s="238">
        <f>IF(N206="nulová",J206,0)</f>
        <v>0</v>
      </c>
      <c r="BJ206" s="14" t="s">
        <v>82</v>
      </c>
      <c r="BK206" s="239">
        <f>ROUND(I206*H206,3)</f>
        <v>0</v>
      </c>
      <c r="BL206" s="14" t="s">
        <v>232</v>
      </c>
      <c r="BM206" s="237" t="s">
        <v>740</v>
      </c>
    </row>
    <row r="207" s="2" customFormat="1" ht="24.15" customHeight="1">
      <c r="A207" s="35"/>
      <c r="B207" s="36"/>
      <c r="C207" s="240" t="s">
        <v>459</v>
      </c>
      <c r="D207" s="240" t="s">
        <v>439</v>
      </c>
      <c r="E207" s="241" t="s">
        <v>2215</v>
      </c>
      <c r="F207" s="242" t="s">
        <v>2216</v>
      </c>
      <c r="G207" s="243" t="s">
        <v>291</v>
      </c>
      <c r="H207" s="244">
        <v>3</v>
      </c>
      <c r="I207" s="245"/>
      <c r="J207" s="244">
        <f>ROUND(I207*H207,3)</f>
        <v>0</v>
      </c>
      <c r="K207" s="246"/>
      <c r="L207" s="247"/>
      <c r="M207" s="248" t="s">
        <v>1</v>
      </c>
      <c r="N207" s="249" t="s">
        <v>38</v>
      </c>
      <c r="O207" s="94"/>
      <c r="P207" s="235">
        <f>O207*H207</f>
        <v>0</v>
      </c>
      <c r="Q207" s="235">
        <v>0.0030000000000000001</v>
      </c>
      <c r="R207" s="235">
        <f>Q207*H207</f>
        <v>0.0090000000000000011</v>
      </c>
      <c r="S207" s="235">
        <v>0</v>
      </c>
      <c r="T207" s="236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37" t="s">
        <v>297</v>
      </c>
      <c r="AT207" s="237" t="s">
        <v>439</v>
      </c>
      <c r="AU207" s="237" t="s">
        <v>82</v>
      </c>
      <c r="AY207" s="14" t="s">
        <v>168</v>
      </c>
      <c r="BE207" s="238">
        <f>IF(N207="základná",J207,0)</f>
        <v>0</v>
      </c>
      <c r="BF207" s="238">
        <f>IF(N207="znížená",J207,0)</f>
        <v>0</v>
      </c>
      <c r="BG207" s="238">
        <f>IF(N207="zákl. prenesená",J207,0)</f>
        <v>0</v>
      </c>
      <c r="BH207" s="238">
        <f>IF(N207="zníž. prenesená",J207,0)</f>
        <v>0</v>
      </c>
      <c r="BI207" s="238">
        <f>IF(N207="nulová",J207,0)</f>
        <v>0</v>
      </c>
      <c r="BJ207" s="14" t="s">
        <v>82</v>
      </c>
      <c r="BK207" s="239">
        <f>ROUND(I207*H207,3)</f>
        <v>0</v>
      </c>
      <c r="BL207" s="14" t="s">
        <v>232</v>
      </c>
      <c r="BM207" s="237" t="s">
        <v>748</v>
      </c>
    </row>
    <row r="208" s="2" customFormat="1" ht="24.15" customHeight="1">
      <c r="A208" s="35"/>
      <c r="B208" s="36"/>
      <c r="C208" s="226" t="s">
        <v>463</v>
      </c>
      <c r="D208" s="226" t="s">
        <v>170</v>
      </c>
      <c r="E208" s="227" t="s">
        <v>2217</v>
      </c>
      <c r="F208" s="228" t="s">
        <v>2218</v>
      </c>
      <c r="G208" s="229" t="s">
        <v>2186</v>
      </c>
      <c r="H208" s="230">
        <v>4</v>
      </c>
      <c r="I208" s="231"/>
      <c r="J208" s="230">
        <f>ROUND(I208*H208,3)</f>
        <v>0</v>
      </c>
      <c r="K208" s="232"/>
      <c r="L208" s="41"/>
      <c r="M208" s="233" t="s">
        <v>1</v>
      </c>
      <c r="N208" s="234" t="s">
        <v>38</v>
      </c>
      <c r="O208" s="94"/>
      <c r="P208" s="235">
        <f>O208*H208</f>
        <v>0</v>
      </c>
      <c r="Q208" s="235">
        <v>0.00079992099999999999</v>
      </c>
      <c r="R208" s="235">
        <f>Q208*H208</f>
        <v>0.0031996839999999999</v>
      </c>
      <c r="S208" s="235">
        <v>0</v>
      </c>
      <c r="T208" s="236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37" t="s">
        <v>232</v>
      </c>
      <c r="AT208" s="237" t="s">
        <v>170</v>
      </c>
      <c r="AU208" s="237" t="s">
        <v>82</v>
      </c>
      <c r="AY208" s="14" t="s">
        <v>168</v>
      </c>
      <c r="BE208" s="238">
        <f>IF(N208="základná",J208,0)</f>
        <v>0</v>
      </c>
      <c r="BF208" s="238">
        <f>IF(N208="znížená",J208,0)</f>
        <v>0</v>
      </c>
      <c r="BG208" s="238">
        <f>IF(N208="zákl. prenesená",J208,0)</f>
        <v>0</v>
      </c>
      <c r="BH208" s="238">
        <f>IF(N208="zníž. prenesená",J208,0)</f>
        <v>0</v>
      </c>
      <c r="BI208" s="238">
        <f>IF(N208="nulová",J208,0)</f>
        <v>0</v>
      </c>
      <c r="BJ208" s="14" t="s">
        <v>82</v>
      </c>
      <c r="BK208" s="239">
        <f>ROUND(I208*H208,3)</f>
        <v>0</v>
      </c>
      <c r="BL208" s="14" t="s">
        <v>232</v>
      </c>
      <c r="BM208" s="237" t="s">
        <v>756</v>
      </c>
    </row>
    <row r="209" s="2" customFormat="1" ht="16.5" customHeight="1">
      <c r="A209" s="35"/>
      <c r="B209" s="36"/>
      <c r="C209" s="240" t="s">
        <v>468</v>
      </c>
      <c r="D209" s="240" t="s">
        <v>439</v>
      </c>
      <c r="E209" s="241" t="s">
        <v>2219</v>
      </c>
      <c r="F209" s="242" t="s">
        <v>2220</v>
      </c>
      <c r="G209" s="243" t="s">
        <v>291</v>
      </c>
      <c r="H209" s="244">
        <v>4</v>
      </c>
      <c r="I209" s="245"/>
      <c r="J209" s="244">
        <f>ROUND(I209*H209,3)</f>
        <v>0</v>
      </c>
      <c r="K209" s="246"/>
      <c r="L209" s="247"/>
      <c r="M209" s="248" t="s">
        <v>1</v>
      </c>
      <c r="N209" s="249" t="s">
        <v>38</v>
      </c>
      <c r="O209" s="94"/>
      <c r="P209" s="235">
        <f>O209*H209</f>
        <v>0</v>
      </c>
      <c r="Q209" s="235">
        <v>0.0012999999999999999</v>
      </c>
      <c r="R209" s="235">
        <f>Q209*H209</f>
        <v>0.0051999999999999998</v>
      </c>
      <c r="S209" s="235">
        <v>0</v>
      </c>
      <c r="T209" s="236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37" t="s">
        <v>297</v>
      </c>
      <c r="AT209" s="237" t="s">
        <v>439</v>
      </c>
      <c r="AU209" s="237" t="s">
        <v>82</v>
      </c>
      <c r="AY209" s="14" t="s">
        <v>168</v>
      </c>
      <c r="BE209" s="238">
        <f>IF(N209="základná",J209,0)</f>
        <v>0</v>
      </c>
      <c r="BF209" s="238">
        <f>IF(N209="znížená",J209,0)</f>
        <v>0</v>
      </c>
      <c r="BG209" s="238">
        <f>IF(N209="zákl. prenesená",J209,0)</f>
        <v>0</v>
      </c>
      <c r="BH209" s="238">
        <f>IF(N209="zníž. prenesená",J209,0)</f>
        <v>0</v>
      </c>
      <c r="BI209" s="238">
        <f>IF(N209="nulová",J209,0)</f>
        <v>0</v>
      </c>
      <c r="BJ209" s="14" t="s">
        <v>82</v>
      </c>
      <c r="BK209" s="239">
        <f>ROUND(I209*H209,3)</f>
        <v>0</v>
      </c>
      <c r="BL209" s="14" t="s">
        <v>232</v>
      </c>
      <c r="BM209" s="237" t="s">
        <v>764</v>
      </c>
    </row>
    <row r="210" s="2" customFormat="1" ht="24.15" customHeight="1">
      <c r="A210" s="35"/>
      <c r="B210" s="36"/>
      <c r="C210" s="226" t="s">
        <v>472</v>
      </c>
      <c r="D210" s="226" t="s">
        <v>170</v>
      </c>
      <c r="E210" s="227" t="s">
        <v>2221</v>
      </c>
      <c r="F210" s="228" t="s">
        <v>2222</v>
      </c>
      <c r="G210" s="229" t="s">
        <v>291</v>
      </c>
      <c r="H210" s="230">
        <v>1</v>
      </c>
      <c r="I210" s="231"/>
      <c r="J210" s="230">
        <f>ROUND(I210*H210,3)</f>
        <v>0</v>
      </c>
      <c r="K210" s="232"/>
      <c r="L210" s="41"/>
      <c r="M210" s="233" t="s">
        <v>1</v>
      </c>
      <c r="N210" s="234" t="s">
        <v>38</v>
      </c>
      <c r="O210" s="94"/>
      <c r="P210" s="235">
        <f>O210*H210</f>
        <v>0</v>
      </c>
      <c r="Q210" s="235">
        <v>0.00094157449999999999</v>
      </c>
      <c r="R210" s="235">
        <f>Q210*H210</f>
        <v>0.00094157449999999999</v>
      </c>
      <c r="S210" s="235">
        <v>0</v>
      </c>
      <c r="T210" s="236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37" t="s">
        <v>232</v>
      </c>
      <c r="AT210" s="237" t="s">
        <v>170</v>
      </c>
      <c r="AU210" s="237" t="s">
        <v>82</v>
      </c>
      <c r="AY210" s="14" t="s">
        <v>168</v>
      </c>
      <c r="BE210" s="238">
        <f>IF(N210="základná",J210,0)</f>
        <v>0</v>
      </c>
      <c r="BF210" s="238">
        <f>IF(N210="znížená",J210,0)</f>
        <v>0</v>
      </c>
      <c r="BG210" s="238">
        <f>IF(N210="zákl. prenesená",J210,0)</f>
        <v>0</v>
      </c>
      <c r="BH210" s="238">
        <f>IF(N210="zníž. prenesená",J210,0)</f>
        <v>0</v>
      </c>
      <c r="BI210" s="238">
        <f>IF(N210="nulová",J210,0)</f>
        <v>0</v>
      </c>
      <c r="BJ210" s="14" t="s">
        <v>82</v>
      </c>
      <c r="BK210" s="239">
        <f>ROUND(I210*H210,3)</f>
        <v>0</v>
      </c>
      <c r="BL210" s="14" t="s">
        <v>232</v>
      </c>
      <c r="BM210" s="237" t="s">
        <v>772</v>
      </c>
    </row>
    <row r="211" s="2" customFormat="1" ht="21.75" customHeight="1">
      <c r="A211" s="35"/>
      <c r="B211" s="36"/>
      <c r="C211" s="240" t="s">
        <v>476</v>
      </c>
      <c r="D211" s="240" t="s">
        <v>439</v>
      </c>
      <c r="E211" s="241" t="s">
        <v>2223</v>
      </c>
      <c r="F211" s="242" t="s">
        <v>2224</v>
      </c>
      <c r="G211" s="243" t="s">
        <v>291</v>
      </c>
      <c r="H211" s="244">
        <v>1</v>
      </c>
      <c r="I211" s="245"/>
      <c r="J211" s="244">
        <f>ROUND(I211*H211,3)</f>
        <v>0</v>
      </c>
      <c r="K211" s="246"/>
      <c r="L211" s="247"/>
      <c r="M211" s="248" t="s">
        <v>1</v>
      </c>
      <c r="N211" s="249" t="s">
        <v>38</v>
      </c>
      <c r="O211" s="94"/>
      <c r="P211" s="235">
        <f>O211*H211</f>
        <v>0</v>
      </c>
      <c r="Q211" s="235">
        <v>0</v>
      </c>
      <c r="R211" s="235">
        <f>Q211*H211</f>
        <v>0</v>
      </c>
      <c r="S211" s="235">
        <v>0</v>
      </c>
      <c r="T211" s="236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37" t="s">
        <v>297</v>
      </c>
      <c r="AT211" s="237" t="s">
        <v>439</v>
      </c>
      <c r="AU211" s="237" t="s">
        <v>82</v>
      </c>
      <c r="AY211" s="14" t="s">
        <v>168</v>
      </c>
      <c r="BE211" s="238">
        <f>IF(N211="základná",J211,0)</f>
        <v>0</v>
      </c>
      <c r="BF211" s="238">
        <f>IF(N211="znížená",J211,0)</f>
        <v>0</v>
      </c>
      <c r="BG211" s="238">
        <f>IF(N211="zákl. prenesená",J211,0)</f>
        <v>0</v>
      </c>
      <c r="BH211" s="238">
        <f>IF(N211="zníž. prenesená",J211,0)</f>
        <v>0</v>
      </c>
      <c r="BI211" s="238">
        <f>IF(N211="nulová",J211,0)</f>
        <v>0</v>
      </c>
      <c r="BJ211" s="14" t="s">
        <v>82</v>
      </c>
      <c r="BK211" s="239">
        <f>ROUND(I211*H211,3)</f>
        <v>0</v>
      </c>
      <c r="BL211" s="14" t="s">
        <v>232</v>
      </c>
      <c r="BM211" s="237" t="s">
        <v>781</v>
      </c>
    </row>
    <row r="212" s="2" customFormat="1" ht="24.15" customHeight="1">
      <c r="A212" s="35"/>
      <c r="B212" s="36"/>
      <c r="C212" s="226" t="s">
        <v>481</v>
      </c>
      <c r="D212" s="226" t="s">
        <v>170</v>
      </c>
      <c r="E212" s="227" t="s">
        <v>2225</v>
      </c>
      <c r="F212" s="228" t="s">
        <v>2226</v>
      </c>
      <c r="G212" s="229" t="s">
        <v>2186</v>
      </c>
      <c r="H212" s="230">
        <v>3</v>
      </c>
      <c r="I212" s="231"/>
      <c r="J212" s="230">
        <f>ROUND(I212*H212,3)</f>
        <v>0</v>
      </c>
      <c r="K212" s="232"/>
      <c r="L212" s="41"/>
      <c r="M212" s="233" t="s">
        <v>1</v>
      </c>
      <c r="N212" s="234" t="s">
        <v>38</v>
      </c>
      <c r="O212" s="94"/>
      <c r="P212" s="235">
        <f>O212*H212</f>
        <v>0</v>
      </c>
      <c r="Q212" s="235">
        <v>0.00072999999999999996</v>
      </c>
      <c r="R212" s="235">
        <f>Q212*H212</f>
        <v>0.0021900000000000001</v>
      </c>
      <c r="S212" s="235">
        <v>0</v>
      </c>
      <c r="T212" s="236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37" t="s">
        <v>232</v>
      </c>
      <c r="AT212" s="237" t="s">
        <v>170</v>
      </c>
      <c r="AU212" s="237" t="s">
        <v>82</v>
      </c>
      <c r="AY212" s="14" t="s">
        <v>168</v>
      </c>
      <c r="BE212" s="238">
        <f>IF(N212="základná",J212,0)</f>
        <v>0</v>
      </c>
      <c r="BF212" s="238">
        <f>IF(N212="znížená",J212,0)</f>
        <v>0</v>
      </c>
      <c r="BG212" s="238">
        <f>IF(N212="zákl. prenesená",J212,0)</f>
        <v>0</v>
      </c>
      <c r="BH212" s="238">
        <f>IF(N212="zníž. prenesená",J212,0)</f>
        <v>0</v>
      </c>
      <c r="BI212" s="238">
        <f>IF(N212="nulová",J212,0)</f>
        <v>0</v>
      </c>
      <c r="BJ212" s="14" t="s">
        <v>82</v>
      </c>
      <c r="BK212" s="239">
        <f>ROUND(I212*H212,3)</f>
        <v>0</v>
      </c>
      <c r="BL212" s="14" t="s">
        <v>232</v>
      </c>
      <c r="BM212" s="237" t="s">
        <v>789</v>
      </c>
    </row>
    <row r="213" s="2" customFormat="1" ht="21.75" customHeight="1">
      <c r="A213" s="35"/>
      <c r="B213" s="36"/>
      <c r="C213" s="240" t="s">
        <v>485</v>
      </c>
      <c r="D213" s="240" t="s">
        <v>439</v>
      </c>
      <c r="E213" s="241" t="s">
        <v>2227</v>
      </c>
      <c r="F213" s="242" t="s">
        <v>2228</v>
      </c>
      <c r="G213" s="243" t="s">
        <v>291</v>
      </c>
      <c r="H213" s="244">
        <v>3</v>
      </c>
      <c r="I213" s="245"/>
      <c r="J213" s="244">
        <f>ROUND(I213*H213,3)</f>
        <v>0</v>
      </c>
      <c r="K213" s="246"/>
      <c r="L213" s="247"/>
      <c r="M213" s="248" t="s">
        <v>1</v>
      </c>
      <c r="N213" s="249" t="s">
        <v>38</v>
      </c>
      <c r="O213" s="94"/>
      <c r="P213" s="235">
        <f>O213*H213</f>
        <v>0</v>
      </c>
      <c r="Q213" s="235">
        <v>0</v>
      </c>
      <c r="R213" s="235">
        <f>Q213*H213</f>
        <v>0</v>
      </c>
      <c r="S213" s="235">
        <v>0</v>
      </c>
      <c r="T213" s="236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37" t="s">
        <v>297</v>
      </c>
      <c r="AT213" s="237" t="s">
        <v>439</v>
      </c>
      <c r="AU213" s="237" t="s">
        <v>82</v>
      </c>
      <c r="AY213" s="14" t="s">
        <v>168</v>
      </c>
      <c r="BE213" s="238">
        <f>IF(N213="základná",J213,0)</f>
        <v>0</v>
      </c>
      <c r="BF213" s="238">
        <f>IF(N213="znížená",J213,0)</f>
        <v>0</v>
      </c>
      <c r="BG213" s="238">
        <f>IF(N213="zákl. prenesená",J213,0)</f>
        <v>0</v>
      </c>
      <c r="BH213" s="238">
        <f>IF(N213="zníž. prenesená",J213,0)</f>
        <v>0</v>
      </c>
      <c r="BI213" s="238">
        <f>IF(N213="nulová",J213,0)</f>
        <v>0</v>
      </c>
      <c r="BJ213" s="14" t="s">
        <v>82</v>
      </c>
      <c r="BK213" s="239">
        <f>ROUND(I213*H213,3)</f>
        <v>0</v>
      </c>
      <c r="BL213" s="14" t="s">
        <v>232</v>
      </c>
      <c r="BM213" s="237" t="s">
        <v>797</v>
      </c>
    </row>
    <row r="214" s="2" customFormat="1" ht="16.5" customHeight="1">
      <c r="A214" s="35"/>
      <c r="B214" s="36"/>
      <c r="C214" s="226" t="s">
        <v>489</v>
      </c>
      <c r="D214" s="226" t="s">
        <v>170</v>
      </c>
      <c r="E214" s="227" t="s">
        <v>2229</v>
      </c>
      <c r="F214" s="228" t="s">
        <v>2230</v>
      </c>
      <c r="G214" s="229" t="s">
        <v>2186</v>
      </c>
      <c r="H214" s="230">
        <v>28</v>
      </c>
      <c r="I214" s="231"/>
      <c r="J214" s="230">
        <f>ROUND(I214*H214,3)</f>
        <v>0</v>
      </c>
      <c r="K214" s="232"/>
      <c r="L214" s="41"/>
      <c r="M214" s="233" t="s">
        <v>1</v>
      </c>
      <c r="N214" s="234" t="s">
        <v>38</v>
      </c>
      <c r="O214" s="94"/>
      <c r="P214" s="235">
        <f>O214*H214</f>
        <v>0</v>
      </c>
      <c r="Q214" s="235">
        <v>8.0000000000000007E-05</v>
      </c>
      <c r="R214" s="235">
        <f>Q214*H214</f>
        <v>0.0022400000000000002</v>
      </c>
      <c r="S214" s="235">
        <v>0</v>
      </c>
      <c r="T214" s="236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37" t="s">
        <v>232</v>
      </c>
      <c r="AT214" s="237" t="s">
        <v>170</v>
      </c>
      <c r="AU214" s="237" t="s">
        <v>82</v>
      </c>
      <c r="AY214" s="14" t="s">
        <v>168</v>
      </c>
      <c r="BE214" s="238">
        <f>IF(N214="základná",J214,0)</f>
        <v>0</v>
      </c>
      <c r="BF214" s="238">
        <f>IF(N214="znížená",J214,0)</f>
        <v>0</v>
      </c>
      <c r="BG214" s="238">
        <f>IF(N214="zákl. prenesená",J214,0)</f>
        <v>0</v>
      </c>
      <c r="BH214" s="238">
        <f>IF(N214="zníž. prenesená",J214,0)</f>
        <v>0</v>
      </c>
      <c r="BI214" s="238">
        <f>IF(N214="nulová",J214,0)</f>
        <v>0</v>
      </c>
      <c r="BJ214" s="14" t="s">
        <v>82</v>
      </c>
      <c r="BK214" s="239">
        <f>ROUND(I214*H214,3)</f>
        <v>0</v>
      </c>
      <c r="BL214" s="14" t="s">
        <v>232</v>
      </c>
      <c r="BM214" s="237" t="s">
        <v>805</v>
      </c>
    </row>
    <row r="215" s="2" customFormat="1" ht="24.15" customHeight="1">
      <c r="A215" s="35"/>
      <c r="B215" s="36"/>
      <c r="C215" s="240" t="s">
        <v>493</v>
      </c>
      <c r="D215" s="240" t="s">
        <v>439</v>
      </c>
      <c r="E215" s="241" t="s">
        <v>2231</v>
      </c>
      <c r="F215" s="242" t="s">
        <v>2232</v>
      </c>
      <c r="G215" s="243" t="s">
        <v>291</v>
      </c>
      <c r="H215" s="244">
        <v>28</v>
      </c>
      <c r="I215" s="245"/>
      <c r="J215" s="244">
        <f>ROUND(I215*H215,3)</f>
        <v>0</v>
      </c>
      <c r="K215" s="246"/>
      <c r="L215" s="247"/>
      <c r="M215" s="248" t="s">
        <v>1</v>
      </c>
      <c r="N215" s="249" t="s">
        <v>38</v>
      </c>
      <c r="O215" s="94"/>
      <c r="P215" s="235">
        <f>O215*H215</f>
        <v>0</v>
      </c>
      <c r="Q215" s="235">
        <v>0</v>
      </c>
      <c r="R215" s="235">
        <f>Q215*H215</f>
        <v>0</v>
      </c>
      <c r="S215" s="235">
        <v>0</v>
      </c>
      <c r="T215" s="236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37" t="s">
        <v>297</v>
      </c>
      <c r="AT215" s="237" t="s">
        <v>439</v>
      </c>
      <c r="AU215" s="237" t="s">
        <v>82</v>
      </c>
      <c r="AY215" s="14" t="s">
        <v>168</v>
      </c>
      <c r="BE215" s="238">
        <f>IF(N215="základná",J215,0)</f>
        <v>0</v>
      </c>
      <c r="BF215" s="238">
        <f>IF(N215="znížená",J215,0)</f>
        <v>0</v>
      </c>
      <c r="BG215" s="238">
        <f>IF(N215="zákl. prenesená",J215,0)</f>
        <v>0</v>
      </c>
      <c r="BH215" s="238">
        <f>IF(N215="zníž. prenesená",J215,0)</f>
        <v>0</v>
      </c>
      <c r="BI215" s="238">
        <f>IF(N215="nulová",J215,0)</f>
        <v>0</v>
      </c>
      <c r="BJ215" s="14" t="s">
        <v>82</v>
      </c>
      <c r="BK215" s="239">
        <f>ROUND(I215*H215,3)</f>
        <v>0</v>
      </c>
      <c r="BL215" s="14" t="s">
        <v>232</v>
      </c>
      <c r="BM215" s="237" t="s">
        <v>813</v>
      </c>
    </row>
    <row r="216" s="2" customFormat="1" ht="24.15" customHeight="1">
      <c r="A216" s="35"/>
      <c r="B216" s="36"/>
      <c r="C216" s="226" t="s">
        <v>497</v>
      </c>
      <c r="D216" s="226" t="s">
        <v>170</v>
      </c>
      <c r="E216" s="227" t="s">
        <v>2233</v>
      </c>
      <c r="F216" s="228" t="s">
        <v>2234</v>
      </c>
      <c r="G216" s="229" t="s">
        <v>291</v>
      </c>
      <c r="H216" s="230">
        <v>3</v>
      </c>
      <c r="I216" s="231"/>
      <c r="J216" s="230">
        <f>ROUND(I216*H216,3)</f>
        <v>0</v>
      </c>
      <c r="K216" s="232"/>
      <c r="L216" s="41"/>
      <c r="M216" s="233" t="s">
        <v>1</v>
      </c>
      <c r="N216" s="234" t="s">
        <v>38</v>
      </c>
      <c r="O216" s="94"/>
      <c r="P216" s="235">
        <f>O216*H216</f>
        <v>0</v>
      </c>
      <c r="Q216" s="235">
        <v>4.1999999999999996E-06</v>
      </c>
      <c r="R216" s="235">
        <f>Q216*H216</f>
        <v>1.2599999999999998E-05</v>
      </c>
      <c r="S216" s="235">
        <v>0</v>
      </c>
      <c r="T216" s="236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37" t="s">
        <v>232</v>
      </c>
      <c r="AT216" s="237" t="s">
        <v>170</v>
      </c>
      <c r="AU216" s="237" t="s">
        <v>82</v>
      </c>
      <c r="AY216" s="14" t="s">
        <v>168</v>
      </c>
      <c r="BE216" s="238">
        <f>IF(N216="základná",J216,0)</f>
        <v>0</v>
      </c>
      <c r="BF216" s="238">
        <f>IF(N216="znížená",J216,0)</f>
        <v>0</v>
      </c>
      <c r="BG216" s="238">
        <f>IF(N216="zákl. prenesená",J216,0)</f>
        <v>0</v>
      </c>
      <c r="BH216" s="238">
        <f>IF(N216="zníž. prenesená",J216,0)</f>
        <v>0</v>
      </c>
      <c r="BI216" s="238">
        <f>IF(N216="nulová",J216,0)</f>
        <v>0</v>
      </c>
      <c r="BJ216" s="14" t="s">
        <v>82</v>
      </c>
      <c r="BK216" s="239">
        <f>ROUND(I216*H216,3)</f>
        <v>0</v>
      </c>
      <c r="BL216" s="14" t="s">
        <v>232</v>
      </c>
      <c r="BM216" s="237" t="s">
        <v>819</v>
      </c>
    </row>
    <row r="217" s="2" customFormat="1" ht="37.8" customHeight="1">
      <c r="A217" s="35"/>
      <c r="B217" s="36"/>
      <c r="C217" s="240" t="s">
        <v>501</v>
      </c>
      <c r="D217" s="240" t="s">
        <v>439</v>
      </c>
      <c r="E217" s="241" t="s">
        <v>2235</v>
      </c>
      <c r="F217" s="242" t="s">
        <v>2236</v>
      </c>
      <c r="G217" s="243" t="s">
        <v>291</v>
      </c>
      <c r="H217" s="244">
        <v>3</v>
      </c>
      <c r="I217" s="245"/>
      <c r="J217" s="244">
        <f>ROUND(I217*H217,3)</f>
        <v>0</v>
      </c>
      <c r="K217" s="246"/>
      <c r="L217" s="247"/>
      <c r="M217" s="248" t="s">
        <v>1</v>
      </c>
      <c r="N217" s="249" t="s">
        <v>38</v>
      </c>
      <c r="O217" s="94"/>
      <c r="P217" s="235">
        <f>O217*H217</f>
        <v>0</v>
      </c>
      <c r="Q217" s="235">
        <v>0.0012999999999999999</v>
      </c>
      <c r="R217" s="235">
        <f>Q217*H217</f>
        <v>0.0038999999999999998</v>
      </c>
      <c r="S217" s="235">
        <v>0</v>
      </c>
      <c r="T217" s="236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37" t="s">
        <v>297</v>
      </c>
      <c r="AT217" s="237" t="s">
        <v>439</v>
      </c>
      <c r="AU217" s="237" t="s">
        <v>82</v>
      </c>
      <c r="AY217" s="14" t="s">
        <v>168</v>
      </c>
      <c r="BE217" s="238">
        <f>IF(N217="základná",J217,0)</f>
        <v>0</v>
      </c>
      <c r="BF217" s="238">
        <f>IF(N217="znížená",J217,0)</f>
        <v>0</v>
      </c>
      <c r="BG217" s="238">
        <f>IF(N217="zákl. prenesená",J217,0)</f>
        <v>0</v>
      </c>
      <c r="BH217" s="238">
        <f>IF(N217="zníž. prenesená",J217,0)</f>
        <v>0</v>
      </c>
      <c r="BI217" s="238">
        <f>IF(N217="nulová",J217,0)</f>
        <v>0</v>
      </c>
      <c r="BJ217" s="14" t="s">
        <v>82</v>
      </c>
      <c r="BK217" s="239">
        <f>ROUND(I217*H217,3)</f>
        <v>0</v>
      </c>
      <c r="BL217" s="14" t="s">
        <v>232</v>
      </c>
      <c r="BM217" s="237" t="s">
        <v>827</v>
      </c>
    </row>
    <row r="218" s="2" customFormat="1" ht="24.15" customHeight="1">
      <c r="A218" s="35"/>
      <c r="B218" s="36"/>
      <c r="C218" s="226" t="s">
        <v>505</v>
      </c>
      <c r="D218" s="226" t="s">
        <v>170</v>
      </c>
      <c r="E218" s="227" t="s">
        <v>2237</v>
      </c>
      <c r="F218" s="228" t="s">
        <v>2238</v>
      </c>
      <c r="G218" s="229" t="s">
        <v>291</v>
      </c>
      <c r="H218" s="230">
        <v>28</v>
      </c>
      <c r="I218" s="231"/>
      <c r="J218" s="230">
        <f>ROUND(I218*H218,3)</f>
        <v>0</v>
      </c>
      <c r="K218" s="232"/>
      <c r="L218" s="41"/>
      <c r="M218" s="233" t="s">
        <v>1</v>
      </c>
      <c r="N218" s="234" t="s">
        <v>38</v>
      </c>
      <c r="O218" s="94"/>
      <c r="P218" s="235">
        <f>O218*H218</f>
        <v>0</v>
      </c>
      <c r="Q218" s="235">
        <v>0.00010000000000000001</v>
      </c>
      <c r="R218" s="235">
        <f>Q218*H218</f>
        <v>0.0028</v>
      </c>
      <c r="S218" s="235">
        <v>0</v>
      </c>
      <c r="T218" s="236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37" t="s">
        <v>232</v>
      </c>
      <c r="AT218" s="237" t="s">
        <v>170</v>
      </c>
      <c r="AU218" s="237" t="s">
        <v>82</v>
      </c>
      <c r="AY218" s="14" t="s">
        <v>168</v>
      </c>
      <c r="BE218" s="238">
        <f>IF(N218="základná",J218,0)</f>
        <v>0</v>
      </c>
      <c r="BF218" s="238">
        <f>IF(N218="znížená",J218,0)</f>
        <v>0</v>
      </c>
      <c r="BG218" s="238">
        <f>IF(N218="zákl. prenesená",J218,0)</f>
        <v>0</v>
      </c>
      <c r="BH218" s="238">
        <f>IF(N218="zníž. prenesená",J218,0)</f>
        <v>0</v>
      </c>
      <c r="BI218" s="238">
        <f>IF(N218="nulová",J218,0)</f>
        <v>0</v>
      </c>
      <c r="BJ218" s="14" t="s">
        <v>82</v>
      </c>
      <c r="BK218" s="239">
        <f>ROUND(I218*H218,3)</f>
        <v>0</v>
      </c>
      <c r="BL218" s="14" t="s">
        <v>232</v>
      </c>
      <c r="BM218" s="237" t="s">
        <v>835</v>
      </c>
    </row>
    <row r="219" s="2" customFormat="1" ht="16.5" customHeight="1">
      <c r="A219" s="35"/>
      <c r="B219" s="36"/>
      <c r="C219" s="240" t="s">
        <v>509</v>
      </c>
      <c r="D219" s="240" t="s">
        <v>439</v>
      </c>
      <c r="E219" s="241" t="s">
        <v>2239</v>
      </c>
      <c r="F219" s="242" t="s">
        <v>2240</v>
      </c>
      <c r="G219" s="243" t="s">
        <v>291</v>
      </c>
      <c r="H219" s="244">
        <v>24</v>
      </c>
      <c r="I219" s="245"/>
      <c r="J219" s="244">
        <f>ROUND(I219*H219,3)</f>
        <v>0</v>
      </c>
      <c r="K219" s="246"/>
      <c r="L219" s="247"/>
      <c r="M219" s="248" t="s">
        <v>1</v>
      </c>
      <c r="N219" s="249" t="s">
        <v>38</v>
      </c>
      <c r="O219" s="94"/>
      <c r="P219" s="235">
        <f>O219*H219</f>
        <v>0</v>
      </c>
      <c r="Q219" s="235">
        <v>0</v>
      </c>
      <c r="R219" s="235">
        <f>Q219*H219</f>
        <v>0</v>
      </c>
      <c r="S219" s="235">
        <v>0</v>
      </c>
      <c r="T219" s="236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37" t="s">
        <v>297</v>
      </c>
      <c r="AT219" s="237" t="s">
        <v>439</v>
      </c>
      <c r="AU219" s="237" t="s">
        <v>82</v>
      </c>
      <c r="AY219" s="14" t="s">
        <v>168</v>
      </c>
      <c r="BE219" s="238">
        <f>IF(N219="základná",J219,0)</f>
        <v>0</v>
      </c>
      <c r="BF219" s="238">
        <f>IF(N219="znížená",J219,0)</f>
        <v>0</v>
      </c>
      <c r="BG219" s="238">
        <f>IF(N219="zákl. prenesená",J219,0)</f>
        <v>0</v>
      </c>
      <c r="BH219" s="238">
        <f>IF(N219="zníž. prenesená",J219,0)</f>
        <v>0</v>
      </c>
      <c r="BI219" s="238">
        <f>IF(N219="nulová",J219,0)</f>
        <v>0</v>
      </c>
      <c r="BJ219" s="14" t="s">
        <v>82</v>
      </c>
      <c r="BK219" s="239">
        <f>ROUND(I219*H219,3)</f>
        <v>0</v>
      </c>
      <c r="BL219" s="14" t="s">
        <v>232</v>
      </c>
      <c r="BM219" s="237" t="s">
        <v>845</v>
      </c>
    </row>
    <row r="220" s="2" customFormat="1" ht="21.75" customHeight="1">
      <c r="A220" s="35"/>
      <c r="B220" s="36"/>
      <c r="C220" s="240" t="s">
        <v>513</v>
      </c>
      <c r="D220" s="240" t="s">
        <v>439</v>
      </c>
      <c r="E220" s="241" t="s">
        <v>2241</v>
      </c>
      <c r="F220" s="242" t="s">
        <v>2242</v>
      </c>
      <c r="G220" s="243" t="s">
        <v>291</v>
      </c>
      <c r="H220" s="244">
        <v>4</v>
      </c>
      <c r="I220" s="245"/>
      <c r="J220" s="244">
        <f>ROUND(I220*H220,3)</f>
        <v>0</v>
      </c>
      <c r="K220" s="246"/>
      <c r="L220" s="247"/>
      <c r="M220" s="248" t="s">
        <v>1</v>
      </c>
      <c r="N220" s="249" t="s">
        <v>38</v>
      </c>
      <c r="O220" s="94"/>
      <c r="P220" s="235">
        <f>O220*H220</f>
        <v>0</v>
      </c>
      <c r="Q220" s="235">
        <v>0</v>
      </c>
      <c r="R220" s="235">
        <f>Q220*H220</f>
        <v>0</v>
      </c>
      <c r="S220" s="235">
        <v>0</v>
      </c>
      <c r="T220" s="236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37" t="s">
        <v>297</v>
      </c>
      <c r="AT220" s="237" t="s">
        <v>439</v>
      </c>
      <c r="AU220" s="237" t="s">
        <v>82</v>
      </c>
      <c r="AY220" s="14" t="s">
        <v>168</v>
      </c>
      <c r="BE220" s="238">
        <f>IF(N220="základná",J220,0)</f>
        <v>0</v>
      </c>
      <c r="BF220" s="238">
        <f>IF(N220="znížená",J220,0)</f>
        <v>0</v>
      </c>
      <c r="BG220" s="238">
        <f>IF(N220="zákl. prenesená",J220,0)</f>
        <v>0</v>
      </c>
      <c r="BH220" s="238">
        <f>IF(N220="zníž. prenesená",J220,0)</f>
        <v>0</v>
      </c>
      <c r="BI220" s="238">
        <f>IF(N220="nulová",J220,0)</f>
        <v>0</v>
      </c>
      <c r="BJ220" s="14" t="s">
        <v>82</v>
      </c>
      <c r="BK220" s="239">
        <f>ROUND(I220*H220,3)</f>
        <v>0</v>
      </c>
      <c r="BL220" s="14" t="s">
        <v>232</v>
      </c>
      <c r="BM220" s="237" t="s">
        <v>853</v>
      </c>
    </row>
    <row r="221" s="2" customFormat="1" ht="21.75" customHeight="1">
      <c r="A221" s="35"/>
      <c r="B221" s="36"/>
      <c r="C221" s="226" t="s">
        <v>517</v>
      </c>
      <c r="D221" s="226" t="s">
        <v>170</v>
      </c>
      <c r="E221" s="227" t="s">
        <v>2243</v>
      </c>
      <c r="F221" s="228" t="s">
        <v>2244</v>
      </c>
      <c r="G221" s="229" t="s">
        <v>291</v>
      </c>
      <c r="H221" s="230">
        <v>5</v>
      </c>
      <c r="I221" s="231"/>
      <c r="J221" s="230">
        <f>ROUND(I221*H221,3)</f>
        <v>0</v>
      </c>
      <c r="K221" s="232"/>
      <c r="L221" s="41"/>
      <c r="M221" s="233" t="s">
        <v>1</v>
      </c>
      <c r="N221" s="234" t="s">
        <v>38</v>
      </c>
      <c r="O221" s="94"/>
      <c r="P221" s="235">
        <f>O221*H221</f>
        <v>0</v>
      </c>
      <c r="Q221" s="235">
        <v>4.1999999999999996E-06</v>
      </c>
      <c r="R221" s="235">
        <f>Q221*H221</f>
        <v>2.0999999999999999E-05</v>
      </c>
      <c r="S221" s="235">
        <v>0</v>
      </c>
      <c r="T221" s="236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37" t="s">
        <v>232</v>
      </c>
      <c r="AT221" s="237" t="s">
        <v>170</v>
      </c>
      <c r="AU221" s="237" t="s">
        <v>82</v>
      </c>
      <c r="AY221" s="14" t="s">
        <v>168</v>
      </c>
      <c r="BE221" s="238">
        <f>IF(N221="základná",J221,0)</f>
        <v>0</v>
      </c>
      <c r="BF221" s="238">
        <f>IF(N221="znížená",J221,0)</f>
        <v>0</v>
      </c>
      <c r="BG221" s="238">
        <f>IF(N221="zákl. prenesená",J221,0)</f>
        <v>0</v>
      </c>
      <c r="BH221" s="238">
        <f>IF(N221="zníž. prenesená",J221,0)</f>
        <v>0</v>
      </c>
      <c r="BI221" s="238">
        <f>IF(N221="nulová",J221,0)</f>
        <v>0</v>
      </c>
      <c r="BJ221" s="14" t="s">
        <v>82</v>
      </c>
      <c r="BK221" s="239">
        <f>ROUND(I221*H221,3)</f>
        <v>0</v>
      </c>
      <c r="BL221" s="14" t="s">
        <v>232</v>
      </c>
      <c r="BM221" s="237" t="s">
        <v>862</v>
      </c>
    </row>
    <row r="222" s="2" customFormat="1" ht="24.15" customHeight="1">
      <c r="A222" s="35"/>
      <c r="B222" s="36"/>
      <c r="C222" s="240" t="s">
        <v>521</v>
      </c>
      <c r="D222" s="240" t="s">
        <v>439</v>
      </c>
      <c r="E222" s="241" t="s">
        <v>2245</v>
      </c>
      <c r="F222" s="242" t="s">
        <v>2246</v>
      </c>
      <c r="G222" s="243" t="s">
        <v>291</v>
      </c>
      <c r="H222" s="244">
        <v>5</v>
      </c>
      <c r="I222" s="245"/>
      <c r="J222" s="244">
        <f>ROUND(I222*H222,3)</f>
        <v>0</v>
      </c>
      <c r="K222" s="246"/>
      <c r="L222" s="247"/>
      <c r="M222" s="248" t="s">
        <v>1</v>
      </c>
      <c r="N222" s="249" t="s">
        <v>38</v>
      </c>
      <c r="O222" s="94"/>
      <c r="P222" s="235">
        <f>O222*H222</f>
        <v>0</v>
      </c>
      <c r="Q222" s="235">
        <v>0.0014</v>
      </c>
      <c r="R222" s="235">
        <f>Q222*H222</f>
        <v>0.0070000000000000001</v>
      </c>
      <c r="S222" s="235">
        <v>0</v>
      </c>
      <c r="T222" s="236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37" t="s">
        <v>297</v>
      </c>
      <c r="AT222" s="237" t="s">
        <v>439</v>
      </c>
      <c r="AU222" s="237" t="s">
        <v>82</v>
      </c>
      <c r="AY222" s="14" t="s">
        <v>168</v>
      </c>
      <c r="BE222" s="238">
        <f>IF(N222="základná",J222,0)</f>
        <v>0</v>
      </c>
      <c r="BF222" s="238">
        <f>IF(N222="znížená",J222,0)</f>
        <v>0</v>
      </c>
      <c r="BG222" s="238">
        <f>IF(N222="zákl. prenesená",J222,0)</f>
        <v>0</v>
      </c>
      <c r="BH222" s="238">
        <f>IF(N222="zníž. prenesená",J222,0)</f>
        <v>0</v>
      </c>
      <c r="BI222" s="238">
        <f>IF(N222="nulová",J222,0)</f>
        <v>0</v>
      </c>
      <c r="BJ222" s="14" t="s">
        <v>82</v>
      </c>
      <c r="BK222" s="239">
        <f>ROUND(I222*H222,3)</f>
        <v>0</v>
      </c>
      <c r="BL222" s="14" t="s">
        <v>232</v>
      </c>
      <c r="BM222" s="237" t="s">
        <v>870</v>
      </c>
    </row>
    <row r="223" s="2" customFormat="1" ht="24.15" customHeight="1">
      <c r="A223" s="35"/>
      <c r="B223" s="36"/>
      <c r="C223" s="226" t="s">
        <v>525</v>
      </c>
      <c r="D223" s="226" t="s">
        <v>170</v>
      </c>
      <c r="E223" s="227" t="s">
        <v>2247</v>
      </c>
      <c r="F223" s="228" t="s">
        <v>2248</v>
      </c>
      <c r="G223" s="229" t="s">
        <v>291</v>
      </c>
      <c r="H223" s="230">
        <v>5</v>
      </c>
      <c r="I223" s="231"/>
      <c r="J223" s="230">
        <f>ROUND(I223*H223,3)</f>
        <v>0</v>
      </c>
      <c r="K223" s="232"/>
      <c r="L223" s="41"/>
      <c r="M223" s="233" t="s">
        <v>1</v>
      </c>
      <c r="N223" s="234" t="s">
        <v>38</v>
      </c>
      <c r="O223" s="94"/>
      <c r="P223" s="235">
        <f>O223*H223</f>
        <v>0</v>
      </c>
      <c r="Q223" s="235">
        <v>4.1999999999999996E-06</v>
      </c>
      <c r="R223" s="235">
        <f>Q223*H223</f>
        <v>2.0999999999999999E-05</v>
      </c>
      <c r="S223" s="235">
        <v>0</v>
      </c>
      <c r="T223" s="236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37" t="s">
        <v>232</v>
      </c>
      <c r="AT223" s="237" t="s">
        <v>170</v>
      </c>
      <c r="AU223" s="237" t="s">
        <v>82</v>
      </c>
      <c r="AY223" s="14" t="s">
        <v>168</v>
      </c>
      <c r="BE223" s="238">
        <f>IF(N223="základná",J223,0)</f>
        <v>0</v>
      </c>
      <c r="BF223" s="238">
        <f>IF(N223="znížená",J223,0)</f>
        <v>0</v>
      </c>
      <c r="BG223" s="238">
        <f>IF(N223="zákl. prenesená",J223,0)</f>
        <v>0</v>
      </c>
      <c r="BH223" s="238">
        <f>IF(N223="zníž. prenesená",J223,0)</f>
        <v>0</v>
      </c>
      <c r="BI223" s="238">
        <f>IF(N223="nulová",J223,0)</f>
        <v>0</v>
      </c>
      <c r="BJ223" s="14" t="s">
        <v>82</v>
      </c>
      <c r="BK223" s="239">
        <f>ROUND(I223*H223,3)</f>
        <v>0</v>
      </c>
      <c r="BL223" s="14" t="s">
        <v>232</v>
      </c>
      <c r="BM223" s="237" t="s">
        <v>876</v>
      </c>
    </row>
    <row r="224" s="2" customFormat="1" ht="24.15" customHeight="1">
      <c r="A224" s="35"/>
      <c r="B224" s="36"/>
      <c r="C224" s="240" t="s">
        <v>529</v>
      </c>
      <c r="D224" s="240" t="s">
        <v>439</v>
      </c>
      <c r="E224" s="241" t="s">
        <v>2249</v>
      </c>
      <c r="F224" s="242" t="s">
        <v>2250</v>
      </c>
      <c r="G224" s="243" t="s">
        <v>291</v>
      </c>
      <c r="H224" s="244">
        <v>5</v>
      </c>
      <c r="I224" s="245"/>
      <c r="J224" s="244">
        <f>ROUND(I224*H224,3)</f>
        <v>0</v>
      </c>
      <c r="K224" s="246"/>
      <c r="L224" s="247"/>
      <c r="M224" s="248" t="s">
        <v>1</v>
      </c>
      <c r="N224" s="249" t="s">
        <v>38</v>
      </c>
      <c r="O224" s="94"/>
      <c r="P224" s="235">
        <f>O224*H224</f>
        <v>0</v>
      </c>
      <c r="Q224" s="235">
        <v>0.00072000000000000005</v>
      </c>
      <c r="R224" s="235">
        <f>Q224*H224</f>
        <v>0.0036000000000000003</v>
      </c>
      <c r="S224" s="235">
        <v>0</v>
      </c>
      <c r="T224" s="236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37" t="s">
        <v>297</v>
      </c>
      <c r="AT224" s="237" t="s">
        <v>439</v>
      </c>
      <c r="AU224" s="237" t="s">
        <v>82</v>
      </c>
      <c r="AY224" s="14" t="s">
        <v>168</v>
      </c>
      <c r="BE224" s="238">
        <f>IF(N224="základná",J224,0)</f>
        <v>0</v>
      </c>
      <c r="BF224" s="238">
        <f>IF(N224="znížená",J224,0)</f>
        <v>0</v>
      </c>
      <c r="BG224" s="238">
        <f>IF(N224="zákl. prenesená",J224,0)</f>
        <v>0</v>
      </c>
      <c r="BH224" s="238">
        <f>IF(N224="zníž. prenesená",J224,0)</f>
        <v>0</v>
      </c>
      <c r="BI224" s="238">
        <f>IF(N224="nulová",J224,0)</f>
        <v>0</v>
      </c>
      <c r="BJ224" s="14" t="s">
        <v>82</v>
      </c>
      <c r="BK224" s="239">
        <f>ROUND(I224*H224,3)</f>
        <v>0</v>
      </c>
      <c r="BL224" s="14" t="s">
        <v>232</v>
      </c>
      <c r="BM224" s="237" t="s">
        <v>884</v>
      </c>
    </row>
    <row r="225" s="2" customFormat="1" ht="24.15" customHeight="1">
      <c r="A225" s="35"/>
      <c r="B225" s="36"/>
      <c r="C225" s="226" t="s">
        <v>533</v>
      </c>
      <c r="D225" s="226" t="s">
        <v>170</v>
      </c>
      <c r="E225" s="227" t="s">
        <v>2251</v>
      </c>
      <c r="F225" s="228" t="s">
        <v>2252</v>
      </c>
      <c r="G225" s="229" t="s">
        <v>291</v>
      </c>
      <c r="H225" s="230">
        <v>24</v>
      </c>
      <c r="I225" s="231"/>
      <c r="J225" s="230">
        <f>ROUND(I225*H225,3)</f>
        <v>0</v>
      </c>
      <c r="K225" s="232"/>
      <c r="L225" s="41"/>
      <c r="M225" s="233" t="s">
        <v>1</v>
      </c>
      <c r="N225" s="234" t="s">
        <v>38</v>
      </c>
      <c r="O225" s="94"/>
      <c r="P225" s="235">
        <f>O225*H225</f>
        <v>0</v>
      </c>
      <c r="Q225" s="235">
        <v>0</v>
      </c>
      <c r="R225" s="235">
        <f>Q225*H225</f>
        <v>0</v>
      </c>
      <c r="S225" s="235">
        <v>0</v>
      </c>
      <c r="T225" s="236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37" t="s">
        <v>232</v>
      </c>
      <c r="AT225" s="237" t="s">
        <v>170</v>
      </c>
      <c r="AU225" s="237" t="s">
        <v>82</v>
      </c>
      <c r="AY225" s="14" t="s">
        <v>168</v>
      </c>
      <c r="BE225" s="238">
        <f>IF(N225="základná",J225,0)</f>
        <v>0</v>
      </c>
      <c r="BF225" s="238">
        <f>IF(N225="znížená",J225,0)</f>
        <v>0</v>
      </c>
      <c r="BG225" s="238">
        <f>IF(N225="zákl. prenesená",J225,0)</f>
        <v>0</v>
      </c>
      <c r="BH225" s="238">
        <f>IF(N225="zníž. prenesená",J225,0)</f>
        <v>0</v>
      </c>
      <c r="BI225" s="238">
        <f>IF(N225="nulová",J225,0)</f>
        <v>0</v>
      </c>
      <c r="BJ225" s="14" t="s">
        <v>82</v>
      </c>
      <c r="BK225" s="239">
        <f>ROUND(I225*H225,3)</f>
        <v>0</v>
      </c>
      <c r="BL225" s="14" t="s">
        <v>232</v>
      </c>
      <c r="BM225" s="237" t="s">
        <v>892</v>
      </c>
    </row>
    <row r="226" s="2" customFormat="1" ht="33" customHeight="1">
      <c r="A226" s="35"/>
      <c r="B226" s="36"/>
      <c r="C226" s="240" t="s">
        <v>537</v>
      </c>
      <c r="D226" s="240" t="s">
        <v>439</v>
      </c>
      <c r="E226" s="241" t="s">
        <v>2253</v>
      </c>
      <c r="F226" s="242" t="s">
        <v>2254</v>
      </c>
      <c r="G226" s="243" t="s">
        <v>291</v>
      </c>
      <c r="H226" s="244">
        <v>24</v>
      </c>
      <c r="I226" s="245"/>
      <c r="J226" s="244">
        <f>ROUND(I226*H226,3)</f>
        <v>0</v>
      </c>
      <c r="K226" s="246"/>
      <c r="L226" s="247"/>
      <c r="M226" s="248" t="s">
        <v>1</v>
      </c>
      <c r="N226" s="249" t="s">
        <v>38</v>
      </c>
      <c r="O226" s="94"/>
      <c r="P226" s="235">
        <f>O226*H226</f>
        <v>0</v>
      </c>
      <c r="Q226" s="235">
        <v>0.00023000000000000001</v>
      </c>
      <c r="R226" s="235">
        <f>Q226*H226</f>
        <v>0.0055200000000000006</v>
      </c>
      <c r="S226" s="235">
        <v>0</v>
      </c>
      <c r="T226" s="236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37" t="s">
        <v>297</v>
      </c>
      <c r="AT226" s="237" t="s">
        <v>439</v>
      </c>
      <c r="AU226" s="237" t="s">
        <v>82</v>
      </c>
      <c r="AY226" s="14" t="s">
        <v>168</v>
      </c>
      <c r="BE226" s="238">
        <f>IF(N226="základná",J226,0)</f>
        <v>0</v>
      </c>
      <c r="BF226" s="238">
        <f>IF(N226="znížená",J226,0)</f>
        <v>0</v>
      </c>
      <c r="BG226" s="238">
        <f>IF(N226="zákl. prenesená",J226,0)</f>
        <v>0</v>
      </c>
      <c r="BH226" s="238">
        <f>IF(N226="zníž. prenesená",J226,0)</f>
        <v>0</v>
      </c>
      <c r="BI226" s="238">
        <f>IF(N226="nulová",J226,0)</f>
        <v>0</v>
      </c>
      <c r="BJ226" s="14" t="s">
        <v>82</v>
      </c>
      <c r="BK226" s="239">
        <f>ROUND(I226*H226,3)</f>
        <v>0</v>
      </c>
      <c r="BL226" s="14" t="s">
        <v>232</v>
      </c>
      <c r="BM226" s="237" t="s">
        <v>900</v>
      </c>
    </row>
    <row r="227" s="2" customFormat="1" ht="24.15" customHeight="1">
      <c r="A227" s="35"/>
      <c r="B227" s="36"/>
      <c r="C227" s="226" t="s">
        <v>541</v>
      </c>
      <c r="D227" s="226" t="s">
        <v>170</v>
      </c>
      <c r="E227" s="227" t="s">
        <v>2255</v>
      </c>
      <c r="F227" s="228" t="s">
        <v>2256</v>
      </c>
      <c r="G227" s="229" t="s">
        <v>291</v>
      </c>
      <c r="H227" s="230">
        <v>4</v>
      </c>
      <c r="I227" s="231"/>
      <c r="J227" s="230">
        <f>ROUND(I227*H227,3)</f>
        <v>0</v>
      </c>
      <c r="K227" s="232"/>
      <c r="L227" s="41"/>
      <c r="M227" s="233" t="s">
        <v>1</v>
      </c>
      <c r="N227" s="234" t="s">
        <v>38</v>
      </c>
      <c r="O227" s="94"/>
      <c r="P227" s="235">
        <f>O227*H227</f>
        <v>0</v>
      </c>
      <c r="Q227" s="235">
        <v>1.136E-05</v>
      </c>
      <c r="R227" s="235">
        <f>Q227*H227</f>
        <v>4.5439999999999999E-05</v>
      </c>
      <c r="S227" s="235">
        <v>0</v>
      </c>
      <c r="T227" s="236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37" t="s">
        <v>232</v>
      </c>
      <c r="AT227" s="237" t="s">
        <v>170</v>
      </c>
      <c r="AU227" s="237" t="s">
        <v>82</v>
      </c>
      <c r="AY227" s="14" t="s">
        <v>168</v>
      </c>
      <c r="BE227" s="238">
        <f>IF(N227="základná",J227,0)</f>
        <v>0</v>
      </c>
      <c r="BF227" s="238">
        <f>IF(N227="znížená",J227,0)</f>
        <v>0</v>
      </c>
      <c r="BG227" s="238">
        <f>IF(N227="zákl. prenesená",J227,0)</f>
        <v>0</v>
      </c>
      <c r="BH227" s="238">
        <f>IF(N227="zníž. prenesená",J227,0)</f>
        <v>0</v>
      </c>
      <c r="BI227" s="238">
        <f>IF(N227="nulová",J227,0)</f>
        <v>0</v>
      </c>
      <c r="BJ227" s="14" t="s">
        <v>82</v>
      </c>
      <c r="BK227" s="239">
        <f>ROUND(I227*H227,3)</f>
        <v>0</v>
      </c>
      <c r="BL227" s="14" t="s">
        <v>232</v>
      </c>
      <c r="BM227" s="237" t="s">
        <v>910</v>
      </c>
    </row>
    <row r="228" s="2" customFormat="1" ht="37.8" customHeight="1">
      <c r="A228" s="35"/>
      <c r="B228" s="36"/>
      <c r="C228" s="240" t="s">
        <v>545</v>
      </c>
      <c r="D228" s="240" t="s">
        <v>439</v>
      </c>
      <c r="E228" s="241" t="s">
        <v>2257</v>
      </c>
      <c r="F228" s="242" t="s">
        <v>2258</v>
      </c>
      <c r="G228" s="243" t="s">
        <v>291</v>
      </c>
      <c r="H228" s="244">
        <v>4</v>
      </c>
      <c r="I228" s="245"/>
      <c r="J228" s="244">
        <f>ROUND(I228*H228,3)</f>
        <v>0</v>
      </c>
      <c r="K228" s="246"/>
      <c r="L228" s="247"/>
      <c r="M228" s="248" t="s">
        <v>1</v>
      </c>
      <c r="N228" s="249" t="s">
        <v>38</v>
      </c>
      <c r="O228" s="94"/>
      <c r="P228" s="235">
        <f>O228*H228</f>
        <v>0</v>
      </c>
      <c r="Q228" s="235">
        <v>0.00036000000000000002</v>
      </c>
      <c r="R228" s="235">
        <f>Q228*H228</f>
        <v>0.0014400000000000001</v>
      </c>
      <c r="S228" s="235">
        <v>0</v>
      </c>
      <c r="T228" s="236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237" t="s">
        <v>297</v>
      </c>
      <c r="AT228" s="237" t="s">
        <v>439</v>
      </c>
      <c r="AU228" s="237" t="s">
        <v>82</v>
      </c>
      <c r="AY228" s="14" t="s">
        <v>168</v>
      </c>
      <c r="BE228" s="238">
        <f>IF(N228="základná",J228,0)</f>
        <v>0</v>
      </c>
      <c r="BF228" s="238">
        <f>IF(N228="znížená",J228,0)</f>
        <v>0</v>
      </c>
      <c r="BG228" s="238">
        <f>IF(N228="zákl. prenesená",J228,0)</f>
        <v>0</v>
      </c>
      <c r="BH228" s="238">
        <f>IF(N228="zníž. prenesená",J228,0)</f>
        <v>0</v>
      </c>
      <c r="BI228" s="238">
        <f>IF(N228="nulová",J228,0)</f>
        <v>0</v>
      </c>
      <c r="BJ228" s="14" t="s">
        <v>82</v>
      </c>
      <c r="BK228" s="239">
        <f>ROUND(I228*H228,3)</f>
        <v>0</v>
      </c>
      <c r="BL228" s="14" t="s">
        <v>232</v>
      </c>
      <c r="BM228" s="237" t="s">
        <v>920</v>
      </c>
    </row>
    <row r="229" s="2" customFormat="1" ht="24.15" customHeight="1">
      <c r="A229" s="35"/>
      <c r="B229" s="36"/>
      <c r="C229" s="226" t="s">
        <v>549</v>
      </c>
      <c r="D229" s="226" t="s">
        <v>170</v>
      </c>
      <c r="E229" s="227" t="s">
        <v>2259</v>
      </c>
      <c r="F229" s="228" t="s">
        <v>2260</v>
      </c>
      <c r="G229" s="229" t="s">
        <v>291</v>
      </c>
      <c r="H229" s="230">
        <v>1</v>
      </c>
      <c r="I229" s="231"/>
      <c r="J229" s="230">
        <f>ROUND(I229*H229,3)</f>
        <v>0</v>
      </c>
      <c r="K229" s="232"/>
      <c r="L229" s="41"/>
      <c r="M229" s="233" t="s">
        <v>1</v>
      </c>
      <c r="N229" s="234" t="s">
        <v>38</v>
      </c>
      <c r="O229" s="94"/>
      <c r="P229" s="235">
        <f>O229*H229</f>
        <v>0</v>
      </c>
      <c r="Q229" s="235">
        <v>0</v>
      </c>
      <c r="R229" s="235">
        <f>Q229*H229</f>
        <v>0</v>
      </c>
      <c r="S229" s="235">
        <v>0</v>
      </c>
      <c r="T229" s="236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37" t="s">
        <v>232</v>
      </c>
      <c r="AT229" s="237" t="s">
        <v>170</v>
      </c>
      <c r="AU229" s="237" t="s">
        <v>82</v>
      </c>
      <c r="AY229" s="14" t="s">
        <v>168</v>
      </c>
      <c r="BE229" s="238">
        <f>IF(N229="základná",J229,0)</f>
        <v>0</v>
      </c>
      <c r="BF229" s="238">
        <f>IF(N229="znížená",J229,0)</f>
        <v>0</v>
      </c>
      <c r="BG229" s="238">
        <f>IF(N229="zákl. prenesená",J229,0)</f>
        <v>0</v>
      </c>
      <c r="BH229" s="238">
        <f>IF(N229="zníž. prenesená",J229,0)</f>
        <v>0</v>
      </c>
      <c r="BI229" s="238">
        <f>IF(N229="nulová",J229,0)</f>
        <v>0</v>
      </c>
      <c r="BJ229" s="14" t="s">
        <v>82</v>
      </c>
      <c r="BK229" s="239">
        <f>ROUND(I229*H229,3)</f>
        <v>0</v>
      </c>
      <c r="BL229" s="14" t="s">
        <v>232</v>
      </c>
      <c r="BM229" s="237" t="s">
        <v>928</v>
      </c>
    </row>
    <row r="230" s="2" customFormat="1" ht="49.05" customHeight="1">
      <c r="A230" s="35"/>
      <c r="B230" s="36"/>
      <c r="C230" s="240" t="s">
        <v>553</v>
      </c>
      <c r="D230" s="240" t="s">
        <v>439</v>
      </c>
      <c r="E230" s="241" t="s">
        <v>2261</v>
      </c>
      <c r="F230" s="242" t="s">
        <v>2262</v>
      </c>
      <c r="G230" s="243" t="s">
        <v>291</v>
      </c>
      <c r="H230" s="244">
        <v>1</v>
      </c>
      <c r="I230" s="245"/>
      <c r="J230" s="244">
        <f>ROUND(I230*H230,3)</f>
        <v>0</v>
      </c>
      <c r="K230" s="246"/>
      <c r="L230" s="247"/>
      <c r="M230" s="248" t="s">
        <v>1</v>
      </c>
      <c r="N230" s="249" t="s">
        <v>38</v>
      </c>
      <c r="O230" s="94"/>
      <c r="P230" s="235">
        <f>O230*H230</f>
        <v>0</v>
      </c>
      <c r="Q230" s="235">
        <v>0.00072999999999999996</v>
      </c>
      <c r="R230" s="235">
        <f>Q230*H230</f>
        <v>0.00072999999999999996</v>
      </c>
      <c r="S230" s="235">
        <v>0</v>
      </c>
      <c r="T230" s="236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37" t="s">
        <v>297</v>
      </c>
      <c r="AT230" s="237" t="s">
        <v>439</v>
      </c>
      <c r="AU230" s="237" t="s">
        <v>82</v>
      </c>
      <c r="AY230" s="14" t="s">
        <v>168</v>
      </c>
      <c r="BE230" s="238">
        <f>IF(N230="základná",J230,0)</f>
        <v>0</v>
      </c>
      <c r="BF230" s="238">
        <f>IF(N230="znížená",J230,0)</f>
        <v>0</v>
      </c>
      <c r="BG230" s="238">
        <f>IF(N230="zákl. prenesená",J230,0)</f>
        <v>0</v>
      </c>
      <c r="BH230" s="238">
        <f>IF(N230="zníž. prenesená",J230,0)</f>
        <v>0</v>
      </c>
      <c r="BI230" s="238">
        <f>IF(N230="nulová",J230,0)</f>
        <v>0</v>
      </c>
      <c r="BJ230" s="14" t="s">
        <v>82</v>
      </c>
      <c r="BK230" s="239">
        <f>ROUND(I230*H230,3)</f>
        <v>0</v>
      </c>
      <c r="BL230" s="14" t="s">
        <v>232</v>
      </c>
      <c r="BM230" s="237" t="s">
        <v>936</v>
      </c>
    </row>
    <row r="231" s="2" customFormat="1" ht="24.15" customHeight="1">
      <c r="A231" s="35"/>
      <c r="B231" s="36"/>
      <c r="C231" s="226" t="s">
        <v>555</v>
      </c>
      <c r="D231" s="226" t="s">
        <v>170</v>
      </c>
      <c r="E231" s="227" t="s">
        <v>2263</v>
      </c>
      <c r="F231" s="228" t="s">
        <v>2264</v>
      </c>
      <c r="G231" s="229" t="s">
        <v>291</v>
      </c>
      <c r="H231" s="230">
        <v>3</v>
      </c>
      <c r="I231" s="231"/>
      <c r="J231" s="230">
        <f>ROUND(I231*H231,3)</f>
        <v>0</v>
      </c>
      <c r="K231" s="232"/>
      <c r="L231" s="41"/>
      <c r="M231" s="233" t="s">
        <v>1</v>
      </c>
      <c r="N231" s="234" t="s">
        <v>38</v>
      </c>
      <c r="O231" s="94"/>
      <c r="P231" s="235">
        <f>O231*H231</f>
        <v>0</v>
      </c>
      <c r="Q231" s="235">
        <v>0</v>
      </c>
      <c r="R231" s="235">
        <f>Q231*H231</f>
        <v>0</v>
      </c>
      <c r="S231" s="235">
        <v>0</v>
      </c>
      <c r="T231" s="236">
        <f>S231*H231</f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237" t="s">
        <v>232</v>
      </c>
      <c r="AT231" s="237" t="s">
        <v>170</v>
      </c>
      <c r="AU231" s="237" t="s">
        <v>82</v>
      </c>
      <c r="AY231" s="14" t="s">
        <v>168</v>
      </c>
      <c r="BE231" s="238">
        <f>IF(N231="základná",J231,0)</f>
        <v>0</v>
      </c>
      <c r="BF231" s="238">
        <f>IF(N231="znížená",J231,0)</f>
        <v>0</v>
      </c>
      <c r="BG231" s="238">
        <f>IF(N231="zákl. prenesená",J231,0)</f>
        <v>0</v>
      </c>
      <c r="BH231" s="238">
        <f>IF(N231="zníž. prenesená",J231,0)</f>
        <v>0</v>
      </c>
      <c r="BI231" s="238">
        <f>IF(N231="nulová",J231,0)</f>
        <v>0</v>
      </c>
      <c r="BJ231" s="14" t="s">
        <v>82</v>
      </c>
      <c r="BK231" s="239">
        <f>ROUND(I231*H231,3)</f>
        <v>0</v>
      </c>
      <c r="BL231" s="14" t="s">
        <v>232</v>
      </c>
      <c r="BM231" s="237" t="s">
        <v>944</v>
      </c>
    </row>
    <row r="232" s="2" customFormat="1" ht="37.8" customHeight="1">
      <c r="A232" s="35"/>
      <c r="B232" s="36"/>
      <c r="C232" s="240" t="s">
        <v>559</v>
      </c>
      <c r="D232" s="240" t="s">
        <v>439</v>
      </c>
      <c r="E232" s="241" t="s">
        <v>2257</v>
      </c>
      <c r="F232" s="242" t="s">
        <v>2258</v>
      </c>
      <c r="G232" s="243" t="s">
        <v>291</v>
      </c>
      <c r="H232" s="244">
        <v>3</v>
      </c>
      <c r="I232" s="245"/>
      <c r="J232" s="244">
        <f>ROUND(I232*H232,3)</f>
        <v>0</v>
      </c>
      <c r="K232" s="246"/>
      <c r="L232" s="247"/>
      <c r="M232" s="248" t="s">
        <v>1</v>
      </c>
      <c r="N232" s="249" t="s">
        <v>38</v>
      </c>
      <c r="O232" s="94"/>
      <c r="P232" s="235">
        <f>O232*H232</f>
        <v>0</v>
      </c>
      <c r="Q232" s="235">
        <v>0.00036000000000000002</v>
      </c>
      <c r="R232" s="235">
        <f>Q232*H232</f>
        <v>0.00108</v>
      </c>
      <c r="S232" s="235">
        <v>0</v>
      </c>
      <c r="T232" s="236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37" t="s">
        <v>297</v>
      </c>
      <c r="AT232" s="237" t="s">
        <v>439</v>
      </c>
      <c r="AU232" s="237" t="s">
        <v>82</v>
      </c>
      <c r="AY232" s="14" t="s">
        <v>168</v>
      </c>
      <c r="BE232" s="238">
        <f>IF(N232="základná",J232,0)</f>
        <v>0</v>
      </c>
      <c r="BF232" s="238">
        <f>IF(N232="znížená",J232,0)</f>
        <v>0</v>
      </c>
      <c r="BG232" s="238">
        <f>IF(N232="zákl. prenesená",J232,0)</f>
        <v>0</v>
      </c>
      <c r="BH232" s="238">
        <f>IF(N232="zníž. prenesená",J232,0)</f>
        <v>0</v>
      </c>
      <c r="BI232" s="238">
        <f>IF(N232="nulová",J232,0)</f>
        <v>0</v>
      </c>
      <c r="BJ232" s="14" t="s">
        <v>82</v>
      </c>
      <c r="BK232" s="239">
        <f>ROUND(I232*H232,3)</f>
        <v>0</v>
      </c>
      <c r="BL232" s="14" t="s">
        <v>232</v>
      </c>
      <c r="BM232" s="237" t="s">
        <v>952</v>
      </c>
    </row>
    <row r="233" s="2" customFormat="1" ht="24.15" customHeight="1">
      <c r="A233" s="35"/>
      <c r="B233" s="36"/>
      <c r="C233" s="226" t="s">
        <v>563</v>
      </c>
      <c r="D233" s="226" t="s">
        <v>170</v>
      </c>
      <c r="E233" s="227" t="s">
        <v>2265</v>
      </c>
      <c r="F233" s="228" t="s">
        <v>2266</v>
      </c>
      <c r="G233" s="229" t="s">
        <v>777</v>
      </c>
      <c r="H233" s="231"/>
      <c r="I233" s="231"/>
      <c r="J233" s="230">
        <f>ROUND(I233*H233,3)</f>
        <v>0</v>
      </c>
      <c r="K233" s="232"/>
      <c r="L233" s="41"/>
      <c r="M233" s="233" t="s">
        <v>1</v>
      </c>
      <c r="N233" s="234" t="s">
        <v>38</v>
      </c>
      <c r="O233" s="94"/>
      <c r="P233" s="235">
        <f>O233*H233</f>
        <v>0</v>
      </c>
      <c r="Q233" s="235">
        <v>0</v>
      </c>
      <c r="R233" s="235">
        <f>Q233*H233</f>
        <v>0</v>
      </c>
      <c r="S233" s="235">
        <v>0</v>
      </c>
      <c r="T233" s="236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237" t="s">
        <v>232</v>
      </c>
      <c r="AT233" s="237" t="s">
        <v>170</v>
      </c>
      <c r="AU233" s="237" t="s">
        <v>82</v>
      </c>
      <c r="AY233" s="14" t="s">
        <v>168</v>
      </c>
      <c r="BE233" s="238">
        <f>IF(N233="základná",J233,0)</f>
        <v>0</v>
      </c>
      <c r="BF233" s="238">
        <f>IF(N233="znížená",J233,0)</f>
        <v>0</v>
      </c>
      <c r="BG233" s="238">
        <f>IF(N233="zákl. prenesená",J233,0)</f>
        <v>0</v>
      </c>
      <c r="BH233" s="238">
        <f>IF(N233="zníž. prenesená",J233,0)</f>
        <v>0</v>
      </c>
      <c r="BI233" s="238">
        <f>IF(N233="nulová",J233,0)</f>
        <v>0</v>
      </c>
      <c r="BJ233" s="14" t="s">
        <v>82</v>
      </c>
      <c r="BK233" s="239">
        <f>ROUND(I233*H233,3)</f>
        <v>0</v>
      </c>
      <c r="BL233" s="14" t="s">
        <v>232</v>
      </c>
      <c r="BM233" s="237" t="s">
        <v>960</v>
      </c>
    </row>
    <row r="234" s="12" customFormat="1" ht="22.8" customHeight="1">
      <c r="A234" s="12"/>
      <c r="B234" s="210"/>
      <c r="C234" s="211"/>
      <c r="D234" s="212" t="s">
        <v>71</v>
      </c>
      <c r="E234" s="224" t="s">
        <v>1208</v>
      </c>
      <c r="F234" s="224" t="s">
        <v>1209</v>
      </c>
      <c r="G234" s="211"/>
      <c r="H234" s="211"/>
      <c r="I234" s="214"/>
      <c r="J234" s="225">
        <f>BK234</f>
        <v>0</v>
      </c>
      <c r="K234" s="211"/>
      <c r="L234" s="216"/>
      <c r="M234" s="217"/>
      <c r="N234" s="218"/>
      <c r="O234" s="218"/>
      <c r="P234" s="219">
        <f>SUM(P235:P237)</f>
        <v>0</v>
      </c>
      <c r="Q234" s="218"/>
      <c r="R234" s="219">
        <f>SUM(R235:R237)</f>
        <v>0.00036427049999999999</v>
      </c>
      <c r="S234" s="218"/>
      <c r="T234" s="220">
        <f>SUM(T235:T237)</f>
        <v>0</v>
      </c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R234" s="221" t="s">
        <v>82</v>
      </c>
      <c r="AT234" s="222" t="s">
        <v>71</v>
      </c>
      <c r="AU234" s="222" t="s">
        <v>80</v>
      </c>
      <c r="AY234" s="221" t="s">
        <v>168</v>
      </c>
      <c r="BK234" s="223">
        <f>SUM(BK235:BK237)</f>
        <v>0</v>
      </c>
    </row>
    <row r="235" s="2" customFormat="1" ht="24.15" customHeight="1">
      <c r="A235" s="35"/>
      <c r="B235" s="36"/>
      <c r="C235" s="226" t="s">
        <v>567</v>
      </c>
      <c r="D235" s="226" t="s">
        <v>170</v>
      </c>
      <c r="E235" s="227" t="s">
        <v>2267</v>
      </c>
      <c r="F235" s="228" t="s">
        <v>2268</v>
      </c>
      <c r="G235" s="229" t="s">
        <v>1527</v>
      </c>
      <c r="H235" s="230">
        <v>5</v>
      </c>
      <c r="I235" s="231"/>
      <c r="J235" s="230">
        <f>ROUND(I235*H235,3)</f>
        <v>0</v>
      </c>
      <c r="K235" s="232"/>
      <c r="L235" s="41"/>
      <c r="M235" s="233" t="s">
        <v>1</v>
      </c>
      <c r="N235" s="234" t="s">
        <v>38</v>
      </c>
      <c r="O235" s="94"/>
      <c r="P235" s="235">
        <f>O235*H235</f>
        <v>0</v>
      </c>
      <c r="Q235" s="235">
        <v>7.2854099999999998E-05</v>
      </c>
      <c r="R235" s="235">
        <f>Q235*H235</f>
        <v>0.00036427049999999999</v>
      </c>
      <c r="S235" s="235">
        <v>0</v>
      </c>
      <c r="T235" s="236">
        <f>S235*H235</f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237" t="s">
        <v>232</v>
      </c>
      <c r="AT235" s="237" t="s">
        <v>170</v>
      </c>
      <c r="AU235" s="237" t="s">
        <v>82</v>
      </c>
      <c r="AY235" s="14" t="s">
        <v>168</v>
      </c>
      <c r="BE235" s="238">
        <f>IF(N235="základná",J235,0)</f>
        <v>0</v>
      </c>
      <c r="BF235" s="238">
        <f>IF(N235="znížená",J235,0)</f>
        <v>0</v>
      </c>
      <c r="BG235" s="238">
        <f>IF(N235="zákl. prenesená",J235,0)</f>
        <v>0</v>
      </c>
      <c r="BH235" s="238">
        <f>IF(N235="zníž. prenesená",J235,0)</f>
        <v>0</v>
      </c>
      <c r="BI235" s="238">
        <f>IF(N235="nulová",J235,0)</f>
        <v>0</v>
      </c>
      <c r="BJ235" s="14" t="s">
        <v>82</v>
      </c>
      <c r="BK235" s="239">
        <f>ROUND(I235*H235,3)</f>
        <v>0</v>
      </c>
      <c r="BL235" s="14" t="s">
        <v>232</v>
      </c>
      <c r="BM235" s="237" t="s">
        <v>968</v>
      </c>
    </row>
    <row r="236" s="2" customFormat="1" ht="49.05" customHeight="1">
      <c r="A236" s="35"/>
      <c r="B236" s="36"/>
      <c r="C236" s="240" t="s">
        <v>571</v>
      </c>
      <c r="D236" s="240" t="s">
        <v>439</v>
      </c>
      <c r="E236" s="241" t="s">
        <v>2269</v>
      </c>
      <c r="F236" s="242" t="s">
        <v>2270</v>
      </c>
      <c r="G236" s="243" t="s">
        <v>2271</v>
      </c>
      <c r="H236" s="244">
        <v>5</v>
      </c>
      <c r="I236" s="245"/>
      <c r="J236" s="244">
        <f>ROUND(I236*H236,3)</f>
        <v>0</v>
      </c>
      <c r="K236" s="246"/>
      <c r="L236" s="247"/>
      <c r="M236" s="248" t="s">
        <v>1</v>
      </c>
      <c r="N236" s="249" t="s">
        <v>38</v>
      </c>
      <c r="O236" s="94"/>
      <c r="P236" s="235">
        <f>O236*H236</f>
        <v>0</v>
      </c>
      <c r="Q236" s="235">
        <v>0</v>
      </c>
      <c r="R236" s="235">
        <f>Q236*H236</f>
        <v>0</v>
      </c>
      <c r="S236" s="235">
        <v>0</v>
      </c>
      <c r="T236" s="236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37" t="s">
        <v>297</v>
      </c>
      <c r="AT236" s="237" t="s">
        <v>439</v>
      </c>
      <c r="AU236" s="237" t="s">
        <v>82</v>
      </c>
      <c r="AY236" s="14" t="s">
        <v>168</v>
      </c>
      <c r="BE236" s="238">
        <f>IF(N236="základná",J236,0)</f>
        <v>0</v>
      </c>
      <c r="BF236" s="238">
        <f>IF(N236="znížená",J236,0)</f>
        <v>0</v>
      </c>
      <c r="BG236" s="238">
        <f>IF(N236="zákl. prenesená",J236,0)</f>
        <v>0</v>
      </c>
      <c r="BH236" s="238">
        <f>IF(N236="zníž. prenesená",J236,0)</f>
        <v>0</v>
      </c>
      <c r="BI236" s="238">
        <f>IF(N236="nulová",J236,0)</f>
        <v>0</v>
      </c>
      <c r="BJ236" s="14" t="s">
        <v>82</v>
      </c>
      <c r="BK236" s="239">
        <f>ROUND(I236*H236,3)</f>
        <v>0</v>
      </c>
      <c r="BL236" s="14" t="s">
        <v>232</v>
      </c>
      <c r="BM236" s="237" t="s">
        <v>978</v>
      </c>
    </row>
    <row r="237" s="2" customFormat="1" ht="24.15" customHeight="1">
      <c r="A237" s="35"/>
      <c r="B237" s="36"/>
      <c r="C237" s="226" t="s">
        <v>575</v>
      </c>
      <c r="D237" s="226" t="s">
        <v>170</v>
      </c>
      <c r="E237" s="227" t="s">
        <v>2272</v>
      </c>
      <c r="F237" s="228" t="s">
        <v>2273</v>
      </c>
      <c r="G237" s="229" t="s">
        <v>777</v>
      </c>
      <c r="H237" s="231"/>
      <c r="I237" s="231"/>
      <c r="J237" s="230">
        <f>ROUND(I237*H237,3)</f>
        <v>0</v>
      </c>
      <c r="K237" s="232"/>
      <c r="L237" s="41"/>
      <c r="M237" s="255" t="s">
        <v>1</v>
      </c>
      <c r="N237" s="256" t="s">
        <v>38</v>
      </c>
      <c r="O237" s="252"/>
      <c r="P237" s="253">
        <f>O237*H237</f>
        <v>0</v>
      </c>
      <c r="Q237" s="253">
        <v>0</v>
      </c>
      <c r="R237" s="253">
        <f>Q237*H237</f>
        <v>0</v>
      </c>
      <c r="S237" s="253">
        <v>0</v>
      </c>
      <c r="T237" s="254">
        <f>S237*H237</f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37" t="s">
        <v>232</v>
      </c>
      <c r="AT237" s="237" t="s">
        <v>170</v>
      </c>
      <c r="AU237" s="237" t="s">
        <v>82</v>
      </c>
      <c r="AY237" s="14" t="s">
        <v>168</v>
      </c>
      <c r="BE237" s="238">
        <f>IF(N237="základná",J237,0)</f>
        <v>0</v>
      </c>
      <c r="BF237" s="238">
        <f>IF(N237="znížená",J237,0)</f>
        <v>0</v>
      </c>
      <c r="BG237" s="238">
        <f>IF(N237="zákl. prenesená",J237,0)</f>
        <v>0</v>
      </c>
      <c r="BH237" s="238">
        <f>IF(N237="zníž. prenesená",J237,0)</f>
        <v>0</v>
      </c>
      <c r="BI237" s="238">
        <f>IF(N237="nulová",J237,0)</f>
        <v>0</v>
      </c>
      <c r="BJ237" s="14" t="s">
        <v>82</v>
      </c>
      <c r="BK237" s="239">
        <f>ROUND(I237*H237,3)</f>
        <v>0</v>
      </c>
      <c r="BL237" s="14" t="s">
        <v>232</v>
      </c>
      <c r="BM237" s="237" t="s">
        <v>986</v>
      </c>
    </row>
    <row r="238" s="2" customFormat="1" ht="6.96" customHeight="1">
      <c r="A238" s="35"/>
      <c r="B238" s="69"/>
      <c r="C238" s="70"/>
      <c r="D238" s="70"/>
      <c r="E238" s="70"/>
      <c r="F238" s="70"/>
      <c r="G238" s="70"/>
      <c r="H238" s="70"/>
      <c r="I238" s="70"/>
      <c r="J238" s="70"/>
      <c r="K238" s="70"/>
      <c r="L238" s="41"/>
      <c r="M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</row>
  </sheetData>
  <sheetProtection sheet="1" autoFilter="0" formatColumns="0" formatRows="0" objects="1" scenarios="1" spinCount="100000" saltValue="Y+qEzZHc9KnOiSAl82IDWFe3e070/Eb8suiFDbPcngPt1mOFm+jgPtCg5WdH14O4YjutX1tgVqVdH8GYSPVDoQ==" hashValue="txWw47s8GfmFxrYgusXBV1t5NRV1/BVmAy1RI9ybE2fiW6J5R5New+FhCsKexAI7oEoY7sHHCqjm0HK2Q63y/g==" algorithmName="SHA-512" password="CC35"/>
  <autoFilter ref="C125:K237"/>
  <mergeCells count="9">
    <mergeCell ref="E7:H7"/>
    <mergeCell ref="E9:H9"/>
    <mergeCell ref="E18:H18"/>
    <mergeCell ref="E27:H27"/>
    <mergeCell ref="E85:H85"/>
    <mergeCell ref="E87:H87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99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72</v>
      </c>
    </row>
    <row r="4" s="1" customFormat="1" ht="24.96" customHeight="1">
      <c r="B4" s="17"/>
      <c r="D4" s="141" t="s">
        <v>115</v>
      </c>
      <c r="L4" s="17"/>
      <c r="M4" s="14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3" t="s">
        <v>14</v>
      </c>
      <c r="L6" s="17"/>
    </row>
    <row r="7" s="1" customFormat="1" ht="26.25" customHeight="1">
      <c r="B7" s="17"/>
      <c r="E7" s="144" t="str">
        <f>'Rekapitulácia stavby'!K6</f>
        <v>Centrum integrovanej zdravotnej starostlivosti, denné centrum pre seniorov, denný stacionár v meste Bánovce nad Bebravou</v>
      </c>
      <c r="F7" s="143"/>
      <c r="G7" s="143"/>
      <c r="H7" s="143"/>
      <c r="L7" s="17"/>
    </row>
    <row r="8" s="2" customFormat="1" ht="12" customHeight="1">
      <c r="A8" s="35"/>
      <c r="B8" s="41"/>
      <c r="C8" s="35"/>
      <c r="D8" s="143" t="s">
        <v>116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5" t="s">
        <v>2274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3" t="s">
        <v>16</v>
      </c>
      <c r="E11" s="35"/>
      <c r="F11" s="146" t="s">
        <v>1</v>
      </c>
      <c r="G11" s="35"/>
      <c r="H11" s="35"/>
      <c r="I11" s="143" t="s">
        <v>17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3" t="s">
        <v>18</v>
      </c>
      <c r="E12" s="35"/>
      <c r="F12" s="146" t="s">
        <v>19</v>
      </c>
      <c r="G12" s="35"/>
      <c r="H12" s="35"/>
      <c r="I12" s="143" t="s">
        <v>20</v>
      </c>
      <c r="J12" s="147" t="str">
        <f>'Rekapitulácia stavby'!AN8</f>
        <v>9. 11. 2022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3" t="s">
        <v>22</v>
      </c>
      <c r="E14" s="35"/>
      <c r="F14" s="35"/>
      <c r="G14" s="35"/>
      <c r="H14" s="35"/>
      <c r="I14" s="143" t="s">
        <v>23</v>
      </c>
      <c r="J14" s="146" t="str">
        <f>IF('Rekapitulácia stavby'!AN10="","",'Rekapitulácia stavby'!AN10)</f>
        <v/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6" t="str">
        <f>IF('Rekapitulácia stavby'!E11="","",'Rekapitulácia stavby'!E11)</f>
        <v xml:space="preserve"> </v>
      </c>
      <c r="F15" s="35"/>
      <c r="G15" s="35"/>
      <c r="H15" s="35"/>
      <c r="I15" s="143" t="s">
        <v>24</v>
      </c>
      <c r="J15" s="146" t="str">
        <f>IF('Rekapitulácia stavby'!AN11="","",'Rekapitulácia stavby'!AN11)</f>
        <v/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3" t="s">
        <v>25</v>
      </c>
      <c r="E17" s="35"/>
      <c r="F17" s="35"/>
      <c r="G17" s="35"/>
      <c r="H17" s="35"/>
      <c r="I17" s="143" t="s">
        <v>23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24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3" t="s">
        <v>27</v>
      </c>
      <c r="E20" s="35"/>
      <c r="F20" s="35"/>
      <c r="G20" s="35"/>
      <c r="H20" s="35"/>
      <c r="I20" s="143" t="s">
        <v>23</v>
      </c>
      <c r="J20" s="146" t="str">
        <f>IF('Rekapitulácia stavby'!AN16="","",'Rekapitulácia stavby'!AN16)</f>
        <v/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6" t="str">
        <f>IF('Rekapitulácia stavby'!E17="","",'Rekapitulácia stavby'!E17)</f>
        <v xml:space="preserve"> </v>
      </c>
      <c r="F21" s="35"/>
      <c r="G21" s="35"/>
      <c r="H21" s="35"/>
      <c r="I21" s="143" t="s">
        <v>24</v>
      </c>
      <c r="J21" s="146" t="str">
        <f>IF('Rekapitulácia stavby'!AN17="","",'Rekapitulácia stavby'!AN17)</f>
        <v/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3" t="s">
        <v>30</v>
      </c>
      <c r="E23" s="35"/>
      <c r="F23" s="35"/>
      <c r="G23" s="35"/>
      <c r="H23" s="35"/>
      <c r="I23" s="143" t="s">
        <v>23</v>
      </c>
      <c r="J23" s="146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6" t="str">
        <f>IF('Rekapitulácia stavby'!E20="","",'Rekapitulácia stavby'!E20)</f>
        <v xml:space="preserve"> </v>
      </c>
      <c r="F24" s="35"/>
      <c r="G24" s="35"/>
      <c r="H24" s="35"/>
      <c r="I24" s="143" t="s">
        <v>24</v>
      </c>
      <c r="J24" s="146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3" t="s">
        <v>31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3" t="s">
        <v>32</v>
      </c>
      <c r="E30" s="35"/>
      <c r="F30" s="35"/>
      <c r="G30" s="35"/>
      <c r="H30" s="35"/>
      <c r="I30" s="35"/>
      <c r="J30" s="154">
        <f>ROUND(J123,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5" t="s">
        <v>34</v>
      </c>
      <c r="G32" s="35"/>
      <c r="H32" s="35"/>
      <c r="I32" s="155" t="s">
        <v>33</v>
      </c>
      <c r="J32" s="155" t="s">
        <v>35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6" t="s">
        <v>36</v>
      </c>
      <c r="E33" s="157" t="s">
        <v>37</v>
      </c>
      <c r="F33" s="158">
        <f>ROUND((SUM(BE123:BE183)),  2)</f>
        <v>0</v>
      </c>
      <c r="G33" s="159"/>
      <c r="H33" s="159"/>
      <c r="I33" s="160">
        <v>0.20000000000000001</v>
      </c>
      <c r="J33" s="158">
        <f>ROUND(((SUM(BE123:BE183))*I33),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7" t="s">
        <v>38</v>
      </c>
      <c r="F34" s="158">
        <f>ROUND((SUM(BF123:BF183)),  2)</f>
        <v>0</v>
      </c>
      <c r="G34" s="159"/>
      <c r="H34" s="159"/>
      <c r="I34" s="160">
        <v>0.20000000000000001</v>
      </c>
      <c r="J34" s="158">
        <f>ROUND(((SUM(BF123:BF183))*I34),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39</v>
      </c>
      <c r="F35" s="161">
        <f>ROUND((SUM(BG123:BG183)),  2)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40</v>
      </c>
      <c r="F36" s="161">
        <f>ROUND((SUM(BH123:BH183)),  2)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41</v>
      </c>
      <c r="F37" s="158">
        <f>ROUND((SUM(BI123:BI183)),  2)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3"/>
      <c r="D39" s="164" t="s">
        <v>42</v>
      </c>
      <c r="E39" s="165"/>
      <c r="F39" s="165"/>
      <c r="G39" s="166" t="s">
        <v>43</v>
      </c>
      <c r="H39" s="167" t="s">
        <v>44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0" t="s">
        <v>45</v>
      </c>
      <c r="E50" s="171"/>
      <c r="F50" s="171"/>
      <c r="G50" s="170" t="s">
        <v>46</v>
      </c>
      <c r="H50" s="171"/>
      <c r="I50" s="171"/>
      <c r="J50" s="171"/>
      <c r="K50" s="171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2" t="s">
        <v>47</v>
      </c>
      <c r="E61" s="173"/>
      <c r="F61" s="174" t="s">
        <v>48</v>
      </c>
      <c r="G61" s="172" t="s">
        <v>47</v>
      </c>
      <c r="H61" s="173"/>
      <c r="I61" s="173"/>
      <c r="J61" s="175" t="s">
        <v>48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0" t="s">
        <v>49</v>
      </c>
      <c r="E65" s="176"/>
      <c r="F65" s="176"/>
      <c r="G65" s="170" t="s">
        <v>50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2" t="s">
        <v>47</v>
      </c>
      <c r="E76" s="173"/>
      <c r="F76" s="174" t="s">
        <v>48</v>
      </c>
      <c r="G76" s="172" t="s">
        <v>47</v>
      </c>
      <c r="H76" s="173"/>
      <c r="I76" s="173"/>
      <c r="J76" s="175" t="s">
        <v>48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118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14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26.25" customHeight="1">
      <c r="A85" s="35"/>
      <c r="B85" s="36"/>
      <c r="C85" s="37"/>
      <c r="D85" s="37"/>
      <c r="E85" s="181" t="str">
        <f>E7</f>
        <v>Centrum integrovanej zdravotnej starostlivosti, denné centrum pre seniorov, denný stacionár v meste Bánovce nad Bebravou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116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9" t="str">
        <f>E9</f>
        <v>7a - plynoinštalácia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18</v>
      </c>
      <c r="D89" s="37"/>
      <c r="E89" s="37"/>
      <c r="F89" s="24" t="str">
        <f>F12</f>
        <v xml:space="preserve"> </v>
      </c>
      <c r="G89" s="37"/>
      <c r="H89" s="37"/>
      <c r="I89" s="29" t="s">
        <v>20</v>
      </c>
      <c r="J89" s="82" t="str">
        <f>IF(J12="","",J12)</f>
        <v>9. 11. 2022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22</v>
      </c>
      <c r="D91" s="37"/>
      <c r="E91" s="37"/>
      <c r="F91" s="24" t="str">
        <f>E15</f>
        <v xml:space="preserve"> </v>
      </c>
      <c r="G91" s="37"/>
      <c r="H91" s="37"/>
      <c r="I91" s="29" t="s">
        <v>27</v>
      </c>
      <c r="J91" s="33" t="str">
        <f>E21</f>
        <v xml:space="preserve"> 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25</v>
      </c>
      <c r="D92" s="37"/>
      <c r="E92" s="37"/>
      <c r="F92" s="24" t="str">
        <f>IF(E18="","",E18)</f>
        <v>Vyplň údaj</v>
      </c>
      <c r="G92" s="37"/>
      <c r="H92" s="37"/>
      <c r="I92" s="29" t="s">
        <v>30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82" t="s">
        <v>119</v>
      </c>
      <c r="D94" s="183"/>
      <c r="E94" s="183"/>
      <c r="F94" s="183"/>
      <c r="G94" s="183"/>
      <c r="H94" s="183"/>
      <c r="I94" s="183"/>
      <c r="J94" s="184" t="s">
        <v>120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85" t="s">
        <v>121</v>
      </c>
      <c r="D96" s="37"/>
      <c r="E96" s="37"/>
      <c r="F96" s="37"/>
      <c r="G96" s="37"/>
      <c r="H96" s="37"/>
      <c r="I96" s="37"/>
      <c r="J96" s="113">
        <f>J123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122</v>
      </c>
    </row>
    <row r="97" s="9" customFormat="1" ht="24.96" customHeight="1">
      <c r="A97" s="9"/>
      <c r="B97" s="186"/>
      <c r="C97" s="187"/>
      <c r="D97" s="188" t="s">
        <v>132</v>
      </c>
      <c r="E97" s="189"/>
      <c r="F97" s="189"/>
      <c r="G97" s="189"/>
      <c r="H97" s="189"/>
      <c r="I97" s="189"/>
      <c r="J97" s="190">
        <f>J124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2"/>
      <c r="C98" s="193"/>
      <c r="D98" s="194" t="s">
        <v>2275</v>
      </c>
      <c r="E98" s="195"/>
      <c r="F98" s="195"/>
      <c r="G98" s="195"/>
      <c r="H98" s="195"/>
      <c r="I98" s="195"/>
      <c r="J98" s="196">
        <f>J125</f>
        <v>0</v>
      </c>
      <c r="K98" s="193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2"/>
      <c r="C99" s="193"/>
      <c r="D99" s="194" t="s">
        <v>140</v>
      </c>
      <c r="E99" s="195"/>
      <c r="F99" s="195"/>
      <c r="G99" s="195"/>
      <c r="H99" s="195"/>
      <c r="I99" s="195"/>
      <c r="J99" s="196">
        <f>J170</f>
        <v>0</v>
      </c>
      <c r="K99" s="193"/>
      <c r="L99" s="19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2"/>
      <c r="C100" s="193"/>
      <c r="D100" s="194" t="s">
        <v>2276</v>
      </c>
      <c r="E100" s="195"/>
      <c r="F100" s="195"/>
      <c r="G100" s="195"/>
      <c r="H100" s="195"/>
      <c r="I100" s="195"/>
      <c r="J100" s="196">
        <f>J172</f>
        <v>0</v>
      </c>
      <c r="K100" s="193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2"/>
      <c r="C101" s="193"/>
      <c r="D101" s="194" t="s">
        <v>2277</v>
      </c>
      <c r="E101" s="195"/>
      <c r="F101" s="195"/>
      <c r="G101" s="195"/>
      <c r="H101" s="195"/>
      <c r="I101" s="195"/>
      <c r="J101" s="196">
        <f>J173</f>
        <v>0</v>
      </c>
      <c r="K101" s="193"/>
      <c r="L101" s="19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2"/>
      <c r="C102" s="193"/>
      <c r="D102" s="194" t="s">
        <v>147</v>
      </c>
      <c r="E102" s="195"/>
      <c r="F102" s="195"/>
      <c r="G102" s="195"/>
      <c r="H102" s="195"/>
      <c r="I102" s="195"/>
      <c r="J102" s="196">
        <f>J176</f>
        <v>0</v>
      </c>
      <c r="K102" s="193"/>
      <c r="L102" s="19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2"/>
      <c r="C103" s="193"/>
      <c r="D103" s="194" t="s">
        <v>1771</v>
      </c>
      <c r="E103" s="195"/>
      <c r="F103" s="195"/>
      <c r="G103" s="195"/>
      <c r="H103" s="195"/>
      <c r="I103" s="195"/>
      <c r="J103" s="196">
        <f>J180</f>
        <v>0</v>
      </c>
      <c r="K103" s="193"/>
      <c r="L103" s="19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5"/>
      <c r="B104" s="36"/>
      <c r="C104" s="37"/>
      <c r="D104" s="37"/>
      <c r="E104" s="37"/>
      <c r="F104" s="37"/>
      <c r="G104" s="37"/>
      <c r="H104" s="37"/>
      <c r="I104" s="37"/>
      <c r="J104" s="37"/>
      <c r="K104" s="37"/>
      <c r="L104" s="66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="2" customFormat="1" ht="6.96" customHeight="1">
      <c r="A105" s="35"/>
      <c r="B105" s="69"/>
      <c r="C105" s="70"/>
      <c r="D105" s="70"/>
      <c r="E105" s="70"/>
      <c r="F105" s="70"/>
      <c r="G105" s="70"/>
      <c r="H105" s="70"/>
      <c r="I105" s="70"/>
      <c r="J105" s="70"/>
      <c r="K105" s="70"/>
      <c r="L105" s="66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9" s="2" customFormat="1" ht="6.96" customHeight="1">
      <c r="A109" s="35"/>
      <c r="B109" s="71"/>
      <c r="C109" s="72"/>
      <c r="D109" s="72"/>
      <c r="E109" s="72"/>
      <c r="F109" s="72"/>
      <c r="G109" s="72"/>
      <c r="H109" s="72"/>
      <c r="I109" s="72"/>
      <c r="J109" s="72"/>
      <c r="K109" s="72"/>
      <c r="L109" s="6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24.96" customHeight="1">
      <c r="A110" s="35"/>
      <c r="B110" s="36"/>
      <c r="C110" s="20" t="s">
        <v>154</v>
      </c>
      <c r="D110" s="37"/>
      <c r="E110" s="37"/>
      <c r="F110" s="37"/>
      <c r="G110" s="37"/>
      <c r="H110" s="37"/>
      <c r="I110" s="37"/>
      <c r="J110" s="37"/>
      <c r="K110" s="37"/>
      <c r="L110" s="6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6.96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2" customHeight="1">
      <c r="A112" s="35"/>
      <c r="B112" s="36"/>
      <c r="C112" s="29" t="s">
        <v>14</v>
      </c>
      <c r="D112" s="37"/>
      <c r="E112" s="37"/>
      <c r="F112" s="37"/>
      <c r="G112" s="37"/>
      <c r="H112" s="37"/>
      <c r="I112" s="37"/>
      <c r="J112" s="37"/>
      <c r="K112" s="37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26.25" customHeight="1">
      <c r="A113" s="35"/>
      <c r="B113" s="36"/>
      <c r="C113" s="37"/>
      <c r="D113" s="37"/>
      <c r="E113" s="181" t="str">
        <f>E7</f>
        <v>Centrum integrovanej zdravotnej starostlivosti, denné centrum pre seniorov, denný stacionár v meste Bánovce nad Bebravou</v>
      </c>
      <c r="F113" s="29"/>
      <c r="G113" s="29"/>
      <c r="H113" s="29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2" customHeight="1">
      <c r="A114" s="35"/>
      <c r="B114" s="36"/>
      <c r="C114" s="29" t="s">
        <v>116</v>
      </c>
      <c r="D114" s="37"/>
      <c r="E114" s="37"/>
      <c r="F114" s="37"/>
      <c r="G114" s="37"/>
      <c r="H114" s="37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6.5" customHeight="1">
      <c r="A115" s="35"/>
      <c r="B115" s="36"/>
      <c r="C115" s="37"/>
      <c r="D115" s="37"/>
      <c r="E115" s="79" t="str">
        <f>E9</f>
        <v>7a - plynoinštalácia</v>
      </c>
      <c r="F115" s="37"/>
      <c r="G115" s="37"/>
      <c r="H115" s="37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6.96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2" customHeight="1">
      <c r="A117" s="35"/>
      <c r="B117" s="36"/>
      <c r="C117" s="29" t="s">
        <v>18</v>
      </c>
      <c r="D117" s="37"/>
      <c r="E117" s="37"/>
      <c r="F117" s="24" t="str">
        <f>F12</f>
        <v xml:space="preserve"> </v>
      </c>
      <c r="G117" s="37"/>
      <c r="H117" s="37"/>
      <c r="I117" s="29" t="s">
        <v>20</v>
      </c>
      <c r="J117" s="82" t="str">
        <f>IF(J12="","",J12)</f>
        <v>9. 11. 2022</v>
      </c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6.96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5.15" customHeight="1">
      <c r="A119" s="35"/>
      <c r="B119" s="36"/>
      <c r="C119" s="29" t="s">
        <v>22</v>
      </c>
      <c r="D119" s="37"/>
      <c r="E119" s="37"/>
      <c r="F119" s="24" t="str">
        <f>E15</f>
        <v xml:space="preserve"> </v>
      </c>
      <c r="G119" s="37"/>
      <c r="H119" s="37"/>
      <c r="I119" s="29" t="s">
        <v>27</v>
      </c>
      <c r="J119" s="33" t="str">
        <f>E21</f>
        <v xml:space="preserve"> </v>
      </c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5.15" customHeight="1">
      <c r="A120" s="35"/>
      <c r="B120" s="36"/>
      <c r="C120" s="29" t="s">
        <v>25</v>
      </c>
      <c r="D120" s="37"/>
      <c r="E120" s="37"/>
      <c r="F120" s="24" t="str">
        <f>IF(E18="","",E18)</f>
        <v>Vyplň údaj</v>
      </c>
      <c r="G120" s="37"/>
      <c r="H120" s="37"/>
      <c r="I120" s="29" t="s">
        <v>30</v>
      </c>
      <c r="J120" s="33" t="str">
        <f>E24</f>
        <v xml:space="preserve"> </v>
      </c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0.32" customHeight="1">
      <c r="A121" s="35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6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11" customFormat="1" ht="29.28" customHeight="1">
      <c r="A122" s="198"/>
      <c r="B122" s="199"/>
      <c r="C122" s="200" t="s">
        <v>155</v>
      </c>
      <c r="D122" s="201" t="s">
        <v>57</v>
      </c>
      <c r="E122" s="201" t="s">
        <v>53</v>
      </c>
      <c r="F122" s="201" t="s">
        <v>54</v>
      </c>
      <c r="G122" s="201" t="s">
        <v>156</v>
      </c>
      <c r="H122" s="201" t="s">
        <v>157</v>
      </c>
      <c r="I122" s="201" t="s">
        <v>158</v>
      </c>
      <c r="J122" s="202" t="s">
        <v>120</v>
      </c>
      <c r="K122" s="203" t="s">
        <v>159</v>
      </c>
      <c r="L122" s="204"/>
      <c r="M122" s="103" t="s">
        <v>1</v>
      </c>
      <c r="N122" s="104" t="s">
        <v>36</v>
      </c>
      <c r="O122" s="104" t="s">
        <v>160</v>
      </c>
      <c r="P122" s="104" t="s">
        <v>161</v>
      </c>
      <c r="Q122" s="104" t="s">
        <v>162</v>
      </c>
      <c r="R122" s="104" t="s">
        <v>163</v>
      </c>
      <c r="S122" s="104" t="s">
        <v>164</v>
      </c>
      <c r="T122" s="105" t="s">
        <v>165</v>
      </c>
      <c r="U122" s="198"/>
      <c r="V122" s="198"/>
      <c r="W122" s="198"/>
      <c r="X122" s="198"/>
      <c r="Y122" s="198"/>
      <c r="Z122" s="198"/>
      <c r="AA122" s="198"/>
      <c r="AB122" s="198"/>
      <c r="AC122" s="198"/>
      <c r="AD122" s="198"/>
      <c r="AE122" s="198"/>
    </row>
    <row r="123" s="2" customFormat="1" ht="22.8" customHeight="1">
      <c r="A123" s="35"/>
      <c r="B123" s="36"/>
      <c r="C123" s="110" t="s">
        <v>121</v>
      </c>
      <c r="D123" s="37"/>
      <c r="E123" s="37"/>
      <c r="F123" s="37"/>
      <c r="G123" s="37"/>
      <c r="H123" s="37"/>
      <c r="I123" s="37"/>
      <c r="J123" s="205">
        <f>BK123</f>
        <v>0</v>
      </c>
      <c r="K123" s="37"/>
      <c r="L123" s="41"/>
      <c r="M123" s="106"/>
      <c r="N123" s="206"/>
      <c r="O123" s="107"/>
      <c r="P123" s="207">
        <f>P124</f>
        <v>0</v>
      </c>
      <c r="Q123" s="107"/>
      <c r="R123" s="207">
        <f>R124</f>
        <v>0.092929614300000005</v>
      </c>
      <c r="S123" s="107"/>
      <c r="T123" s="208">
        <f>T124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T123" s="14" t="s">
        <v>71</v>
      </c>
      <c r="AU123" s="14" t="s">
        <v>122</v>
      </c>
      <c r="BK123" s="209">
        <f>BK124</f>
        <v>0</v>
      </c>
    </row>
    <row r="124" s="12" customFormat="1" ht="25.92" customHeight="1">
      <c r="A124" s="12"/>
      <c r="B124" s="210"/>
      <c r="C124" s="211"/>
      <c r="D124" s="212" t="s">
        <v>71</v>
      </c>
      <c r="E124" s="213" t="s">
        <v>717</v>
      </c>
      <c r="F124" s="213" t="s">
        <v>718</v>
      </c>
      <c r="G124" s="211"/>
      <c r="H124" s="211"/>
      <c r="I124" s="214"/>
      <c r="J124" s="215">
        <f>BK124</f>
        <v>0</v>
      </c>
      <c r="K124" s="211"/>
      <c r="L124" s="216"/>
      <c r="M124" s="217"/>
      <c r="N124" s="218"/>
      <c r="O124" s="218"/>
      <c r="P124" s="219">
        <f>P125+P170+P172+P173+P176+P180</f>
        <v>0</v>
      </c>
      <c r="Q124" s="218"/>
      <c r="R124" s="219">
        <f>R125+R170+R172+R173+R176+R180</f>
        <v>0.092929614300000005</v>
      </c>
      <c r="S124" s="218"/>
      <c r="T124" s="220">
        <f>T125+T170+T172+T173+T176+T180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1" t="s">
        <v>82</v>
      </c>
      <c r="AT124" s="222" t="s">
        <v>71</v>
      </c>
      <c r="AU124" s="222" t="s">
        <v>72</v>
      </c>
      <c r="AY124" s="221" t="s">
        <v>168</v>
      </c>
      <c r="BK124" s="223">
        <f>BK125+BK170+BK172+BK173+BK176+BK180</f>
        <v>0</v>
      </c>
    </row>
    <row r="125" s="12" customFormat="1" ht="22.8" customHeight="1">
      <c r="A125" s="12"/>
      <c r="B125" s="210"/>
      <c r="C125" s="211"/>
      <c r="D125" s="212" t="s">
        <v>71</v>
      </c>
      <c r="E125" s="224" t="s">
        <v>2278</v>
      </c>
      <c r="F125" s="224" t="s">
        <v>2279</v>
      </c>
      <c r="G125" s="211"/>
      <c r="H125" s="211"/>
      <c r="I125" s="214"/>
      <c r="J125" s="225">
        <f>BK125</f>
        <v>0</v>
      </c>
      <c r="K125" s="211"/>
      <c r="L125" s="216"/>
      <c r="M125" s="217"/>
      <c r="N125" s="218"/>
      <c r="O125" s="218"/>
      <c r="P125" s="219">
        <f>SUM(P126:P169)</f>
        <v>0</v>
      </c>
      <c r="Q125" s="218"/>
      <c r="R125" s="219">
        <f>SUM(R126:R169)</f>
        <v>0.077129300300000009</v>
      </c>
      <c r="S125" s="218"/>
      <c r="T125" s="220">
        <f>SUM(T126:T169)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1" t="s">
        <v>82</v>
      </c>
      <c r="AT125" s="222" t="s">
        <v>71</v>
      </c>
      <c r="AU125" s="222" t="s">
        <v>80</v>
      </c>
      <c r="AY125" s="221" t="s">
        <v>168</v>
      </c>
      <c r="BK125" s="223">
        <f>SUM(BK126:BK169)</f>
        <v>0</v>
      </c>
    </row>
    <row r="126" s="2" customFormat="1" ht="24.15" customHeight="1">
      <c r="A126" s="35"/>
      <c r="B126" s="36"/>
      <c r="C126" s="226" t="s">
        <v>80</v>
      </c>
      <c r="D126" s="226" t="s">
        <v>170</v>
      </c>
      <c r="E126" s="227" t="s">
        <v>2280</v>
      </c>
      <c r="F126" s="228" t="s">
        <v>2281</v>
      </c>
      <c r="G126" s="229" t="s">
        <v>666</v>
      </c>
      <c r="H126" s="230">
        <v>2</v>
      </c>
      <c r="I126" s="231"/>
      <c r="J126" s="230">
        <f>ROUND(I126*H126,3)</f>
        <v>0</v>
      </c>
      <c r="K126" s="232"/>
      <c r="L126" s="41"/>
      <c r="M126" s="233" t="s">
        <v>1</v>
      </c>
      <c r="N126" s="234" t="s">
        <v>38</v>
      </c>
      <c r="O126" s="94"/>
      <c r="P126" s="235">
        <f>O126*H126</f>
        <v>0</v>
      </c>
      <c r="Q126" s="235">
        <v>0.0018545079999999999</v>
      </c>
      <c r="R126" s="235">
        <f>Q126*H126</f>
        <v>0.0037090159999999999</v>
      </c>
      <c r="S126" s="235">
        <v>0</v>
      </c>
      <c r="T126" s="236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37" t="s">
        <v>232</v>
      </c>
      <c r="AT126" s="237" t="s">
        <v>170</v>
      </c>
      <c r="AU126" s="237" t="s">
        <v>82</v>
      </c>
      <c r="AY126" s="14" t="s">
        <v>168</v>
      </c>
      <c r="BE126" s="238">
        <f>IF(N126="základná",J126,0)</f>
        <v>0</v>
      </c>
      <c r="BF126" s="238">
        <f>IF(N126="znížená",J126,0)</f>
        <v>0</v>
      </c>
      <c r="BG126" s="238">
        <f>IF(N126="zákl. prenesená",J126,0)</f>
        <v>0</v>
      </c>
      <c r="BH126" s="238">
        <f>IF(N126="zníž. prenesená",J126,0)</f>
        <v>0</v>
      </c>
      <c r="BI126" s="238">
        <f>IF(N126="nulová",J126,0)</f>
        <v>0</v>
      </c>
      <c r="BJ126" s="14" t="s">
        <v>82</v>
      </c>
      <c r="BK126" s="239">
        <f>ROUND(I126*H126,3)</f>
        <v>0</v>
      </c>
      <c r="BL126" s="14" t="s">
        <v>232</v>
      </c>
      <c r="BM126" s="237" t="s">
        <v>82</v>
      </c>
    </row>
    <row r="127" s="2" customFormat="1" ht="24.15" customHeight="1">
      <c r="A127" s="35"/>
      <c r="B127" s="36"/>
      <c r="C127" s="226" t="s">
        <v>82</v>
      </c>
      <c r="D127" s="226" t="s">
        <v>170</v>
      </c>
      <c r="E127" s="227" t="s">
        <v>2282</v>
      </c>
      <c r="F127" s="228" t="s">
        <v>2283</v>
      </c>
      <c r="G127" s="229" t="s">
        <v>666</v>
      </c>
      <c r="H127" s="230">
        <v>2.5</v>
      </c>
      <c r="I127" s="231"/>
      <c r="J127" s="230">
        <f>ROUND(I127*H127,3)</f>
        <v>0</v>
      </c>
      <c r="K127" s="232"/>
      <c r="L127" s="41"/>
      <c r="M127" s="233" t="s">
        <v>1</v>
      </c>
      <c r="N127" s="234" t="s">
        <v>38</v>
      </c>
      <c r="O127" s="94"/>
      <c r="P127" s="235">
        <f>O127*H127</f>
        <v>0</v>
      </c>
      <c r="Q127" s="235">
        <v>0.0027409119999999999</v>
      </c>
      <c r="R127" s="235">
        <f>Q127*H127</f>
        <v>0.0068522799999999997</v>
      </c>
      <c r="S127" s="235">
        <v>0</v>
      </c>
      <c r="T127" s="236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37" t="s">
        <v>232</v>
      </c>
      <c r="AT127" s="237" t="s">
        <v>170</v>
      </c>
      <c r="AU127" s="237" t="s">
        <v>82</v>
      </c>
      <c r="AY127" s="14" t="s">
        <v>168</v>
      </c>
      <c r="BE127" s="238">
        <f>IF(N127="základná",J127,0)</f>
        <v>0</v>
      </c>
      <c r="BF127" s="238">
        <f>IF(N127="znížená",J127,0)</f>
        <v>0</v>
      </c>
      <c r="BG127" s="238">
        <f>IF(N127="zákl. prenesená",J127,0)</f>
        <v>0</v>
      </c>
      <c r="BH127" s="238">
        <f>IF(N127="zníž. prenesená",J127,0)</f>
        <v>0</v>
      </c>
      <c r="BI127" s="238">
        <f>IF(N127="nulová",J127,0)</f>
        <v>0</v>
      </c>
      <c r="BJ127" s="14" t="s">
        <v>82</v>
      </c>
      <c r="BK127" s="239">
        <f>ROUND(I127*H127,3)</f>
        <v>0</v>
      </c>
      <c r="BL127" s="14" t="s">
        <v>232</v>
      </c>
      <c r="BM127" s="237" t="s">
        <v>174</v>
      </c>
    </row>
    <row r="128" s="2" customFormat="1" ht="24.15" customHeight="1">
      <c r="A128" s="35"/>
      <c r="B128" s="36"/>
      <c r="C128" s="226" t="s">
        <v>179</v>
      </c>
      <c r="D128" s="226" t="s">
        <v>170</v>
      </c>
      <c r="E128" s="227" t="s">
        <v>2284</v>
      </c>
      <c r="F128" s="228" t="s">
        <v>2285</v>
      </c>
      <c r="G128" s="229" t="s">
        <v>666</v>
      </c>
      <c r="H128" s="230">
        <v>3</v>
      </c>
      <c r="I128" s="231"/>
      <c r="J128" s="230">
        <f>ROUND(I128*H128,3)</f>
        <v>0</v>
      </c>
      <c r="K128" s="232"/>
      <c r="L128" s="41"/>
      <c r="M128" s="233" t="s">
        <v>1</v>
      </c>
      <c r="N128" s="234" t="s">
        <v>38</v>
      </c>
      <c r="O128" s="94"/>
      <c r="P128" s="235">
        <f>O128*H128</f>
        <v>0</v>
      </c>
      <c r="Q128" s="235">
        <v>0.003535402</v>
      </c>
      <c r="R128" s="235">
        <f>Q128*H128</f>
        <v>0.010606206</v>
      </c>
      <c r="S128" s="235">
        <v>0</v>
      </c>
      <c r="T128" s="236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37" t="s">
        <v>232</v>
      </c>
      <c r="AT128" s="237" t="s">
        <v>170</v>
      </c>
      <c r="AU128" s="237" t="s">
        <v>82</v>
      </c>
      <c r="AY128" s="14" t="s">
        <v>168</v>
      </c>
      <c r="BE128" s="238">
        <f>IF(N128="základná",J128,0)</f>
        <v>0</v>
      </c>
      <c r="BF128" s="238">
        <f>IF(N128="znížená",J128,0)</f>
        <v>0</v>
      </c>
      <c r="BG128" s="238">
        <f>IF(N128="zákl. prenesená",J128,0)</f>
        <v>0</v>
      </c>
      <c r="BH128" s="238">
        <f>IF(N128="zníž. prenesená",J128,0)</f>
        <v>0</v>
      </c>
      <c r="BI128" s="238">
        <f>IF(N128="nulová",J128,0)</f>
        <v>0</v>
      </c>
      <c r="BJ128" s="14" t="s">
        <v>82</v>
      </c>
      <c r="BK128" s="239">
        <f>ROUND(I128*H128,3)</f>
        <v>0</v>
      </c>
      <c r="BL128" s="14" t="s">
        <v>232</v>
      </c>
      <c r="BM128" s="237" t="s">
        <v>190</v>
      </c>
    </row>
    <row r="129" s="2" customFormat="1" ht="24.15" customHeight="1">
      <c r="A129" s="35"/>
      <c r="B129" s="36"/>
      <c r="C129" s="226" t="s">
        <v>174</v>
      </c>
      <c r="D129" s="226" t="s">
        <v>170</v>
      </c>
      <c r="E129" s="227" t="s">
        <v>2286</v>
      </c>
      <c r="F129" s="228" t="s">
        <v>2287</v>
      </c>
      <c r="G129" s="229" t="s">
        <v>666</v>
      </c>
      <c r="H129" s="230">
        <v>7</v>
      </c>
      <c r="I129" s="231"/>
      <c r="J129" s="230">
        <f>ROUND(I129*H129,3)</f>
        <v>0</v>
      </c>
      <c r="K129" s="232"/>
      <c r="L129" s="41"/>
      <c r="M129" s="233" t="s">
        <v>1</v>
      </c>
      <c r="N129" s="234" t="s">
        <v>38</v>
      </c>
      <c r="O129" s="94"/>
      <c r="P129" s="235">
        <f>O129*H129</f>
        <v>0</v>
      </c>
      <c r="Q129" s="235">
        <v>0</v>
      </c>
      <c r="R129" s="235">
        <f>Q129*H129</f>
        <v>0</v>
      </c>
      <c r="S129" s="235">
        <v>0</v>
      </c>
      <c r="T129" s="236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37" t="s">
        <v>232</v>
      </c>
      <c r="AT129" s="237" t="s">
        <v>170</v>
      </c>
      <c r="AU129" s="237" t="s">
        <v>82</v>
      </c>
      <c r="AY129" s="14" t="s">
        <v>168</v>
      </c>
      <c r="BE129" s="238">
        <f>IF(N129="základná",J129,0)</f>
        <v>0</v>
      </c>
      <c r="BF129" s="238">
        <f>IF(N129="znížená",J129,0)</f>
        <v>0</v>
      </c>
      <c r="BG129" s="238">
        <f>IF(N129="zákl. prenesená",J129,0)</f>
        <v>0</v>
      </c>
      <c r="BH129" s="238">
        <f>IF(N129="zníž. prenesená",J129,0)</f>
        <v>0</v>
      </c>
      <c r="BI129" s="238">
        <f>IF(N129="nulová",J129,0)</f>
        <v>0</v>
      </c>
      <c r="BJ129" s="14" t="s">
        <v>82</v>
      </c>
      <c r="BK129" s="239">
        <f>ROUND(I129*H129,3)</f>
        <v>0</v>
      </c>
      <c r="BL129" s="14" t="s">
        <v>232</v>
      </c>
      <c r="BM129" s="237" t="s">
        <v>198</v>
      </c>
    </row>
    <row r="130" s="2" customFormat="1" ht="24.15" customHeight="1">
      <c r="A130" s="35"/>
      <c r="B130" s="36"/>
      <c r="C130" s="226" t="s">
        <v>186</v>
      </c>
      <c r="D130" s="226" t="s">
        <v>170</v>
      </c>
      <c r="E130" s="227" t="s">
        <v>2288</v>
      </c>
      <c r="F130" s="228" t="s">
        <v>2289</v>
      </c>
      <c r="G130" s="229" t="s">
        <v>666</v>
      </c>
      <c r="H130" s="230">
        <v>1.6000000000000001</v>
      </c>
      <c r="I130" s="231"/>
      <c r="J130" s="230">
        <f>ROUND(I130*H130,3)</f>
        <v>0</v>
      </c>
      <c r="K130" s="232"/>
      <c r="L130" s="41"/>
      <c r="M130" s="233" t="s">
        <v>1</v>
      </c>
      <c r="N130" s="234" t="s">
        <v>38</v>
      </c>
      <c r="O130" s="94"/>
      <c r="P130" s="235">
        <f>O130*H130</f>
        <v>0</v>
      </c>
      <c r="Q130" s="235">
        <v>0.016825618000000001</v>
      </c>
      <c r="R130" s="235">
        <f>Q130*H130</f>
        <v>0.026920988800000004</v>
      </c>
      <c r="S130" s="235">
        <v>0</v>
      </c>
      <c r="T130" s="236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37" t="s">
        <v>232</v>
      </c>
      <c r="AT130" s="237" t="s">
        <v>170</v>
      </c>
      <c r="AU130" s="237" t="s">
        <v>82</v>
      </c>
      <c r="AY130" s="14" t="s">
        <v>168</v>
      </c>
      <c r="BE130" s="238">
        <f>IF(N130="základná",J130,0)</f>
        <v>0</v>
      </c>
      <c r="BF130" s="238">
        <f>IF(N130="znížená",J130,0)</f>
        <v>0</v>
      </c>
      <c r="BG130" s="238">
        <f>IF(N130="zákl. prenesená",J130,0)</f>
        <v>0</v>
      </c>
      <c r="BH130" s="238">
        <f>IF(N130="zníž. prenesená",J130,0)</f>
        <v>0</v>
      </c>
      <c r="BI130" s="238">
        <f>IF(N130="nulová",J130,0)</f>
        <v>0</v>
      </c>
      <c r="BJ130" s="14" t="s">
        <v>82</v>
      </c>
      <c r="BK130" s="239">
        <f>ROUND(I130*H130,3)</f>
        <v>0</v>
      </c>
      <c r="BL130" s="14" t="s">
        <v>232</v>
      </c>
      <c r="BM130" s="237" t="s">
        <v>205</v>
      </c>
    </row>
    <row r="131" s="2" customFormat="1" ht="33" customHeight="1">
      <c r="A131" s="35"/>
      <c r="B131" s="36"/>
      <c r="C131" s="226" t="s">
        <v>190</v>
      </c>
      <c r="D131" s="226" t="s">
        <v>170</v>
      </c>
      <c r="E131" s="227" t="s">
        <v>2290</v>
      </c>
      <c r="F131" s="228" t="s">
        <v>2291</v>
      </c>
      <c r="G131" s="229" t="s">
        <v>291</v>
      </c>
      <c r="H131" s="230">
        <v>2</v>
      </c>
      <c r="I131" s="231"/>
      <c r="J131" s="230">
        <f>ROUND(I131*H131,3)</f>
        <v>0</v>
      </c>
      <c r="K131" s="232"/>
      <c r="L131" s="41"/>
      <c r="M131" s="233" t="s">
        <v>1</v>
      </c>
      <c r="N131" s="234" t="s">
        <v>38</v>
      </c>
      <c r="O131" s="94"/>
      <c r="P131" s="235">
        <f>O131*H131</f>
        <v>0</v>
      </c>
      <c r="Q131" s="235">
        <v>0</v>
      </c>
      <c r="R131" s="235">
        <f>Q131*H131</f>
        <v>0</v>
      </c>
      <c r="S131" s="235">
        <v>0</v>
      </c>
      <c r="T131" s="236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37" t="s">
        <v>232</v>
      </c>
      <c r="AT131" s="237" t="s">
        <v>170</v>
      </c>
      <c r="AU131" s="237" t="s">
        <v>82</v>
      </c>
      <c r="AY131" s="14" t="s">
        <v>168</v>
      </c>
      <c r="BE131" s="238">
        <f>IF(N131="základná",J131,0)</f>
        <v>0</v>
      </c>
      <c r="BF131" s="238">
        <f>IF(N131="znížená",J131,0)</f>
        <v>0</v>
      </c>
      <c r="BG131" s="238">
        <f>IF(N131="zákl. prenesená",J131,0)</f>
        <v>0</v>
      </c>
      <c r="BH131" s="238">
        <f>IF(N131="zníž. prenesená",J131,0)</f>
        <v>0</v>
      </c>
      <c r="BI131" s="238">
        <f>IF(N131="nulová",J131,0)</f>
        <v>0</v>
      </c>
      <c r="BJ131" s="14" t="s">
        <v>82</v>
      </c>
      <c r="BK131" s="239">
        <f>ROUND(I131*H131,3)</f>
        <v>0</v>
      </c>
      <c r="BL131" s="14" t="s">
        <v>232</v>
      </c>
      <c r="BM131" s="237" t="s">
        <v>214</v>
      </c>
    </row>
    <row r="132" s="2" customFormat="1" ht="33" customHeight="1">
      <c r="A132" s="35"/>
      <c r="B132" s="36"/>
      <c r="C132" s="226" t="s">
        <v>194</v>
      </c>
      <c r="D132" s="226" t="s">
        <v>170</v>
      </c>
      <c r="E132" s="227" t="s">
        <v>2292</v>
      </c>
      <c r="F132" s="228" t="s">
        <v>2293</v>
      </c>
      <c r="G132" s="229" t="s">
        <v>291</v>
      </c>
      <c r="H132" s="230">
        <v>1</v>
      </c>
      <c r="I132" s="231"/>
      <c r="J132" s="230">
        <f>ROUND(I132*H132,3)</f>
        <v>0</v>
      </c>
      <c r="K132" s="232"/>
      <c r="L132" s="41"/>
      <c r="M132" s="233" t="s">
        <v>1</v>
      </c>
      <c r="N132" s="234" t="s">
        <v>38</v>
      </c>
      <c r="O132" s="94"/>
      <c r="P132" s="235">
        <f>O132*H132</f>
        <v>0</v>
      </c>
      <c r="Q132" s="235">
        <v>0</v>
      </c>
      <c r="R132" s="235">
        <f>Q132*H132</f>
        <v>0</v>
      </c>
      <c r="S132" s="235">
        <v>0</v>
      </c>
      <c r="T132" s="236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37" t="s">
        <v>232</v>
      </c>
      <c r="AT132" s="237" t="s">
        <v>170</v>
      </c>
      <c r="AU132" s="237" t="s">
        <v>82</v>
      </c>
      <c r="AY132" s="14" t="s">
        <v>168</v>
      </c>
      <c r="BE132" s="238">
        <f>IF(N132="základná",J132,0)</f>
        <v>0</v>
      </c>
      <c r="BF132" s="238">
        <f>IF(N132="znížená",J132,0)</f>
        <v>0</v>
      </c>
      <c r="BG132" s="238">
        <f>IF(N132="zákl. prenesená",J132,0)</f>
        <v>0</v>
      </c>
      <c r="BH132" s="238">
        <f>IF(N132="zníž. prenesená",J132,0)</f>
        <v>0</v>
      </c>
      <c r="BI132" s="238">
        <f>IF(N132="nulová",J132,0)</f>
        <v>0</v>
      </c>
      <c r="BJ132" s="14" t="s">
        <v>82</v>
      </c>
      <c r="BK132" s="239">
        <f>ROUND(I132*H132,3)</f>
        <v>0</v>
      </c>
      <c r="BL132" s="14" t="s">
        <v>232</v>
      </c>
      <c r="BM132" s="237" t="s">
        <v>224</v>
      </c>
    </row>
    <row r="133" s="2" customFormat="1" ht="33" customHeight="1">
      <c r="A133" s="35"/>
      <c r="B133" s="36"/>
      <c r="C133" s="226" t="s">
        <v>198</v>
      </c>
      <c r="D133" s="226" t="s">
        <v>170</v>
      </c>
      <c r="E133" s="227" t="s">
        <v>2294</v>
      </c>
      <c r="F133" s="228" t="s">
        <v>2295</v>
      </c>
      <c r="G133" s="229" t="s">
        <v>291</v>
      </c>
      <c r="H133" s="230">
        <v>1</v>
      </c>
      <c r="I133" s="231"/>
      <c r="J133" s="230">
        <f>ROUND(I133*H133,3)</f>
        <v>0</v>
      </c>
      <c r="K133" s="232"/>
      <c r="L133" s="41"/>
      <c r="M133" s="233" t="s">
        <v>1</v>
      </c>
      <c r="N133" s="234" t="s">
        <v>38</v>
      </c>
      <c r="O133" s="94"/>
      <c r="P133" s="235">
        <f>O133*H133</f>
        <v>0</v>
      </c>
      <c r="Q133" s="235">
        <v>0</v>
      </c>
      <c r="R133" s="235">
        <f>Q133*H133</f>
        <v>0</v>
      </c>
      <c r="S133" s="235">
        <v>0</v>
      </c>
      <c r="T133" s="236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37" t="s">
        <v>232</v>
      </c>
      <c r="AT133" s="237" t="s">
        <v>170</v>
      </c>
      <c r="AU133" s="237" t="s">
        <v>82</v>
      </c>
      <c r="AY133" s="14" t="s">
        <v>168</v>
      </c>
      <c r="BE133" s="238">
        <f>IF(N133="základná",J133,0)</f>
        <v>0</v>
      </c>
      <c r="BF133" s="238">
        <f>IF(N133="znížená",J133,0)</f>
        <v>0</v>
      </c>
      <c r="BG133" s="238">
        <f>IF(N133="zákl. prenesená",J133,0)</f>
        <v>0</v>
      </c>
      <c r="BH133" s="238">
        <f>IF(N133="zníž. prenesená",J133,0)</f>
        <v>0</v>
      </c>
      <c r="BI133" s="238">
        <f>IF(N133="nulová",J133,0)</f>
        <v>0</v>
      </c>
      <c r="BJ133" s="14" t="s">
        <v>82</v>
      </c>
      <c r="BK133" s="239">
        <f>ROUND(I133*H133,3)</f>
        <v>0</v>
      </c>
      <c r="BL133" s="14" t="s">
        <v>232</v>
      </c>
      <c r="BM133" s="237" t="s">
        <v>232</v>
      </c>
    </row>
    <row r="134" s="2" customFormat="1" ht="24.15" customHeight="1">
      <c r="A134" s="35"/>
      <c r="B134" s="36"/>
      <c r="C134" s="226" t="s">
        <v>12</v>
      </c>
      <c r="D134" s="226" t="s">
        <v>170</v>
      </c>
      <c r="E134" s="227" t="s">
        <v>2296</v>
      </c>
      <c r="F134" s="228" t="s">
        <v>2297</v>
      </c>
      <c r="G134" s="229" t="s">
        <v>666</v>
      </c>
      <c r="H134" s="230">
        <v>0.69999999999999996</v>
      </c>
      <c r="I134" s="231"/>
      <c r="J134" s="230">
        <f>ROUND(I134*H134,3)</f>
        <v>0</v>
      </c>
      <c r="K134" s="232"/>
      <c r="L134" s="41"/>
      <c r="M134" s="233" t="s">
        <v>1</v>
      </c>
      <c r="N134" s="234" t="s">
        <v>38</v>
      </c>
      <c r="O134" s="94"/>
      <c r="P134" s="235">
        <f>O134*H134</f>
        <v>0</v>
      </c>
      <c r="Q134" s="235">
        <v>0.0063279399999999998</v>
      </c>
      <c r="R134" s="235">
        <f>Q134*H134</f>
        <v>0.0044295579999999992</v>
      </c>
      <c r="S134" s="235">
        <v>0</v>
      </c>
      <c r="T134" s="236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37" t="s">
        <v>232</v>
      </c>
      <c r="AT134" s="237" t="s">
        <v>170</v>
      </c>
      <c r="AU134" s="237" t="s">
        <v>82</v>
      </c>
      <c r="AY134" s="14" t="s">
        <v>168</v>
      </c>
      <c r="BE134" s="238">
        <f>IF(N134="základná",J134,0)</f>
        <v>0</v>
      </c>
      <c r="BF134" s="238">
        <f>IF(N134="znížená",J134,0)</f>
        <v>0</v>
      </c>
      <c r="BG134" s="238">
        <f>IF(N134="zákl. prenesená",J134,0)</f>
        <v>0</v>
      </c>
      <c r="BH134" s="238">
        <f>IF(N134="zníž. prenesená",J134,0)</f>
        <v>0</v>
      </c>
      <c r="BI134" s="238">
        <f>IF(N134="nulová",J134,0)</f>
        <v>0</v>
      </c>
      <c r="BJ134" s="14" t="s">
        <v>82</v>
      </c>
      <c r="BK134" s="239">
        <f>ROUND(I134*H134,3)</f>
        <v>0</v>
      </c>
      <c r="BL134" s="14" t="s">
        <v>232</v>
      </c>
      <c r="BM134" s="237" t="s">
        <v>240</v>
      </c>
    </row>
    <row r="135" s="2" customFormat="1" ht="24.15" customHeight="1">
      <c r="A135" s="35"/>
      <c r="B135" s="36"/>
      <c r="C135" s="226" t="s">
        <v>205</v>
      </c>
      <c r="D135" s="226" t="s">
        <v>170</v>
      </c>
      <c r="E135" s="227" t="s">
        <v>2298</v>
      </c>
      <c r="F135" s="228" t="s">
        <v>2299</v>
      </c>
      <c r="G135" s="229" t="s">
        <v>2186</v>
      </c>
      <c r="H135" s="230">
        <v>2</v>
      </c>
      <c r="I135" s="231"/>
      <c r="J135" s="230">
        <f>ROUND(I135*H135,3)</f>
        <v>0</v>
      </c>
      <c r="K135" s="232"/>
      <c r="L135" s="41"/>
      <c r="M135" s="233" t="s">
        <v>1</v>
      </c>
      <c r="N135" s="234" t="s">
        <v>38</v>
      </c>
      <c r="O135" s="94"/>
      <c r="P135" s="235">
        <f>O135*H135</f>
        <v>0</v>
      </c>
      <c r="Q135" s="235">
        <v>0.00016407999999999999</v>
      </c>
      <c r="R135" s="235">
        <f>Q135*H135</f>
        <v>0.00032815999999999998</v>
      </c>
      <c r="S135" s="235">
        <v>0</v>
      </c>
      <c r="T135" s="236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37" t="s">
        <v>232</v>
      </c>
      <c r="AT135" s="237" t="s">
        <v>170</v>
      </c>
      <c r="AU135" s="237" t="s">
        <v>82</v>
      </c>
      <c r="AY135" s="14" t="s">
        <v>168</v>
      </c>
      <c r="BE135" s="238">
        <f>IF(N135="základná",J135,0)</f>
        <v>0</v>
      </c>
      <c r="BF135" s="238">
        <f>IF(N135="znížená",J135,0)</f>
        <v>0</v>
      </c>
      <c r="BG135" s="238">
        <f>IF(N135="zákl. prenesená",J135,0)</f>
        <v>0</v>
      </c>
      <c r="BH135" s="238">
        <f>IF(N135="zníž. prenesená",J135,0)</f>
        <v>0</v>
      </c>
      <c r="BI135" s="238">
        <f>IF(N135="nulová",J135,0)</f>
        <v>0</v>
      </c>
      <c r="BJ135" s="14" t="s">
        <v>82</v>
      </c>
      <c r="BK135" s="239">
        <f>ROUND(I135*H135,3)</f>
        <v>0</v>
      </c>
      <c r="BL135" s="14" t="s">
        <v>232</v>
      </c>
      <c r="BM135" s="237" t="s">
        <v>7</v>
      </c>
    </row>
    <row r="136" s="2" customFormat="1" ht="24.15" customHeight="1">
      <c r="A136" s="35"/>
      <c r="B136" s="36"/>
      <c r="C136" s="226" t="s">
        <v>209</v>
      </c>
      <c r="D136" s="226" t="s">
        <v>170</v>
      </c>
      <c r="E136" s="227" t="s">
        <v>2300</v>
      </c>
      <c r="F136" s="228" t="s">
        <v>2301</v>
      </c>
      <c r="G136" s="229" t="s">
        <v>2186</v>
      </c>
      <c r="H136" s="230">
        <v>2</v>
      </c>
      <c r="I136" s="231"/>
      <c r="J136" s="230">
        <f>ROUND(I136*H136,3)</f>
        <v>0</v>
      </c>
      <c r="K136" s="232"/>
      <c r="L136" s="41"/>
      <c r="M136" s="233" t="s">
        <v>1</v>
      </c>
      <c r="N136" s="234" t="s">
        <v>38</v>
      </c>
      <c r="O136" s="94"/>
      <c r="P136" s="235">
        <f>O136*H136</f>
        <v>0</v>
      </c>
      <c r="Q136" s="235">
        <v>0.0043038970000000001</v>
      </c>
      <c r="R136" s="235">
        <f>Q136*H136</f>
        <v>0.0086077940000000002</v>
      </c>
      <c r="S136" s="235">
        <v>0</v>
      </c>
      <c r="T136" s="236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37" t="s">
        <v>232</v>
      </c>
      <c r="AT136" s="237" t="s">
        <v>170</v>
      </c>
      <c r="AU136" s="237" t="s">
        <v>82</v>
      </c>
      <c r="AY136" s="14" t="s">
        <v>168</v>
      </c>
      <c r="BE136" s="238">
        <f>IF(N136="základná",J136,0)</f>
        <v>0</v>
      </c>
      <c r="BF136" s="238">
        <f>IF(N136="znížená",J136,0)</f>
        <v>0</v>
      </c>
      <c r="BG136" s="238">
        <f>IF(N136="zákl. prenesená",J136,0)</f>
        <v>0</v>
      </c>
      <c r="BH136" s="238">
        <f>IF(N136="zníž. prenesená",J136,0)</f>
        <v>0</v>
      </c>
      <c r="BI136" s="238">
        <f>IF(N136="nulová",J136,0)</f>
        <v>0</v>
      </c>
      <c r="BJ136" s="14" t="s">
        <v>82</v>
      </c>
      <c r="BK136" s="239">
        <f>ROUND(I136*H136,3)</f>
        <v>0</v>
      </c>
      <c r="BL136" s="14" t="s">
        <v>232</v>
      </c>
      <c r="BM136" s="237" t="s">
        <v>255</v>
      </c>
    </row>
    <row r="137" s="2" customFormat="1" ht="24.15" customHeight="1">
      <c r="A137" s="35"/>
      <c r="B137" s="36"/>
      <c r="C137" s="226" t="s">
        <v>214</v>
      </c>
      <c r="D137" s="226" t="s">
        <v>170</v>
      </c>
      <c r="E137" s="227" t="s">
        <v>2302</v>
      </c>
      <c r="F137" s="228" t="s">
        <v>2303</v>
      </c>
      <c r="G137" s="229" t="s">
        <v>291</v>
      </c>
      <c r="H137" s="230">
        <v>4</v>
      </c>
      <c r="I137" s="231"/>
      <c r="J137" s="230">
        <f>ROUND(I137*H137,3)</f>
        <v>0</v>
      </c>
      <c r="K137" s="232"/>
      <c r="L137" s="41"/>
      <c r="M137" s="233" t="s">
        <v>1</v>
      </c>
      <c r="N137" s="234" t="s">
        <v>38</v>
      </c>
      <c r="O137" s="94"/>
      <c r="P137" s="235">
        <f>O137*H137</f>
        <v>0</v>
      </c>
      <c r="Q137" s="235">
        <v>1.6E-07</v>
      </c>
      <c r="R137" s="235">
        <f>Q137*H137</f>
        <v>6.4000000000000001E-07</v>
      </c>
      <c r="S137" s="235">
        <v>0</v>
      </c>
      <c r="T137" s="236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37" t="s">
        <v>232</v>
      </c>
      <c r="AT137" s="237" t="s">
        <v>170</v>
      </c>
      <c r="AU137" s="237" t="s">
        <v>82</v>
      </c>
      <c r="AY137" s="14" t="s">
        <v>168</v>
      </c>
      <c r="BE137" s="238">
        <f>IF(N137="základná",J137,0)</f>
        <v>0</v>
      </c>
      <c r="BF137" s="238">
        <f>IF(N137="znížená",J137,0)</f>
        <v>0</v>
      </c>
      <c r="BG137" s="238">
        <f>IF(N137="zákl. prenesená",J137,0)</f>
        <v>0</v>
      </c>
      <c r="BH137" s="238">
        <f>IF(N137="zníž. prenesená",J137,0)</f>
        <v>0</v>
      </c>
      <c r="BI137" s="238">
        <f>IF(N137="nulová",J137,0)</f>
        <v>0</v>
      </c>
      <c r="BJ137" s="14" t="s">
        <v>82</v>
      </c>
      <c r="BK137" s="239">
        <f>ROUND(I137*H137,3)</f>
        <v>0</v>
      </c>
      <c r="BL137" s="14" t="s">
        <v>232</v>
      </c>
      <c r="BM137" s="237" t="s">
        <v>264</v>
      </c>
    </row>
    <row r="138" s="2" customFormat="1" ht="24.15" customHeight="1">
      <c r="A138" s="35"/>
      <c r="B138" s="36"/>
      <c r="C138" s="240" t="s">
        <v>218</v>
      </c>
      <c r="D138" s="240" t="s">
        <v>439</v>
      </c>
      <c r="E138" s="241" t="s">
        <v>2304</v>
      </c>
      <c r="F138" s="242" t="s">
        <v>2305</v>
      </c>
      <c r="G138" s="243" t="s">
        <v>291</v>
      </c>
      <c r="H138" s="244">
        <v>4</v>
      </c>
      <c r="I138" s="245"/>
      <c r="J138" s="244">
        <f>ROUND(I138*H138,3)</f>
        <v>0</v>
      </c>
      <c r="K138" s="246"/>
      <c r="L138" s="247"/>
      <c r="M138" s="248" t="s">
        <v>1</v>
      </c>
      <c r="N138" s="249" t="s">
        <v>38</v>
      </c>
      <c r="O138" s="94"/>
      <c r="P138" s="235">
        <f>O138*H138</f>
        <v>0</v>
      </c>
      <c r="Q138" s="235">
        <v>0.0018699999999999999</v>
      </c>
      <c r="R138" s="235">
        <f>Q138*H138</f>
        <v>0.0074799999999999997</v>
      </c>
      <c r="S138" s="235">
        <v>0</v>
      </c>
      <c r="T138" s="236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37" t="s">
        <v>297</v>
      </c>
      <c r="AT138" s="237" t="s">
        <v>439</v>
      </c>
      <c r="AU138" s="237" t="s">
        <v>82</v>
      </c>
      <c r="AY138" s="14" t="s">
        <v>168</v>
      </c>
      <c r="BE138" s="238">
        <f>IF(N138="základná",J138,0)</f>
        <v>0</v>
      </c>
      <c r="BF138" s="238">
        <f>IF(N138="znížená",J138,0)</f>
        <v>0</v>
      </c>
      <c r="BG138" s="238">
        <f>IF(N138="zákl. prenesená",J138,0)</f>
        <v>0</v>
      </c>
      <c r="BH138" s="238">
        <f>IF(N138="zníž. prenesená",J138,0)</f>
        <v>0</v>
      </c>
      <c r="BI138" s="238">
        <f>IF(N138="nulová",J138,0)</f>
        <v>0</v>
      </c>
      <c r="BJ138" s="14" t="s">
        <v>82</v>
      </c>
      <c r="BK138" s="239">
        <f>ROUND(I138*H138,3)</f>
        <v>0</v>
      </c>
      <c r="BL138" s="14" t="s">
        <v>232</v>
      </c>
      <c r="BM138" s="237" t="s">
        <v>272</v>
      </c>
    </row>
    <row r="139" s="2" customFormat="1" ht="24.15" customHeight="1">
      <c r="A139" s="35"/>
      <c r="B139" s="36"/>
      <c r="C139" s="226" t="s">
        <v>224</v>
      </c>
      <c r="D139" s="226" t="s">
        <v>170</v>
      </c>
      <c r="E139" s="227" t="s">
        <v>2306</v>
      </c>
      <c r="F139" s="228" t="s">
        <v>2307</v>
      </c>
      <c r="G139" s="229" t="s">
        <v>291</v>
      </c>
      <c r="H139" s="230">
        <v>1</v>
      </c>
      <c r="I139" s="231"/>
      <c r="J139" s="230">
        <f>ROUND(I139*H139,3)</f>
        <v>0</v>
      </c>
      <c r="K139" s="232"/>
      <c r="L139" s="41"/>
      <c r="M139" s="233" t="s">
        <v>1</v>
      </c>
      <c r="N139" s="234" t="s">
        <v>38</v>
      </c>
      <c r="O139" s="94"/>
      <c r="P139" s="235">
        <f>O139*H139</f>
        <v>0</v>
      </c>
      <c r="Q139" s="235">
        <v>1.067E-05</v>
      </c>
      <c r="R139" s="235">
        <f>Q139*H139</f>
        <v>1.067E-05</v>
      </c>
      <c r="S139" s="235">
        <v>0</v>
      </c>
      <c r="T139" s="236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7" t="s">
        <v>232</v>
      </c>
      <c r="AT139" s="237" t="s">
        <v>170</v>
      </c>
      <c r="AU139" s="237" t="s">
        <v>82</v>
      </c>
      <c r="AY139" s="14" t="s">
        <v>168</v>
      </c>
      <c r="BE139" s="238">
        <f>IF(N139="základná",J139,0)</f>
        <v>0</v>
      </c>
      <c r="BF139" s="238">
        <f>IF(N139="znížená",J139,0)</f>
        <v>0</v>
      </c>
      <c r="BG139" s="238">
        <f>IF(N139="zákl. prenesená",J139,0)</f>
        <v>0</v>
      </c>
      <c r="BH139" s="238">
        <f>IF(N139="zníž. prenesená",J139,0)</f>
        <v>0</v>
      </c>
      <c r="BI139" s="238">
        <f>IF(N139="nulová",J139,0)</f>
        <v>0</v>
      </c>
      <c r="BJ139" s="14" t="s">
        <v>82</v>
      </c>
      <c r="BK139" s="239">
        <f>ROUND(I139*H139,3)</f>
        <v>0</v>
      </c>
      <c r="BL139" s="14" t="s">
        <v>232</v>
      </c>
      <c r="BM139" s="237" t="s">
        <v>280</v>
      </c>
    </row>
    <row r="140" s="2" customFormat="1" ht="33" customHeight="1">
      <c r="A140" s="35"/>
      <c r="B140" s="36"/>
      <c r="C140" s="240" t="s">
        <v>228</v>
      </c>
      <c r="D140" s="240" t="s">
        <v>439</v>
      </c>
      <c r="E140" s="241" t="s">
        <v>2308</v>
      </c>
      <c r="F140" s="242" t="s">
        <v>2309</v>
      </c>
      <c r="G140" s="243" t="s">
        <v>291</v>
      </c>
      <c r="H140" s="244">
        <v>1</v>
      </c>
      <c r="I140" s="245"/>
      <c r="J140" s="244">
        <f>ROUND(I140*H140,3)</f>
        <v>0</v>
      </c>
      <c r="K140" s="246"/>
      <c r="L140" s="247"/>
      <c r="M140" s="248" t="s">
        <v>1</v>
      </c>
      <c r="N140" s="249" t="s">
        <v>38</v>
      </c>
      <c r="O140" s="94"/>
      <c r="P140" s="235">
        <f>O140*H140</f>
        <v>0</v>
      </c>
      <c r="Q140" s="235">
        <v>5.0000000000000002E-05</v>
      </c>
      <c r="R140" s="235">
        <f>Q140*H140</f>
        <v>5.0000000000000002E-05</v>
      </c>
      <c r="S140" s="235">
        <v>0</v>
      </c>
      <c r="T140" s="236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37" t="s">
        <v>297</v>
      </c>
      <c r="AT140" s="237" t="s">
        <v>439</v>
      </c>
      <c r="AU140" s="237" t="s">
        <v>82</v>
      </c>
      <c r="AY140" s="14" t="s">
        <v>168</v>
      </c>
      <c r="BE140" s="238">
        <f>IF(N140="základná",J140,0)</f>
        <v>0</v>
      </c>
      <c r="BF140" s="238">
        <f>IF(N140="znížená",J140,0)</f>
        <v>0</v>
      </c>
      <c r="BG140" s="238">
        <f>IF(N140="zákl. prenesená",J140,0)</f>
        <v>0</v>
      </c>
      <c r="BH140" s="238">
        <f>IF(N140="zníž. prenesená",J140,0)</f>
        <v>0</v>
      </c>
      <c r="BI140" s="238">
        <f>IF(N140="nulová",J140,0)</f>
        <v>0</v>
      </c>
      <c r="BJ140" s="14" t="s">
        <v>82</v>
      </c>
      <c r="BK140" s="239">
        <f>ROUND(I140*H140,3)</f>
        <v>0</v>
      </c>
      <c r="BL140" s="14" t="s">
        <v>232</v>
      </c>
      <c r="BM140" s="237" t="s">
        <v>288</v>
      </c>
    </row>
    <row r="141" s="2" customFormat="1" ht="24.15" customHeight="1">
      <c r="A141" s="35"/>
      <c r="B141" s="36"/>
      <c r="C141" s="226" t="s">
        <v>232</v>
      </c>
      <c r="D141" s="226" t="s">
        <v>170</v>
      </c>
      <c r="E141" s="227" t="s">
        <v>2310</v>
      </c>
      <c r="F141" s="228" t="s">
        <v>2311</v>
      </c>
      <c r="G141" s="229" t="s">
        <v>291</v>
      </c>
      <c r="H141" s="230">
        <v>1</v>
      </c>
      <c r="I141" s="231"/>
      <c r="J141" s="230">
        <f>ROUND(I141*H141,3)</f>
        <v>0</v>
      </c>
      <c r="K141" s="232"/>
      <c r="L141" s="41"/>
      <c r="M141" s="233" t="s">
        <v>1</v>
      </c>
      <c r="N141" s="234" t="s">
        <v>38</v>
      </c>
      <c r="O141" s="94"/>
      <c r="P141" s="235">
        <f>O141*H141</f>
        <v>0</v>
      </c>
      <c r="Q141" s="235">
        <v>1.3699999999999999E-05</v>
      </c>
      <c r="R141" s="235">
        <f>Q141*H141</f>
        <v>1.3699999999999999E-05</v>
      </c>
      <c r="S141" s="235">
        <v>0</v>
      </c>
      <c r="T141" s="236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7" t="s">
        <v>232</v>
      </c>
      <c r="AT141" s="237" t="s">
        <v>170</v>
      </c>
      <c r="AU141" s="237" t="s">
        <v>82</v>
      </c>
      <c r="AY141" s="14" t="s">
        <v>168</v>
      </c>
      <c r="BE141" s="238">
        <f>IF(N141="základná",J141,0)</f>
        <v>0</v>
      </c>
      <c r="BF141" s="238">
        <f>IF(N141="znížená",J141,0)</f>
        <v>0</v>
      </c>
      <c r="BG141" s="238">
        <f>IF(N141="zákl. prenesená",J141,0)</f>
        <v>0</v>
      </c>
      <c r="BH141" s="238">
        <f>IF(N141="zníž. prenesená",J141,0)</f>
        <v>0</v>
      </c>
      <c r="BI141" s="238">
        <f>IF(N141="nulová",J141,0)</f>
        <v>0</v>
      </c>
      <c r="BJ141" s="14" t="s">
        <v>82</v>
      </c>
      <c r="BK141" s="239">
        <f>ROUND(I141*H141,3)</f>
        <v>0</v>
      </c>
      <c r="BL141" s="14" t="s">
        <v>232</v>
      </c>
      <c r="BM141" s="237" t="s">
        <v>297</v>
      </c>
    </row>
    <row r="142" s="2" customFormat="1" ht="24.15" customHeight="1">
      <c r="A142" s="35"/>
      <c r="B142" s="36"/>
      <c r="C142" s="240" t="s">
        <v>236</v>
      </c>
      <c r="D142" s="240" t="s">
        <v>439</v>
      </c>
      <c r="E142" s="241" t="s">
        <v>2312</v>
      </c>
      <c r="F142" s="242" t="s">
        <v>2313</v>
      </c>
      <c r="G142" s="243" t="s">
        <v>291</v>
      </c>
      <c r="H142" s="244">
        <v>1</v>
      </c>
      <c r="I142" s="245"/>
      <c r="J142" s="244">
        <f>ROUND(I142*H142,3)</f>
        <v>0</v>
      </c>
      <c r="K142" s="246"/>
      <c r="L142" s="247"/>
      <c r="M142" s="248" t="s">
        <v>1</v>
      </c>
      <c r="N142" s="249" t="s">
        <v>38</v>
      </c>
      <c r="O142" s="94"/>
      <c r="P142" s="235">
        <f>O142*H142</f>
        <v>0</v>
      </c>
      <c r="Q142" s="235">
        <v>0</v>
      </c>
      <c r="R142" s="235">
        <f>Q142*H142</f>
        <v>0</v>
      </c>
      <c r="S142" s="235">
        <v>0</v>
      </c>
      <c r="T142" s="236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37" t="s">
        <v>297</v>
      </c>
      <c r="AT142" s="237" t="s">
        <v>439</v>
      </c>
      <c r="AU142" s="237" t="s">
        <v>82</v>
      </c>
      <c r="AY142" s="14" t="s">
        <v>168</v>
      </c>
      <c r="BE142" s="238">
        <f>IF(N142="základná",J142,0)</f>
        <v>0</v>
      </c>
      <c r="BF142" s="238">
        <f>IF(N142="znížená",J142,0)</f>
        <v>0</v>
      </c>
      <c r="BG142" s="238">
        <f>IF(N142="zákl. prenesená",J142,0)</f>
        <v>0</v>
      </c>
      <c r="BH142" s="238">
        <f>IF(N142="zníž. prenesená",J142,0)</f>
        <v>0</v>
      </c>
      <c r="BI142" s="238">
        <f>IF(N142="nulová",J142,0)</f>
        <v>0</v>
      </c>
      <c r="BJ142" s="14" t="s">
        <v>82</v>
      </c>
      <c r="BK142" s="239">
        <f>ROUND(I142*H142,3)</f>
        <v>0</v>
      </c>
      <c r="BL142" s="14" t="s">
        <v>232</v>
      </c>
      <c r="BM142" s="237" t="s">
        <v>305</v>
      </c>
    </row>
    <row r="143" s="2" customFormat="1" ht="24.15" customHeight="1">
      <c r="A143" s="35"/>
      <c r="B143" s="36"/>
      <c r="C143" s="226" t="s">
        <v>240</v>
      </c>
      <c r="D143" s="226" t="s">
        <v>170</v>
      </c>
      <c r="E143" s="227" t="s">
        <v>2314</v>
      </c>
      <c r="F143" s="228" t="s">
        <v>2315</v>
      </c>
      <c r="G143" s="229" t="s">
        <v>291</v>
      </c>
      <c r="H143" s="230">
        <v>1</v>
      </c>
      <c r="I143" s="231"/>
      <c r="J143" s="230">
        <f>ROUND(I143*H143,3)</f>
        <v>0</v>
      </c>
      <c r="K143" s="232"/>
      <c r="L143" s="41"/>
      <c r="M143" s="233" t="s">
        <v>1</v>
      </c>
      <c r="N143" s="234" t="s">
        <v>38</v>
      </c>
      <c r="O143" s="94"/>
      <c r="P143" s="235">
        <f>O143*H143</f>
        <v>0</v>
      </c>
      <c r="Q143" s="235">
        <v>1.3750000000000001E-07</v>
      </c>
      <c r="R143" s="235">
        <f>Q143*H143</f>
        <v>1.3750000000000001E-07</v>
      </c>
      <c r="S143" s="235">
        <v>0</v>
      </c>
      <c r="T143" s="236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7" t="s">
        <v>232</v>
      </c>
      <c r="AT143" s="237" t="s">
        <v>170</v>
      </c>
      <c r="AU143" s="237" t="s">
        <v>82</v>
      </c>
      <c r="AY143" s="14" t="s">
        <v>168</v>
      </c>
      <c r="BE143" s="238">
        <f>IF(N143="základná",J143,0)</f>
        <v>0</v>
      </c>
      <c r="BF143" s="238">
        <f>IF(N143="znížená",J143,0)</f>
        <v>0</v>
      </c>
      <c r="BG143" s="238">
        <f>IF(N143="zákl. prenesená",J143,0)</f>
        <v>0</v>
      </c>
      <c r="BH143" s="238">
        <f>IF(N143="zníž. prenesená",J143,0)</f>
        <v>0</v>
      </c>
      <c r="BI143" s="238">
        <f>IF(N143="nulová",J143,0)</f>
        <v>0</v>
      </c>
      <c r="BJ143" s="14" t="s">
        <v>82</v>
      </c>
      <c r="BK143" s="239">
        <f>ROUND(I143*H143,3)</f>
        <v>0</v>
      </c>
      <c r="BL143" s="14" t="s">
        <v>232</v>
      </c>
      <c r="BM143" s="237" t="s">
        <v>313</v>
      </c>
    </row>
    <row r="144" s="2" customFormat="1" ht="24.15" customHeight="1">
      <c r="A144" s="35"/>
      <c r="B144" s="36"/>
      <c r="C144" s="240" t="s">
        <v>244</v>
      </c>
      <c r="D144" s="240" t="s">
        <v>439</v>
      </c>
      <c r="E144" s="241" t="s">
        <v>2316</v>
      </c>
      <c r="F144" s="242" t="s">
        <v>2317</v>
      </c>
      <c r="G144" s="243" t="s">
        <v>291</v>
      </c>
      <c r="H144" s="244">
        <v>1</v>
      </c>
      <c r="I144" s="245"/>
      <c r="J144" s="244">
        <f>ROUND(I144*H144,3)</f>
        <v>0</v>
      </c>
      <c r="K144" s="246"/>
      <c r="L144" s="247"/>
      <c r="M144" s="248" t="s">
        <v>1</v>
      </c>
      <c r="N144" s="249" t="s">
        <v>38</v>
      </c>
      <c r="O144" s="94"/>
      <c r="P144" s="235">
        <f>O144*H144</f>
        <v>0</v>
      </c>
      <c r="Q144" s="235">
        <v>0.00048000000000000001</v>
      </c>
      <c r="R144" s="235">
        <f>Q144*H144</f>
        <v>0.00048000000000000001</v>
      </c>
      <c r="S144" s="235">
        <v>0</v>
      </c>
      <c r="T144" s="236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37" t="s">
        <v>297</v>
      </c>
      <c r="AT144" s="237" t="s">
        <v>439</v>
      </c>
      <c r="AU144" s="237" t="s">
        <v>82</v>
      </c>
      <c r="AY144" s="14" t="s">
        <v>168</v>
      </c>
      <c r="BE144" s="238">
        <f>IF(N144="základná",J144,0)</f>
        <v>0</v>
      </c>
      <c r="BF144" s="238">
        <f>IF(N144="znížená",J144,0)</f>
        <v>0</v>
      </c>
      <c r="BG144" s="238">
        <f>IF(N144="zákl. prenesená",J144,0)</f>
        <v>0</v>
      </c>
      <c r="BH144" s="238">
        <f>IF(N144="zníž. prenesená",J144,0)</f>
        <v>0</v>
      </c>
      <c r="BI144" s="238">
        <f>IF(N144="nulová",J144,0)</f>
        <v>0</v>
      </c>
      <c r="BJ144" s="14" t="s">
        <v>82</v>
      </c>
      <c r="BK144" s="239">
        <f>ROUND(I144*H144,3)</f>
        <v>0</v>
      </c>
      <c r="BL144" s="14" t="s">
        <v>232</v>
      </c>
      <c r="BM144" s="237" t="s">
        <v>321</v>
      </c>
    </row>
    <row r="145" s="2" customFormat="1" ht="24.15" customHeight="1">
      <c r="A145" s="35"/>
      <c r="B145" s="36"/>
      <c r="C145" s="226" t="s">
        <v>7</v>
      </c>
      <c r="D145" s="226" t="s">
        <v>170</v>
      </c>
      <c r="E145" s="227" t="s">
        <v>2318</v>
      </c>
      <c r="F145" s="228" t="s">
        <v>2319</v>
      </c>
      <c r="G145" s="229" t="s">
        <v>291</v>
      </c>
      <c r="H145" s="230">
        <v>1</v>
      </c>
      <c r="I145" s="231"/>
      <c r="J145" s="230">
        <f>ROUND(I145*H145,3)</f>
        <v>0</v>
      </c>
      <c r="K145" s="232"/>
      <c r="L145" s="41"/>
      <c r="M145" s="233" t="s">
        <v>1</v>
      </c>
      <c r="N145" s="234" t="s">
        <v>38</v>
      </c>
      <c r="O145" s="94"/>
      <c r="P145" s="235">
        <f>O145*H145</f>
        <v>0</v>
      </c>
      <c r="Q145" s="235">
        <v>1.4999999999999999E-07</v>
      </c>
      <c r="R145" s="235">
        <f>Q145*H145</f>
        <v>1.4999999999999999E-07</v>
      </c>
      <c r="S145" s="235">
        <v>0</v>
      </c>
      <c r="T145" s="236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37" t="s">
        <v>232</v>
      </c>
      <c r="AT145" s="237" t="s">
        <v>170</v>
      </c>
      <c r="AU145" s="237" t="s">
        <v>82</v>
      </c>
      <c r="AY145" s="14" t="s">
        <v>168</v>
      </c>
      <c r="BE145" s="238">
        <f>IF(N145="základná",J145,0)</f>
        <v>0</v>
      </c>
      <c r="BF145" s="238">
        <f>IF(N145="znížená",J145,0)</f>
        <v>0</v>
      </c>
      <c r="BG145" s="238">
        <f>IF(N145="zákl. prenesená",J145,0)</f>
        <v>0</v>
      </c>
      <c r="BH145" s="238">
        <f>IF(N145="zníž. prenesená",J145,0)</f>
        <v>0</v>
      </c>
      <c r="BI145" s="238">
        <f>IF(N145="nulová",J145,0)</f>
        <v>0</v>
      </c>
      <c r="BJ145" s="14" t="s">
        <v>82</v>
      </c>
      <c r="BK145" s="239">
        <f>ROUND(I145*H145,3)</f>
        <v>0</v>
      </c>
      <c r="BL145" s="14" t="s">
        <v>232</v>
      </c>
      <c r="BM145" s="237" t="s">
        <v>329</v>
      </c>
    </row>
    <row r="146" s="2" customFormat="1" ht="16.5" customHeight="1">
      <c r="A146" s="35"/>
      <c r="B146" s="36"/>
      <c r="C146" s="240" t="s">
        <v>251</v>
      </c>
      <c r="D146" s="240" t="s">
        <v>439</v>
      </c>
      <c r="E146" s="241" t="s">
        <v>2320</v>
      </c>
      <c r="F146" s="242" t="s">
        <v>2321</v>
      </c>
      <c r="G146" s="243" t="s">
        <v>291</v>
      </c>
      <c r="H146" s="244">
        <v>1</v>
      </c>
      <c r="I146" s="245"/>
      <c r="J146" s="244">
        <f>ROUND(I146*H146,3)</f>
        <v>0</v>
      </c>
      <c r="K146" s="246"/>
      <c r="L146" s="247"/>
      <c r="M146" s="248" t="s">
        <v>1</v>
      </c>
      <c r="N146" s="249" t="s">
        <v>38</v>
      </c>
      <c r="O146" s="94"/>
      <c r="P146" s="235">
        <f>O146*H146</f>
        <v>0</v>
      </c>
      <c r="Q146" s="235">
        <v>0.00064000000000000005</v>
      </c>
      <c r="R146" s="235">
        <f>Q146*H146</f>
        <v>0.00064000000000000005</v>
      </c>
      <c r="S146" s="235">
        <v>0</v>
      </c>
      <c r="T146" s="236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7" t="s">
        <v>297</v>
      </c>
      <c r="AT146" s="237" t="s">
        <v>439</v>
      </c>
      <c r="AU146" s="237" t="s">
        <v>82</v>
      </c>
      <c r="AY146" s="14" t="s">
        <v>168</v>
      </c>
      <c r="BE146" s="238">
        <f>IF(N146="základná",J146,0)</f>
        <v>0</v>
      </c>
      <c r="BF146" s="238">
        <f>IF(N146="znížená",J146,0)</f>
        <v>0</v>
      </c>
      <c r="BG146" s="238">
        <f>IF(N146="zákl. prenesená",J146,0)</f>
        <v>0</v>
      </c>
      <c r="BH146" s="238">
        <f>IF(N146="zníž. prenesená",J146,0)</f>
        <v>0</v>
      </c>
      <c r="BI146" s="238">
        <f>IF(N146="nulová",J146,0)</f>
        <v>0</v>
      </c>
      <c r="BJ146" s="14" t="s">
        <v>82</v>
      </c>
      <c r="BK146" s="239">
        <f>ROUND(I146*H146,3)</f>
        <v>0</v>
      </c>
      <c r="BL146" s="14" t="s">
        <v>232</v>
      </c>
      <c r="BM146" s="237" t="s">
        <v>337</v>
      </c>
    </row>
    <row r="147" s="2" customFormat="1" ht="16.5" customHeight="1">
      <c r="A147" s="35"/>
      <c r="B147" s="36"/>
      <c r="C147" s="240" t="s">
        <v>255</v>
      </c>
      <c r="D147" s="240" t="s">
        <v>439</v>
      </c>
      <c r="E147" s="241" t="s">
        <v>2322</v>
      </c>
      <c r="F147" s="242" t="s">
        <v>2323</v>
      </c>
      <c r="G147" s="243" t="s">
        <v>1599</v>
      </c>
      <c r="H147" s="244">
        <v>1</v>
      </c>
      <c r="I147" s="245"/>
      <c r="J147" s="244">
        <f>ROUND(I147*H147,3)</f>
        <v>0</v>
      </c>
      <c r="K147" s="246"/>
      <c r="L147" s="247"/>
      <c r="M147" s="248" t="s">
        <v>1</v>
      </c>
      <c r="N147" s="249" t="s">
        <v>38</v>
      </c>
      <c r="O147" s="94"/>
      <c r="P147" s="235">
        <f>O147*H147</f>
        <v>0</v>
      </c>
      <c r="Q147" s="235">
        <v>0.0070000000000000001</v>
      </c>
      <c r="R147" s="235">
        <f>Q147*H147</f>
        <v>0.0070000000000000001</v>
      </c>
      <c r="S147" s="235">
        <v>0</v>
      </c>
      <c r="T147" s="236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37" t="s">
        <v>297</v>
      </c>
      <c r="AT147" s="237" t="s">
        <v>439</v>
      </c>
      <c r="AU147" s="237" t="s">
        <v>82</v>
      </c>
      <c r="AY147" s="14" t="s">
        <v>168</v>
      </c>
      <c r="BE147" s="238">
        <f>IF(N147="základná",J147,0)</f>
        <v>0</v>
      </c>
      <c r="BF147" s="238">
        <f>IF(N147="znížená",J147,0)</f>
        <v>0</v>
      </c>
      <c r="BG147" s="238">
        <f>IF(N147="zákl. prenesená",J147,0)</f>
        <v>0</v>
      </c>
      <c r="BH147" s="238">
        <f>IF(N147="zníž. prenesená",J147,0)</f>
        <v>0</v>
      </c>
      <c r="BI147" s="238">
        <f>IF(N147="nulová",J147,0)</f>
        <v>0</v>
      </c>
      <c r="BJ147" s="14" t="s">
        <v>82</v>
      </c>
      <c r="BK147" s="239">
        <f>ROUND(I147*H147,3)</f>
        <v>0</v>
      </c>
      <c r="BL147" s="14" t="s">
        <v>232</v>
      </c>
      <c r="BM147" s="237" t="s">
        <v>345</v>
      </c>
    </row>
    <row r="148" s="2" customFormat="1" ht="24.15" customHeight="1">
      <c r="A148" s="35"/>
      <c r="B148" s="36"/>
      <c r="C148" s="240" t="s">
        <v>259</v>
      </c>
      <c r="D148" s="240" t="s">
        <v>439</v>
      </c>
      <c r="E148" s="241" t="s">
        <v>2324</v>
      </c>
      <c r="F148" s="242" t="s">
        <v>2325</v>
      </c>
      <c r="G148" s="243" t="s">
        <v>291</v>
      </c>
      <c r="H148" s="244">
        <v>2</v>
      </c>
      <c r="I148" s="245"/>
      <c r="J148" s="244">
        <f>ROUND(I148*H148,3)</f>
        <v>0</v>
      </c>
      <c r="K148" s="246"/>
      <c r="L148" s="247"/>
      <c r="M148" s="248" t="s">
        <v>1</v>
      </c>
      <c r="N148" s="249" t="s">
        <v>38</v>
      </c>
      <c r="O148" s="94"/>
      <c r="P148" s="235">
        <f>O148*H148</f>
        <v>0</v>
      </c>
      <c r="Q148" s="235">
        <v>0</v>
      </c>
      <c r="R148" s="235">
        <f>Q148*H148</f>
        <v>0</v>
      </c>
      <c r="S148" s="235">
        <v>0</v>
      </c>
      <c r="T148" s="236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37" t="s">
        <v>297</v>
      </c>
      <c r="AT148" s="237" t="s">
        <v>439</v>
      </c>
      <c r="AU148" s="237" t="s">
        <v>82</v>
      </c>
      <c r="AY148" s="14" t="s">
        <v>168</v>
      </c>
      <c r="BE148" s="238">
        <f>IF(N148="základná",J148,0)</f>
        <v>0</v>
      </c>
      <c r="BF148" s="238">
        <f>IF(N148="znížená",J148,0)</f>
        <v>0</v>
      </c>
      <c r="BG148" s="238">
        <f>IF(N148="zákl. prenesená",J148,0)</f>
        <v>0</v>
      </c>
      <c r="BH148" s="238">
        <f>IF(N148="zníž. prenesená",J148,0)</f>
        <v>0</v>
      </c>
      <c r="BI148" s="238">
        <f>IF(N148="nulová",J148,0)</f>
        <v>0</v>
      </c>
      <c r="BJ148" s="14" t="s">
        <v>82</v>
      </c>
      <c r="BK148" s="239">
        <f>ROUND(I148*H148,3)</f>
        <v>0</v>
      </c>
      <c r="BL148" s="14" t="s">
        <v>232</v>
      </c>
      <c r="BM148" s="237" t="s">
        <v>353</v>
      </c>
    </row>
    <row r="149" s="2" customFormat="1" ht="16.5" customHeight="1">
      <c r="A149" s="35"/>
      <c r="B149" s="36"/>
      <c r="C149" s="240" t="s">
        <v>264</v>
      </c>
      <c r="D149" s="240" t="s">
        <v>439</v>
      </c>
      <c r="E149" s="241" t="s">
        <v>2326</v>
      </c>
      <c r="F149" s="242" t="s">
        <v>2327</v>
      </c>
      <c r="G149" s="243" t="s">
        <v>291</v>
      </c>
      <c r="H149" s="244">
        <v>2</v>
      </c>
      <c r="I149" s="245"/>
      <c r="J149" s="244">
        <f>ROUND(I149*H149,3)</f>
        <v>0</v>
      </c>
      <c r="K149" s="246"/>
      <c r="L149" s="247"/>
      <c r="M149" s="248" t="s">
        <v>1</v>
      </c>
      <c r="N149" s="249" t="s">
        <v>38</v>
      </c>
      <c r="O149" s="94"/>
      <c r="P149" s="235">
        <f>O149*H149</f>
        <v>0</v>
      </c>
      <c r="Q149" s="235">
        <v>0</v>
      </c>
      <c r="R149" s="235">
        <f>Q149*H149</f>
        <v>0</v>
      </c>
      <c r="S149" s="235">
        <v>0</v>
      </c>
      <c r="T149" s="236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37" t="s">
        <v>297</v>
      </c>
      <c r="AT149" s="237" t="s">
        <v>439</v>
      </c>
      <c r="AU149" s="237" t="s">
        <v>82</v>
      </c>
      <c r="AY149" s="14" t="s">
        <v>168</v>
      </c>
      <c r="BE149" s="238">
        <f>IF(N149="základná",J149,0)</f>
        <v>0</v>
      </c>
      <c r="BF149" s="238">
        <f>IF(N149="znížená",J149,0)</f>
        <v>0</v>
      </c>
      <c r="BG149" s="238">
        <f>IF(N149="zákl. prenesená",J149,0)</f>
        <v>0</v>
      </c>
      <c r="BH149" s="238">
        <f>IF(N149="zníž. prenesená",J149,0)</f>
        <v>0</v>
      </c>
      <c r="BI149" s="238">
        <f>IF(N149="nulová",J149,0)</f>
        <v>0</v>
      </c>
      <c r="BJ149" s="14" t="s">
        <v>82</v>
      </c>
      <c r="BK149" s="239">
        <f>ROUND(I149*H149,3)</f>
        <v>0</v>
      </c>
      <c r="BL149" s="14" t="s">
        <v>232</v>
      </c>
      <c r="BM149" s="237" t="s">
        <v>362</v>
      </c>
    </row>
    <row r="150" s="2" customFormat="1" ht="16.5" customHeight="1">
      <c r="A150" s="35"/>
      <c r="B150" s="36"/>
      <c r="C150" s="240" t="s">
        <v>268</v>
      </c>
      <c r="D150" s="240" t="s">
        <v>439</v>
      </c>
      <c r="E150" s="241" t="s">
        <v>2328</v>
      </c>
      <c r="F150" s="242" t="s">
        <v>2329</v>
      </c>
      <c r="G150" s="243" t="s">
        <v>291</v>
      </c>
      <c r="H150" s="244">
        <v>2</v>
      </c>
      <c r="I150" s="245"/>
      <c r="J150" s="244">
        <f>ROUND(I150*H150,3)</f>
        <v>0</v>
      </c>
      <c r="K150" s="246"/>
      <c r="L150" s="247"/>
      <c r="M150" s="248" t="s">
        <v>1</v>
      </c>
      <c r="N150" s="249" t="s">
        <v>38</v>
      </c>
      <c r="O150" s="94"/>
      <c r="P150" s="235">
        <f>O150*H150</f>
        <v>0</v>
      </c>
      <c r="Q150" s="235">
        <v>0</v>
      </c>
      <c r="R150" s="235">
        <f>Q150*H150</f>
        <v>0</v>
      </c>
      <c r="S150" s="235">
        <v>0</v>
      </c>
      <c r="T150" s="236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37" t="s">
        <v>297</v>
      </c>
      <c r="AT150" s="237" t="s">
        <v>439</v>
      </c>
      <c r="AU150" s="237" t="s">
        <v>82</v>
      </c>
      <c r="AY150" s="14" t="s">
        <v>168</v>
      </c>
      <c r="BE150" s="238">
        <f>IF(N150="základná",J150,0)</f>
        <v>0</v>
      </c>
      <c r="BF150" s="238">
        <f>IF(N150="znížená",J150,0)</f>
        <v>0</v>
      </c>
      <c r="BG150" s="238">
        <f>IF(N150="zákl. prenesená",J150,0)</f>
        <v>0</v>
      </c>
      <c r="BH150" s="238">
        <f>IF(N150="zníž. prenesená",J150,0)</f>
        <v>0</v>
      </c>
      <c r="BI150" s="238">
        <f>IF(N150="nulová",J150,0)</f>
        <v>0</v>
      </c>
      <c r="BJ150" s="14" t="s">
        <v>82</v>
      </c>
      <c r="BK150" s="239">
        <f>ROUND(I150*H150,3)</f>
        <v>0</v>
      </c>
      <c r="BL150" s="14" t="s">
        <v>232</v>
      </c>
      <c r="BM150" s="237" t="s">
        <v>370</v>
      </c>
    </row>
    <row r="151" s="2" customFormat="1" ht="24.15" customHeight="1">
      <c r="A151" s="35"/>
      <c r="B151" s="36"/>
      <c r="C151" s="240" t="s">
        <v>272</v>
      </c>
      <c r="D151" s="240" t="s">
        <v>439</v>
      </c>
      <c r="E151" s="241" t="s">
        <v>2330</v>
      </c>
      <c r="F151" s="242" t="s">
        <v>2331</v>
      </c>
      <c r="G151" s="243" t="s">
        <v>291</v>
      </c>
      <c r="H151" s="244">
        <v>2</v>
      </c>
      <c r="I151" s="245"/>
      <c r="J151" s="244">
        <f>ROUND(I151*H151,3)</f>
        <v>0</v>
      </c>
      <c r="K151" s="246"/>
      <c r="L151" s="247"/>
      <c r="M151" s="248" t="s">
        <v>1</v>
      </c>
      <c r="N151" s="249" t="s">
        <v>38</v>
      </c>
      <c r="O151" s="94"/>
      <c r="P151" s="235">
        <f>O151*H151</f>
        <v>0</v>
      </c>
      <c r="Q151" s="235">
        <v>0</v>
      </c>
      <c r="R151" s="235">
        <f>Q151*H151</f>
        <v>0</v>
      </c>
      <c r="S151" s="235">
        <v>0</v>
      </c>
      <c r="T151" s="236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37" t="s">
        <v>297</v>
      </c>
      <c r="AT151" s="237" t="s">
        <v>439</v>
      </c>
      <c r="AU151" s="237" t="s">
        <v>82</v>
      </c>
      <c r="AY151" s="14" t="s">
        <v>168</v>
      </c>
      <c r="BE151" s="238">
        <f>IF(N151="základná",J151,0)</f>
        <v>0</v>
      </c>
      <c r="BF151" s="238">
        <f>IF(N151="znížená",J151,0)</f>
        <v>0</v>
      </c>
      <c r="BG151" s="238">
        <f>IF(N151="zákl. prenesená",J151,0)</f>
        <v>0</v>
      </c>
      <c r="BH151" s="238">
        <f>IF(N151="zníž. prenesená",J151,0)</f>
        <v>0</v>
      </c>
      <c r="BI151" s="238">
        <f>IF(N151="nulová",J151,0)</f>
        <v>0</v>
      </c>
      <c r="BJ151" s="14" t="s">
        <v>82</v>
      </c>
      <c r="BK151" s="239">
        <f>ROUND(I151*H151,3)</f>
        <v>0</v>
      </c>
      <c r="BL151" s="14" t="s">
        <v>232</v>
      </c>
      <c r="BM151" s="237" t="s">
        <v>378</v>
      </c>
    </row>
    <row r="152" s="2" customFormat="1" ht="16.5" customHeight="1">
      <c r="A152" s="35"/>
      <c r="B152" s="36"/>
      <c r="C152" s="240" t="s">
        <v>276</v>
      </c>
      <c r="D152" s="240" t="s">
        <v>439</v>
      </c>
      <c r="E152" s="241" t="s">
        <v>2332</v>
      </c>
      <c r="F152" s="242" t="s">
        <v>2333</v>
      </c>
      <c r="G152" s="243" t="s">
        <v>291</v>
      </c>
      <c r="H152" s="244">
        <v>1</v>
      </c>
      <c r="I152" s="245"/>
      <c r="J152" s="244">
        <f>ROUND(I152*H152,3)</f>
        <v>0</v>
      </c>
      <c r="K152" s="246"/>
      <c r="L152" s="247"/>
      <c r="M152" s="248" t="s">
        <v>1</v>
      </c>
      <c r="N152" s="249" t="s">
        <v>38</v>
      </c>
      <c r="O152" s="94"/>
      <c r="P152" s="235">
        <f>O152*H152</f>
        <v>0</v>
      </c>
      <c r="Q152" s="235">
        <v>0</v>
      </c>
      <c r="R152" s="235">
        <f>Q152*H152</f>
        <v>0</v>
      </c>
      <c r="S152" s="235">
        <v>0</v>
      </c>
      <c r="T152" s="236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37" t="s">
        <v>297</v>
      </c>
      <c r="AT152" s="237" t="s">
        <v>439</v>
      </c>
      <c r="AU152" s="237" t="s">
        <v>82</v>
      </c>
      <c r="AY152" s="14" t="s">
        <v>168</v>
      </c>
      <c r="BE152" s="238">
        <f>IF(N152="základná",J152,0)</f>
        <v>0</v>
      </c>
      <c r="BF152" s="238">
        <f>IF(N152="znížená",J152,0)</f>
        <v>0</v>
      </c>
      <c r="BG152" s="238">
        <f>IF(N152="zákl. prenesená",J152,0)</f>
        <v>0</v>
      </c>
      <c r="BH152" s="238">
        <f>IF(N152="zníž. prenesená",J152,0)</f>
        <v>0</v>
      </c>
      <c r="BI152" s="238">
        <f>IF(N152="nulová",J152,0)</f>
        <v>0</v>
      </c>
      <c r="BJ152" s="14" t="s">
        <v>82</v>
      </c>
      <c r="BK152" s="239">
        <f>ROUND(I152*H152,3)</f>
        <v>0</v>
      </c>
      <c r="BL152" s="14" t="s">
        <v>232</v>
      </c>
      <c r="BM152" s="237" t="s">
        <v>382</v>
      </c>
    </row>
    <row r="153" s="2" customFormat="1" ht="16.5" customHeight="1">
      <c r="A153" s="35"/>
      <c r="B153" s="36"/>
      <c r="C153" s="240" t="s">
        <v>280</v>
      </c>
      <c r="D153" s="240" t="s">
        <v>439</v>
      </c>
      <c r="E153" s="241" t="s">
        <v>2334</v>
      </c>
      <c r="F153" s="242" t="s">
        <v>2335</v>
      </c>
      <c r="G153" s="243" t="s">
        <v>291</v>
      </c>
      <c r="H153" s="244">
        <v>1</v>
      </c>
      <c r="I153" s="245"/>
      <c r="J153" s="244">
        <f>ROUND(I153*H153,3)</f>
        <v>0</v>
      </c>
      <c r="K153" s="246"/>
      <c r="L153" s="247"/>
      <c r="M153" s="248" t="s">
        <v>1</v>
      </c>
      <c r="N153" s="249" t="s">
        <v>38</v>
      </c>
      <c r="O153" s="94"/>
      <c r="P153" s="235">
        <f>O153*H153</f>
        <v>0</v>
      </c>
      <c r="Q153" s="235">
        <v>0</v>
      </c>
      <c r="R153" s="235">
        <f>Q153*H153</f>
        <v>0</v>
      </c>
      <c r="S153" s="235">
        <v>0</v>
      </c>
      <c r="T153" s="236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37" t="s">
        <v>297</v>
      </c>
      <c r="AT153" s="237" t="s">
        <v>439</v>
      </c>
      <c r="AU153" s="237" t="s">
        <v>82</v>
      </c>
      <c r="AY153" s="14" t="s">
        <v>168</v>
      </c>
      <c r="BE153" s="238">
        <f>IF(N153="základná",J153,0)</f>
        <v>0</v>
      </c>
      <c r="BF153" s="238">
        <f>IF(N153="znížená",J153,0)</f>
        <v>0</v>
      </c>
      <c r="BG153" s="238">
        <f>IF(N153="zákl. prenesená",J153,0)</f>
        <v>0</v>
      </c>
      <c r="BH153" s="238">
        <f>IF(N153="zníž. prenesená",J153,0)</f>
        <v>0</v>
      </c>
      <c r="BI153" s="238">
        <f>IF(N153="nulová",J153,0)</f>
        <v>0</v>
      </c>
      <c r="BJ153" s="14" t="s">
        <v>82</v>
      </c>
      <c r="BK153" s="239">
        <f>ROUND(I153*H153,3)</f>
        <v>0</v>
      </c>
      <c r="BL153" s="14" t="s">
        <v>232</v>
      </c>
      <c r="BM153" s="237" t="s">
        <v>394</v>
      </c>
    </row>
    <row r="154" s="2" customFormat="1" ht="21.75" customHeight="1">
      <c r="A154" s="35"/>
      <c r="B154" s="36"/>
      <c r="C154" s="240" t="s">
        <v>284</v>
      </c>
      <c r="D154" s="240" t="s">
        <v>439</v>
      </c>
      <c r="E154" s="241" t="s">
        <v>2336</v>
      </c>
      <c r="F154" s="242" t="s">
        <v>2337</v>
      </c>
      <c r="G154" s="243" t="s">
        <v>291</v>
      </c>
      <c r="H154" s="244">
        <v>1</v>
      </c>
      <c r="I154" s="245"/>
      <c r="J154" s="244">
        <f>ROUND(I154*H154,3)</f>
        <v>0</v>
      </c>
      <c r="K154" s="246"/>
      <c r="L154" s="247"/>
      <c r="M154" s="248" t="s">
        <v>1</v>
      </c>
      <c r="N154" s="249" t="s">
        <v>38</v>
      </c>
      <c r="O154" s="94"/>
      <c r="P154" s="235">
        <f>O154*H154</f>
        <v>0</v>
      </c>
      <c r="Q154" s="235">
        <v>0</v>
      </c>
      <c r="R154" s="235">
        <f>Q154*H154</f>
        <v>0</v>
      </c>
      <c r="S154" s="235">
        <v>0</v>
      </c>
      <c r="T154" s="236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37" t="s">
        <v>297</v>
      </c>
      <c r="AT154" s="237" t="s">
        <v>439</v>
      </c>
      <c r="AU154" s="237" t="s">
        <v>82</v>
      </c>
      <c r="AY154" s="14" t="s">
        <v>168</v>
      </c>
      <c r="BE154" s="238">
        <f>IF(N154="základná",J154,0)</f>
        <v>0</v>
      </c>
      <c r="BF154" s="238">
        <f>IF(N154="znížená",J154,0)</f>
        <v>0</v>
      </c>
      <c r="BG154" s="238">
        <f>IF(N154="zákl. prenesená",J154,0)</f>
        <v>0</v>
      </c>
      <c r="BH154" s="238">
        <f>IF(N154="zníž. prenesená",J154,0)</f>
        <v>0</v>
      </c>
      <c r="BI154" s="238">
        <f>IF(N154="nulová",J154,0)</f>
        <v>0</v>
      </c>
      <c r="BJ154" s="14" t="s">
        <v>82</v>
      </c>
      <c r="BK154" s="239">
        <f>ROUND(I154*H154,3)</f>
        <v>0</v>
      </c>
      <c r="BL154" s="14" t="s">
        <v>232</v>
      </c>
      <c r="BM154" s="237" t="s">
        <v>402</v>
      </c>
    </row>
    <row r="155" s="2" customFormat="1" ht="16.5" customHeight="1">
      <c r="A155" s="35"/>
      <c r="B155" s="36"/>
      <c r="C155" s="240" t="s">
        <v>288</v>
      </c>
      <c r="D155" s="240" t="s">
        <v>439</v>
      </c>
      <c r="E155" s="241" t="s">
        <v>2338</v>
      </c>
      <c r="F155" s="242" t="s">
        <v>2339</v>
      </c>
      <c r="G155" s="243" t="s">
        <v>291</v>
      </c>
      <c r="H155" s="244">
        <v>3</v>
      </c>
      <c r="I155" s="245"/>
      <c r="J155" s="244">
        <f>ROUND(I155*H155,3)</f>
        <v>0</v>
      </c>
      <c r="K155" s="246"/>
      <c r="L155" s="247"/>
      <c r="M155" s="248" t="s">
        <v>1</v>
      </c>
      <c r="N155" s="249" t="s">
        <v>38</v>
      </c>
      <c r="O155" s="94"/>
      <c r="P155" s="235">
        <f>O155*H155</f>
        <v>0</v>
      </c>
      <c r="Q155" s="235">
        <v>0</v>
      </c>
      <c r="R155" s="235">
        <f>Q155*H155</f>
        <v>0</v>
      </c>
      <c r="S155" s="235">
        <v>0</v>
      </c>
      <c r="T155" s="236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37" t="s">
        <v>297</v>
      </c>
      <c r="AT155" s="237" t="s">
        <v>439</v>
      </c>
      <c r="AU155" s="237" t="s">
        <v>82</v>
      </c>
      <c r="AY155" s="14" t="s">
        <v>168</v>
      </c>
      <c r="BE155" s="238">
        <f>IF(N155="základná",J155,0)</f>
        <v>0</v>
      </c>
      <c r="BF155" s="238">
        <f>IF(N155="znížená",J155,0)</f>
        <v>0</v>
      </c>
      <c r="BG155" s="238">
        <f>IF(N155="zákl. prenesená",J155,0)</f>
        <v>0</v>
      </c>
      <c r="BH155" s="238">
        <f>IF(N155="zníž. prenesená",J155,0)</f>
        <v>0</v>
      </c>
      <c r="BI155" s="238">
        <f>IF(N155="nulová",J155,0)</f>
        <v>0</v>
      </c>
      <c r="BJ155" s="14" t="s">
        <v>82</v>
      </c>
      <c r="BK155" s="239">
        <f>ROUND(I155*H155,3)</f>
        <v>0</v>
      </c>
      <c r="BL155" s="14" t="s">
        <v>232</v>
      </c>
      <c r="BM155" s="237" t="s">
        <v>410</v>
      </c>
    </row>
    <row r="156" s="2" customFormat="1" ht="16.5" customHeight="1">
      <c r="A156" s="35"/>
      <c r="B156" s="36"/>
      <c r="C156" s="240" t="s">
        <v>293</v>
      </c>
      <c r="D156" s="240" t="s">
        <v>439</v>
      </c>
      <c r="E156" s="241" t="s">
        <v>2340</v>
      </c>
      <c r="F156" s="242" t="s">
        <v>2341</v>
      </c>
      <c r="G156" s="243" t="s">
        <v>291</v>
      </c>
      <c r="H156" s="244">
        <v>1</v>
      </c>
      <c r="I156" s="245"/>
      <c r="J156" s="244">
        <f>ROUND(I156*H156,3)</f>
        <v>0</v>
      </c>
      <c r="K156" s="246"/>
      <c r="L156" s="247"/>
      <c r="M156" s="248" t="s">
        <v>1</v>
      </c>
      <c r="N156" s="249" t="s">
        <v>38</v>
      </c>
      <c r="O156" s="94"/>
      <c r="P156" s="235">
        <f>O156*H156</f>
        <v>0</v>
      </c>
      <c r="Q156" s="235">
        <v>0</v>
      </c>
      <c r="R156" s="235">
        <f>Q156*H156</f>
        <v>0</v>
      </c>
      <c r="S156" s="235">
        <v>0</v>
      </c>
      <c r="T156" s="236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37" t="s">
        <v>297</v>
      </c>
      <c r="AT156" s="237" t="s">
        <v>439</v>
      </c>
      <c r="AU156" s="237" t="s">
        <v>82</v>
      </c>
      <c r="AY156" s="14" t="s">
        <v>168</v>
      </c>
      <c r="BE156" s="238">
        <f>IF(N156="základná",J156,0)</f>
        <v>0</v>
      </c>
      <c r="BF156" s="238">
        <f>IF(N156="znížená",J156,0)</f>
        <v>0</v>
      </c>
      <c r="BG156" s="238">
        <f>IF(N156="zákl. prenesená",J156,0)</f>
        <v>0</v>
      </c>
      <c r="BH156" s="238">
        <f>IF(N156="zníž. prenesená",J156,0)</f>
        <v>0</v>
      </c>
      <c r="BI156" s="238">
        <f>IF(N156="nulová",J156,0)</f>
        <v>0</v>
      </c>
      <c r="BJ156" s="14" t="s">
        <v>82</v>
      </c>
      <c r="BK156" s="239">
        <f>ROUND(I156*H156,3)</f>
        <v>0</v>
      </c>
      <c r="BL156" s="14" t="s">
        <v>232</v>
      </c>
      <c r="BM156" s="237" t="s">
        <v>418</v>
      </c>
    </row>
    <row r="157" s="2" customFormat="1" ht="16.5" customHeight="1">
      <c r="A157" s="35"/>
      <c r="B157" s="36"/>
      <c r="C157" s="240" t="s">
        <v>297</v>
      </c>
      <c r="D157" s="240" t="s">
        <v>439</v>
      </c>
      <c r="E157" s="241" t="s">
        <v>2342</v>
      </c>
      <c r="F157" s="242" t="s">
        <v>2343</v>
      </c>
      <c r="G157" s="243" t="s">
        <v>291</v>
      </c>
      <c r="H157" s="244">
        <v>1</v>
      </c>
      <c r="I157" s="245"/>
      <c r="J157" s="244">
        <f>ROUND(I157*H157,3)</f>
        <v>0</v>
      </c>
      <c r="K157" s="246"/>
      <c r="L157" s="247"/>
      <c r="M157" s="248" t="s">
        <v>1</v>
      </c>
      <c r="N157" s="249" t="s">
        <v>38</v>
      </c>
      <c r="O157" s="94"/>
      <c r="P157" s="235">
        <f>O157*H157</f>
        <v>0</v>
      </c>
      <c r="Q157" s="235">
        <v>0</v>
      </c>
      <c r="R157" s="235">
        <f>Q157*H157</f>
        <v>0</v>
      </c>
      <c r="S157" s="235">
        <v>0</v>
      </c>
      <c r="T157" s="236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37" t="s">
        <v>297</v>
      </c>
      <c r="AT157" s="237" t="s">
        <v>439</v>
      </c>
      <c r="AU157" s="237" t="s">
        <v>82</v>
      </c>
      <c r="AY157" s="14" t="s">
        <v>168</v>
      </c>
      <c r="BE157" s="238">
        <f>IF(N157="základná",J157,0)</f>
        <v>0</v>
      </c>
      <c r="BF157" s="238">
        <f>IF(N157="znížená",J157,0)</f>
        <v>0</v>
      </c>
      <c r="BG157" s="238">
        <f>IF(N157="zákl. prenesená",J157,0)</f>
        <v>0</v>
      </c>
      <c r="BH157" s="238">
        <f>IF(N157="zníž. prenesená",J157,0)</f>
        <v>0</v>
      </c>
      <c r="BI157" s="238">
        <f>IF(N157="nulová",J157,0)</f>
        <v>0</v>
      </c>
      <c r="BJ157" s="14" t="s">
        <v>82</v>
      </c>
      <c r="BK157" s="239">
        <f>ROUND(I157*H157,3)</f>
        <v>0</v>
      </c>
      <c r="BL157" s="14" t="s">
        <v>232</v>
      </c>
      <c r="BM157" s="237" t="s">
        <v>426</v>
      </c>
    </row>
    <row r="158" s="2" customFormat="1" ht="16.5" customHeight="1">
      <c r="A158" s="35"/>
      <c r="B158" s="36"/>
      <c r="C158" s="240" t="s">
        <v>301</v>
      </c>
      <c r="D158" s="240" t="s">
        <v>439</v>
      </c>
      <c r="E158" s="241" t="s">
        <v>2344</v>
      </c>
      <c r="F158" s="242" t="s">
        <v>2345</v>
      </c>
      <c r="G158" s="243" t="s">
        <v>291</v>
      </c>
      <c r="H158" s="244">
        <v>1</v>
      </c>
      <c r="I158" s="245"/>
      <c r="J158" s="244">
        <f>ROUND(I158*H158,3)</f>
        <v>0</v>
      </c>
      <c r="K158" s="246"/>
      <c r="L158" s="247"/>
      <c r="M158" s="248" t="s">
        <v>1</v>
      </c>
      <c r="N158" s="249" t="s">
        <v>38</v>
      </c>
      <c r="O158" s="94"/>
      <c r="P158" s="235">
        <f>O158*H158</f>
        <v>0</v>
      </c>
      <c r="Q158" s="235">
        <v>0</v>
      </c>
      <c r="R158" s="235">
        <f>Q158*H158</f>
        <v>0</v>
      </c>
      <c r="S158" s="235">
        <v>0</v>
      </c>
      <c r="T158" s="236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37" t="s">
        <v>297</v>
      </c>
      <c r="AT158" s="237" t="s">
        <v>439</v>
      </c>
      <c r="AU158" s="237" t="s">
        <v>82</v>
      </c>
      <c r="AY158" s="14" t="s">
        <v>168</v>
      </c>
      <c r="BE158" s="238">
        <f>IF(N158="základná",J158,0)</f>
        <v>0</v>
      </c>
      <c r="BF158" s="238">
        <f>IF(N158="znížená",J158,0)</f>
        <v>0</v>
      </c>
      <c r="BG158" s="238">
        <f>IF(N158="zákl. prenesená",J158,0)</f>
        <v>0</v>
      </c>
      <c r="BH158" s="238">
        <f>IF(N158="zníž. prenesená",J158,0)</f>
        <v>0</v>
      </c>
      <c r="BI158" s="238">
        <f>IF(N158="nulová",J158,0)</f>
        <v>0</v>
      </c>
      <c r="BJ158" s="14" t="s">
        <v>82</v>
      </c>
      <c r="BK158" s="239">
        <f>ROUND(I158*H158,3)</f>
        <v>0</v>
      </c>
      <c r="BL158" s="14" t="s">
        <v>232</v>
      </c>
      <c r="BM158" s="237" t="s">
        <v>434</v>
      </c>
    </row>
    <row r="159" s="2" customFormat="1" ht="16.5" customHeight="1">
      <c r="A159" s="35"/>
      <c r="B159" s="36"/>
      <c r="C159" s="240" t="s">
        <v>305</v>
      </c>
      <c r="D159" s="240" t="s">
        <v>439</v>
      </c>
      <c r="E159" s="241" t="s">
        <v>2346</v>
      </c>
      <c r="F159" s="242" t="s">
        <v>2347</v>
      </c>
      <c r="G159" s="243" t="s">
        <v>291</v>
      </c>
      <c r="H159" s="244">
        <v>1</v>
      </c>
      <c r="I159" s="245"/>
      <c r="J159" s="244">
        <f>ROUND(I159*H159,3)</f>
        <v>0</v>
      </c>
      <c r="K159" s="246"/>
      <c r="L159" s="247"/>
      <c r="M159" s="248" t="s">
        <v>1</v>
      </c>
      <c r="N159" s="249" t="s">
        <v>38</v>
      </c>
      <c r="O159" s="94"/>
      <c r="P159" s="235">
        <f>O159*H159</f>
        <v>0</v>
      </c>
      <c r="Q159" s="235">
        <v>0</v>
      </c>
      <c r="R159" s="235">
        <f>Q159*H159</f>
        <v>0</v>
      </c>
      <c r="S159" s="235">
        <v>0</v>
      </c>
      <c r="T159" s="236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37" t="s">
        <v>297</v>
      </c>
      <c r="AT159" s="237" t="s">
        <v>439</v>
      </c>
      <c r="AU159" s="237" t="s">
        <v>82</v>
      </c>
      <c r="AY159" s="14" t="s">
        <v>168</v>
      </c>
      <c r="BE159" s="238">
        <f>IF(N159="základná",J159,0)</f>
        <v>0</v>
      </c>
      <c r="BF159" s="238">
        <f>IF(N159="znížená",J159,0)</f>
        <v>0</v>
      </c>
      <c r="BG159" s="238">
        <f>IF(N159="zákl. prenesená",J159,0)</f>
        <v>0</v>
      </c>
      <c r="BH159" s="238">
        <f>IF(N159="zníž. prenesená",J159,0)</f>
        <v>0</v>
      </c>
      <c r="BI159" s="238">
        <f>IF(N159="nulová",J159,0)</f>
        <v>0</v>
      </c>
      <c r="BJ159" s="14" t="s">
        <v>82</v>
      </c>
      <c r="BK159" s="239">
        <f>ROUND(I159*H159,3)</f>
        <v>0</v>
      </c>
      <c r="BL159" s="14" t="s">
        <v>232</v>
      </c>
      <c r="BM159" s="237" t="s">
        <v>443</v>
      </c>
    </row>
    <row r="160" s="2" customFormat="1" ht="16.5" customHeight="1">
      <c r="A160" s="35"/>
      <c r="B160" s="36"/>
      <c r="C160" s="240" t="s">
        <v>309</v>
      </c>
      <c r="D160" s="240" t="s">
        <v>439</v>
      </c>
      <c r="E160" s="241" t="s">
        <v>2348</v>
      </c>
      <c r="F160" s="242" t="s">
        <v>2349</v>
      </c>
      <c r="G160" s="243" t="s">
        <v>291</v>
      </c>
      <c r="H160" s="244">
        <v>1</v>
      </c>
      <c r="I160" s="245"/>
      <c r="J160" s="244">
        <f>ROUND(I160*H160,3)</f>
        <v>0</v>
      </c>
      <c r="K160" s="246"/>
      <c r="L160" s="247"/>
      <c r="M160" s="248" t="s">
        <v>1</v>
      </c>
      <c r="N160" s="249" t="s">
        <v>38</v>
      </c>
      <c r="O160" s="94"/>
      <c r="P160" s="235">
        <f>O160*H160</f>
        <v>0</v>
      </c>
      <c r="Q160" s="235">
        <v>0</v>
      </c>
      <c r="R160" s="235">
        <f>Q160*H160</f>
        <v>0</v>
      </c>
      <c r="S160" s="235">
        <v>0</v>
      </c>
      <c r="T160" s="236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37" t="s">
        <v>297</v>
      </c>
      <c r="AT160" s="237" t="s">
        <v>439</v>
      </c>
      <c r="AU160" s="237" t="s">
        <v>82</v>
      </c>
      <c r="AY160" s="14" t="s">
        <v>168</v>
      </c>
      <c r="BE160" s="238">
        <f>IF(N160="základná",J160,0)</f>
        <v>0</v>
      </c>
      <c r="BF160" s="238">
        <f>IF(N160="znížená",J160,0)</f>
        <v>0</v>
      </c>
      <c r="BG160" s="238">
        <f>IF(N160="zákl. prenesená",J160,0)</f>
        <v>0</v>
      </c>
      <c r="BH160" s="238">
        <f>IF(N160="zníž. prenesená",J160,0)</f>
        <v>0</v>
      </c>
      <c r="BI160" s="238">
        <f>IF(N160="nulová",J160,0)</f>
        <v>0</v>
      </c>
      <c r="BJ160" s="14" t="s">
        <v>82</v>
      </c>
      <c r="BK160" s="239">
        <f>ROUND(I160*H160,3)</f>
        <v>0</v>
      </c>
      <c r="BL160" s="14" t="s">
        <v>232</v>
      </c>
      <c r="BM160" s="237" t="s">
        <v>451</v>
      </c>
    </row>
    <row r="161" s="2" customFormat="1" ht="21.75" customHeight="1">
      <c r="A161" s="35"/>
      <c r="B161" s="36"/>
      <c r="C161" s="240" t="s">
        <v>313</v>
      </c>
      <c r="D161" s="240" t="s">
        <v>439</v>
      </c>
      <c r="E161" s="241" t="s">
        <v>2350</v>
      </c>
      <c r="F161" s="242" t="s">
        <v>2351</v>
      </c>
      <c r="G161" s="243" t="s">
        <v>291</v>
      </c>
      <c r="H161" s="244">
        <v>1</v>
      </c>
      <c r="I161" s="245"/>
      <c r="J161" s="244">
        <f>ROUND(I161*H161,3)</f>
        <v>0</v>
      </c>
      <c r="K161" s="246"/>
      <c r="L161" s="247"/>
      <c r="M161" s="248" t="s">
        <v>1</v>
      </c>
      <c r="N161" s="249" t="s">
        <v>38</v>
      </c>
      <c r="O161" s="94"/>
      <c r="P161" s="235">
        <f>O161*H161</f>
        <v>0</v>
      </c>
      <c r="Q161" s="235">
        <v>0</v>
      </c>
      <c r="R161" s="235">
        <f>Q161*H161</f>
        <v>0</v>
      </c>
      <c r="S161" s="235">
        <v>0</v>
      </c>
      <c r="T161" s="236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37" t="s">
        <v>297</v>
      </c>
      <c r="AT161" s="237" t="s">
        <v>439</v>
      </c>
      <c r="AU161" s="237" t="s">
        <v>82</v>
      </c>
      <c r="AY161" s="14" t="s">
        <v>168</v>
      </c>
      <c r="BE161" s="238">
        <f>IF(N161="základná",J161,0)</f>
        <v>0</v>
      </c>
      <c r="BF161" s="238">
        <f>IF(N161="znížená",J161,0)</f>
        <v>0</v>
      </c>
      <c r="BG161" s="238">
        <f>IF(N161="zákl. prenesená",J161,0)</f>
        <v>0</v>
      </c>
      <c r="BH161" s="238">
        <f>IF(N161="zníž. prenesená",J161,0)</f>
        <v>0</v>
      </c>
      <c r="BI161" s="238">
        <f>IF(N161="nulová",J161,0)</f>
        <v>0</v>
      </c>
      <c r="BJ161" s="14" t="s">
        <v>82</v>
      </c>
      <c r="BK161" s="239">
        <f>ROUND(I161*H161,3)</f>
        <v>0</v>
      </c>
      <c r="BL161" s="14" t="s">
        <v>232</v>
      </c>
      <c r="BM161" s="237" t="s">
        <v>459</v>
      </c>
    </row>
    <row r="162" s="2" customFormat="1" ht="16.5" customHeight="1">
      <c r="A162" s="35"/>
      <c r="B162" s="36"/>
      <c r="C162" s="240" t="s">
        <v>317</v>
      </c>
      <c r="D162" s="240" t="s">
        <v>439</v>
      </c>
      <c r="E162" s="241" t="s">
        <v>2352</v>
      </c>
      <c r="F162" s="242" t="s">
        <v>2353</v>
      </c>
      <c r="G162" s="243" t="s">
        <v>291</v>
      </c>
      <c r="H162" s="244">
        <v>1</v>
      </c>
      <c r="I162" s="245"/>
      <c r="J162" s="244">
        <f>ROUND(I162*H162,3)</f>
        <v>0</v>
      </c>
      <c r="K162" s="246"/>
      <c r="L162" s="247"/>
      <c r="M162" s="248" t="s">
        <v>1</v>
      </c>
      <c r="N162" s="249" t="s">
        <v>38</v>
      </c>
      <c r="O162" s="94"/>
      <c r="P162" s="235">
        <f>O162*H162</f>
        <v>0</v>
      </c>
      <c r="Q162" s="235">
        <v>0</v>
      </c>
      <c r="R162" s="235">
        <f>Q162*H162</f>
        <v>0</v>
      </c>
      <c r="S162" s="235">
        <v>0</v>
      </c>
      <c r="T162" s="236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37" t="s">
        <v>297</v>
      </c>
      <c r="AT162" s="237" t="s">
        <v>439</v>
      </c>
      <c r="AU162" s="237" t="s">
        <v>82</v>
      </c>
      <c r="AY162" s="14" t="s">
        <v>168</v>
      </c>
      <c r="BE162" s="238">
        <f>IF(N162="základná",J162,0)</f>
        <v>0</v>
      </c>
      <c r="BF162" s="238">
        <f>IF(N162="znížená",J162,0)</f>
        <v>0</v>
      </c>
      <c r="BG162" s="238">
        <f>IF(N162="zákl. prenesená",J162,0)</f>
        <v>0</v>
      </c>
      <c r="BH162" s="238">
        <f>IF(N162="zníž. prenesená",J162,0)</f>
        <v>0</v>
      </c>
      <c r="BI162" s="238">
        <f>IF(N162="nulová",J162,0)</f>
        <v>0</v>
      </c>
      <c r="BJ162" s="14" t="s">
        <v>82</v>
      </c>
      <c r="BK162" s="239">
        <f>ROUND(I162*H162,3)</f>
        <v>0</v>
      </c>
      <c r="BL162" s="14" t="s">
        <v>232</v>
      </c>
      <c r="BM162" s="237" t="s">
        <v>468</v>
      </c>
    </row>
    <row r="163" s="2" customFormat="1" ht="16.5" customHeight="1">
      <c r="A163" s="35"/>
      <c r="B163" s="36"/>
      <c r="C163" s="240" t="s">
        <v>321</v>
      </c>
      <c r="D163" s="240" t="s">
        <v>439</v>
      </c>
      <c r="E163" s="241" t="s">
        <v>2354</v>
      </c>
      <c r="F163" s="242" t="s">
        <v>2355</v>
      </c>
      <c r="G163" s="243" t="s">
        <v>291</v>
      </c>
      <c r="H163" s="244">
        <v>7</v>
      </c>
      <c r="I163" s="245"/>
      <c r="J163" s="244">
        <f>ROUND(I163*H163,3)</f>
        <v>0</v>
      </c>
      <c r="K163" s="246"/>
      <c r="L163" s="247"/>
      <c r="M163" s="248" t="s">
        <v>1</v>
      </c>
      <c r="N163" s="249" t="s">
        <v>38</v>
      </c>
      <c r="O163" s="94"/>
      <c r="P163" s="235">
        <f>O163*H163</f>
        <v>0</v>
      </c>
      <c r="Q163" s="235">
        <v>0</v>
      </c>
      <c r="R163" s="235">
        <f>Q163*H163</f>
        <v>0</v>
      </c>
      <c r="S163" s="235">
        <v>0</v>
      </c>
      <c r="T163" s="236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37" t="s">
        <v>297</v>
      </c>
      <c r="AT163" s="237" t="s">
        <v>439</v>
      </c>
      <c r="AU163" s="237" t="s">
        <v>82</v>
      </c>
      <c r="AY163" s="14" t="s">
        <v>168</v>
      </c>
      <c r="BE163" s="238">
        <f>IF(N163="základná",J163,0)</f>
        <v>0</v>
      </c>
      <c r="BF163" s="238">
        <f>IF(N163="znížená",J163,0)</f>
        <v>0</v>
      </c>
      <c r="BG163" s="238">
        <f>IF(N163="zákl. prenesená",J163,0)</f>
        <v>0</v>
      </c>
      <c r="BH163" s="238">
        <f>IF(N163="zníž. prenesená",J163,0)</f>
        <v>0</v>
      </c>
      <c r="BI163" s="238">
        <f>IF(N163="nulová",J163,0)</f>
        <v>0</v>
      </c>
      <c r="BJ163" s="14" t="s">
        <v>82</v>
      </c>
      <c r="BK163" s="239">
        <f>ROUND(I163*H163,3)</f>
        <v>0</v>
      </c>
      <c r="BL163" s="14" t="s">
        <v>232</v>
      </c>
      <c r="BM163" s="237" t="s">
        <v>476</v>
      </c>
    </row>
    <row r="164" s="2" customFormat="1" ht="16.5" customHeight="1">
      <c r="A164" s="35"/>
      <c r="B164" s="36"/>
      <c r="C164" s="240" t="s">
        <v>325</v>
      </c>
      <c r="D164" s="240" t="s">
        <v>439</v>
      </c>
      <c r="E164" s="241" t="s">
        <v>2356</v>
      </c>
      <c r="F164" s="242" t="s">
        <v>2357</v>
      </c>
      <c r="G164" s="243" t="s">
        <v>291</v>
      </c>
      <c r="H164" s="244">
        <v>1</v>
      </c>
      <c r="I164" s="245"/>
      <c r="J164" s="244">
        <f>ROUND(I164*H164,3)</f>
        <v>0</v>
      </c>
      <c r="K164" s="246"/>
      <c r="L164" s="247"/>
      <c r="M164" s="248" t="s">
        <v>1</v>
      </c>
      <c r="N164" s="249" t="s">
        <v>38</v>
      </c>
      <c r="O164" s="94"/>
      <c r="P164" s="235">
        <f>O164*H164</f>
        <v>0</v>
      </c>
      <c r="Q164" s="235">
        <v>0</v>
      </c>
      <c r="R164" s="235">
        <f>Q164*H164</f>
        <v>0</v>
      </c>
      <c r="S164" s="235">
        <v>0</v>
      </c>
      <c r="T164" s="236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37" t="s">
        <v>297</v>
      </c>
      <c r="AT164" s="237" t="s">
        <v>439</v>
      </c>
      <c r="AU164" s="237" t="s">
        <v>82</v>
      </c>
      <c r="AY164" s="14" t="s">
        <v>168</v>
      </c>
      <c r="BE164" s="238">
        <f>IF(N164="základná",J164,0)</f>
        <v>0</v>
      </c>
      <c r="BF164" s="238">
        <f>IF(N164="znížená",J164,0)</f>
        <v>0</v>
      </c>
      <c r="BG164" s="238">
        <f>IF(N164="zákl. prenesená",J164,0)</f>
        <v>0</v>
      </c>
      <c r="BH164" s="238">
        <f>IF(N164="zníž. prenesená",J164,0)</f>
        <v>0</v>
      </c>
      <c r="BI164" s="238">
        <f>IF(N164="nulová",J164,0)</f>
        <v>0</v>
      </c>
      <c r="BJ164" s="14" t="s">
        <v>82</v>
      </c>
      <c r="BK164" s="239">
        <f>ROUND(I164*H164,3)</f>
        <v>0</v>
      </c>
      <c r="BL164" s="14" t="s">
        <v>232</v>
      </c>
      <c r="BM164" s="237" t="s">
        <v>485</v>
      </c>
    </row>
    <row r="165" s="2" customFormat="1" ht="21.75" customHeight="1">
      <c r="A165" s="35"/>
      <c r="B165" s="36"/>
      <c r="C165" s="240" t="s">
        <v>329</v>
      </c>
      <c r="D165" s="240" t="s">
        <v>439</v>
      </c>
      <c r="E165" s="241" t="s">
        <v>2358</v>
      </c>
      <c r="F165" s="242" t="s">
        <v>2359</v>
      </c>
      <c r="G165" s="243" t="s">
        <v>291</v>
      </c>
      <c r="H165" s="244">
        <v>1</v>
      </c>
      <c r="I165" s="245"/>
      <c r="J165" s="244">
        <f>ROUND(I165*H165,3)</f>
        <v>0</v>
      </c>
      <c r="K165" s="246"/>
      <c r="L165" s="247"/>
      <c r="M165" s="248" t="s">
        <v>1</v>
      </c>
      <c r="N165" s="249" t="s">
        <v>38</v>
      </c>
      <c r="O165" s="94"/>
      <c r="P165" s="235">
        <f>O165*H165</f>
        <v>0</v>
      </c>
      <c r="Q165" s="235">
        <v>0</v>
      </c>
      <c r="R165" s="235">
        <f>Q165*H165</f>
        <v>0</v>
      </c>
      <c r="S165" s="235">
        <v>0</v>
      </c>
      <c r="T165" s="236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37" t="s">
        <v>297</v>
      </c>
      <c r="AT165" s="237" t="s">
        <v>439</v>
      </c>
      <c r="AU165" s="237" t="s">
        <v>82</v>
      </c>
      <c r="AY165" s="14" t="s">
        <v>168</v>
      </c>
      <c r="BE165" s="238">
        <f>IF(N165="základná",J165,0)</f>
        <v>0</v>
      </c>
      <c r="BF165" s="238">
        <f>IF(N165="znížená",J165,0)</f>
        <v>0</v>
      </c>
      <c r="BG165" s="238">
        <f>IF(N165="zákl. prenesená",J165,0)</f>
        <v>0</v>
      </c>
      <c r="BH165" s="238">
        <f>IF(N165="zníž. prenesená",J165,0)</f>
        <v>0</v>
      </c>
      <c r="BI165" s="238">
        <f>IF(N165="nulová",J165,0)</f>
        <v>0</v>
      </c>
      <c r="BJ165" s="14" t="s">
        <v>82</v>
      </c>
      <c r="BK165" s="239">
        <f>ROUND(I165*H165,3)</f>
        <v>0</v>
      </c>
      <c r="BL165" s="14" t="s">
        <v>232</v>
      </c>
      <c r="BM165" s="237" t="s">
        <v>493</v>
      </c>
    </row>
    <row r="166" s="2" customFormat="1" ht="21.75" customHeight="1">
      <c r="A166" s="35"/>
      <c r="B166" s="36"/>
      <c r="C166" s="240" t="s">
        <v>333</v>
      </c>
      <c r="D166" s="240" t="s">
        <v>439</v>
      </c>
      <c r="E166" s="241" t="s">
        <v>2360</v>
      </c>
      <c r="F166" s="242" t="s">
        <v>2361</v>
      </c>
      <c r="G166" s="243" t="s">
        <v>291</v>
      </c>
      <c r="H166" s="244">
        <v>2</v>
      </c>
      <c r="I166" s="245"/>
      <c r="J166" s="244">
        <f>ROUND(I166*H166,3)</f>
        <v>0</v>
      </c>
      <c r="K166" s="246"/>
      <c r="L166" s="247"/>
      <c r="M166" s="248" t="s">
        <v>1</v>
      </c>
      <c r="N166" s="249" t="s">
        <v>38</v>
      </c>
      <c r="O166" s="94"/>
      <c r="P166" s="235">
        <f>O166*H166</f>
        <v>0</v>
      </c>
      <c r="Q166" s="235">
        <v>0</v>
      </c>
      <c r="R166" s="235">
        <f>Q166*H166</f>
        <v>0</v>
      </c>
      <c r="S166" s="235">
        <v>0</v>
      </c>
      <c r="T166" s="236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37" t="s">
        <v>297</v>
      </c>
      <c r="AT166" s="237" t="s">
        <v>439</v>
      </c>
      <c r="AU166" s="237" t="s">
        <v>82</v>
      </c>
      <c r="AY166" s="14" t="s">
        <v>168</v>
      </c>
      <c r="BE166" s="238">
        <f>IF(N166="základná",J166,0)</f>
        <v>0</v>
      </c>
      <c r="BF166" s="238">
        <f>IF(N166="znížená",J166,0)</f>
        <v>0</v>
      </c>
      <c r="BG166" s="238">
        <f>IF(N166="zákl. prenesená",J166,0)</f>
        <v>0</v>
      </c>
      <c r="BH166" s="238">
        <f>IF(N166="zníž. prenesená",J166,0)</f>
        <v>0</v>
      </c>
      <c r="BI166" s="238">
        <f>IF(N166="nulová",J166,0)</f>
        <v>0</v>
      </c>
      <c r="BJ166" s="14" t="s">
        <v>82</v>
      </c>
      <c r="BK166" s="239">
        <f>ROUND(I166*H166,3)</f>
        <v>0</v>
      </c>
      <c r="BL166" s="14" t="s">
        <v>232</v>
      </c>
      <c r="BM166" s="237" t="s">
        <v>501</v>
      </c>
    </row>
    <row r="167" s="2" customFormat="1" ht="24.15" customHeight="1">
      <c r="A167" s="35"/>
      <c r="B167" s="36"/>
      <c r="C167" s="240" t="s">
        <v>337</v>
      </c>
      <c r="D167" s="240" t="s">
        <v>439</v>
      </c>
      <c r="E167" s="241" t="s">
        <v>2362</v>
      </c>
      <c r="F167" s="242" t="s">
        <v>2363</v>
      </c>
      <c r="G167" s="243" t="s">
        <v>291</v>
      </c>
      <c r="H167" s="244">
        <v>1</v>
      </c>
      <c r="I167" s="245"/>
      <c r="J167" s="244">
        <f>ROUND(I167*H167,3)</f>
        <v>0</v>
      </c>
      <c r="K167" s="246"/>
      <c r="L167" s="247"/>
      <c r="M167" s="248" t="s">
        <v>1</v>
      </c>
      <c r="N167" s="249" t="s">
        <v>38</v>
      </c>
      <c r="O167" s="94"/>
      <c r="P167" s="235">
        <f>O167*H167</f>
        <v>0</v>
      </c>
      <c r="Q167" s="235">
        <v>0</v>
      </c>
      <c r="R167" s="235">
        <f>Q167*H167</f>
        <v>0</v>
      </c>
      <c r="S167" s="235">
        <v>0</v>
      </c>
      <c r="T167" s="236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37" t="s">
        <v>297</v>
      </c>
      <c r="AT167" s="237" t="s">
        <v>439</v>
      </c>
      <c r="AU167" s="237" t="s">
        <v>82</v>
      </c>
      <c r="AY167" s="14" t="s">
        <v>168</v>
      </c>
      <c r="BE167" s="238">
        <f>IF(N167="základná",J167,0)</f>
        <v>0</v>
      </c>
      <c r="BF167" s="238">
        <f>IF(N167="znížená",J167,0)</f>
        <v>0</v>
      </c>
      <c r="BG167" s="238">
        <f>IF(N167="zákl. prenesená",J167,0)</f>
        <v>0</v>
      </c>
      <c r="BH167" s="238">
        <f>IF(N167="zníž. prenesená",J167,0)</f>
        <v>0</v>
      </c>
      <c r="BI167" s="238">
        <f>IF(N167="nulová",J167,0)</f>
        <v>0</v>
      </c>
      <c r="BJ167" s="14" t="s">
        <v>82</v>
      </c>
      <c r="BK167" s="239">
        <f>ROUND(I167*H167,3)</f>
        <v>0</v>
      </c>
      <c r="BL167" s="14" t="s">
        <v>232</v>
      </c>
      <c r="BM167" s="237" t="s">
        <v>509</v>
      </c>
    </row>
    <row r="168" s="2" customFormat="1" ht="16.5" customHeight="1">
      <c r="A168" s="35"/>
      <c r="B168" s="36"/>
      <c r="C168" s="240" t="s">
        <v>341</v>
      </c>
      <c r="D168" s="240" t="s">
        <v>439</v>
      </c>
      <c r="E168" s="241" t="s">
        <v>2364</v>
      </c>
      <c r="F168" s="242" t="s">
        <v>2365</v>
      </c>
      <c r="G168" s="243" t="s">
        <v>291</v>
      </c>
      <c r="H168" s="244">
        <v>14</v>
      </c>
      <c r="I168" s="245"/>
      <c r="J168" s="244">
        <f>ROUND(I168*H168,3)</f>
        <v>0</v>
      </c>
      <c r="K168" s="246"/>
      <c r="L168" s="247"/>
      <c r="M168" s="248" t="s">
        <v>1</v>
      </c>
      <c r="N168" s="249" t="s">
        <v>38</v>
      </c>
      <c r="O168" s="94"/>
      <c r="P168" s="235">
        <f>O168*H168</f>
        <v>0</v>
      </c>
      <c r="Q168" s="235">
        <v>0</v>
      </c>
      <c r="R168" s="235">
        <f>Q168*H168</f>
        <v>0</v>
      </c>
      <c r="S168" s="235">
        <v>0</v>
      </c>
      <c r="T168" s="236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37" t="s">
        <v>297</v>
      </c>
      <c r="AT168" s="237" t="s">
        <v>439</v>
      </c>
      <c r="AU168" s="237" t="s">
        <v>82</v>
      </c>
      <c r="AY168" s="14" t="s">
        <v>168</v>
      </c>
      <c r="BE168" s="238">
        <f>IF(N168="základná",J168,0)</f>
        <v>0</v>
      </c>
      <c r="BF168" s="238">
        <f>IF(N168="znížená",J168,0)</f>
        <v>0</v>
      </c>
      <c r="BG168" s="238">
        <f>IF(N168="zákl. prenesená",J168,0)</f>
        <v>0</v>
      </c>
      <c r="BH168" s="238">
        <f>IF(N168="zníž. prenesená",J168,0)</f>
        <v>0</v>
      </c>
      <c r="BI168" s="238">
        <f>IF(N168="nulová",J168,0)</f>
        <v>0</v>
      </c>
      <c r="BJ168" s="14" t="s">
        <v>82</v>
      </c>
      <c r="BK168" s="239">
        <f>ROUND(I168*H168,3)</f>
        <v>0</v>
      </c>
      <c r="BL168" s="14" t="s">
        <v>232</v>
      </c>
      <c r="BM168" s="237" t="s">
        <v>517</v>
      </c>
    </row>
    <row r="169" s="2" customFormat="1" ht="16.5" customHeight="1">
      <c r="A169" s="35"/>
      <c r="B169" s="36"/>
      <c r="C169" s="240" t="s">
        <v>345</v>
      </c>
      <c r="D169" s="240" t="s">
        <v>439</v>
      </c>
      <c r="E169" s="241" t="s">
        <v>2366</v>
      </c>
      <c r="F169" s="242" t="s">
        <v>2367</v>
      </c>
      <c r="G169" s="243" t="s">
        <v>291</v>
      </c>
      <c r="H169" s="244">
        <v>1</v>
      </c>
      <c r="I169" s="245"/>
      <c r="J169" s="244">
        <f>ROUND(I169*H169,3)</f>
        <v>0</v>
      </c>
      <c r="K169" s="246"/>
      <c r="L169" s="247"/>
      <c r="M169" s="248" t="s">
        <v>1</v>
      </c>
      <c r="N169" s="249" t="s">
        <v>38</v>
      </c>
      <c r="O169" s="94"/>
      <c r="P169" s="235">
        <f>O169*H169</f>
        <v>0</v>
      </c>
      <c r="Q169" s="235">
        <v>0</v>
      </c>
      <c r="R169" s="235">
        <f>Q169*H169</f>
        <v>0</v>
      </c>
      <c r="S169" s="235">
        <v>0</v>
      </c>
      <c r="T169" s="236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37" t="s">
        <v>297</v>
      </c>
      <c r="AT169" s="237" t="s">
        <v>439</v>
      </c>
      <c r="AU169" s="237" t="s">
        <v>82</v>
      </c>
      <c r="AY169" s="14" t="s">
        <v>168</v>
      </c>
      <c r="BE169" s="238">
        <f>IF(N169="základná",J169,0)</f>
        <v>0</v>
      </c>
      <c r="BF169" s="238">
        <f>IF(N169="znížená",J169,0)</f>
        <v>0</v>
      </c>
      <c r="BG169" s="238">
        <f>IF(N169="zákl. prenesená",J169,0)</f>
        <v>0</v>
      </c>
      <c r="BH169" s="238">
        <f>IF(N169="zníž. prenesená",J169,0)</f>
        <v>0</v>
      </c>
      <c r="BI169" s="238">
        <f>IF(N169="nulová",J169,0)</f>
        <v>0</v>
      </c>
      <c r="BJ169" s="14" t="s">
        <v>82</v>
      </c>
      <c r="BK169" s="239">
        <f>ROUND(I169*H169,3)</f>
        <v>0</v>
      </c>
      <c r="BL169" s="14" t="s">
        <v>232</v>
      </c>
      <c r="BM169" s="237" t="s">
        <v>525</v>
      </c>
    </row>
    <row r="170" s="12" customFormat="1" ht="22.8" customHeight="1">
      <c r="A170" s="12"/>
      <c r="B170" s="210"/>
      <c r="C170" s="211"/>
      <c r="D170" s="212" t="s">
        <v>71</v>
      </c>
      <c r="E170" s="224" t="s">
        <v>1208</v>
      </c>
      <c r="F170" s="224" t="s">
        <v>1209</v>
      </c>
      <c r="G170" s="211"/>
      <c r="H170" s="211"/>
      <c r="I170" s="214"/>
      <c r="J170" s="225">
        <f>BK170</f>
        <v>0</v>
      </c>
      <c r="K170" s="211"/>
      <c r="L170" s="216"/>
      <c r="M170" s="217"/>
      <c r="N170" s="218"/>
      <c r="O170" s="218"/>
      <c r="P170" s="219">
        <f>P171</f>
        <v>0</v>
      </c>
      <c r="Q170" s="218"/>
      <c r="R170" s="219">
        <f>R171</f>
        <v>0.003642705</v>
      </c>
      <c r="S170" s="218"/>
      <c r="T170" s="220">
        <f>T171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21" t="s">
        <v>82</v>
      </c>
      <c r="AT170" s="222" t="s">
        <v>71</v>
      </c>
      <c r="AU170" s="222" t="s">
        <v>80</v>
      </c>
      <c r="AY170" s="221" t="s">
        <v>168</v>
      </c>
      <c r="BK170" s="223">
        <f>BK171</f>
        <v>0</v>
      </c>
    </row>
    <row r="171" s="2" customFormat="1" ht="24.15" customHeight="1">
      <c r="A171" s="35"/>
      <c r="B171" s="36"/>
      <c r="C171" s="226" t="s">
        <v>349</v>
      </c>
      <c r="D171" s="226" t="s">
        <v>170</v>
      </c>
      <c r="E171" s="227" t="s">
        <v>2267</v>
      </c>
      <c r="F171" s="228" t="s">
        <v>2368</v>
      </c>
      <c r="G171" s="229" t="s">
        <v>1527</v>
      </c>
      <c r="H171" s="230">
        <v>50</v>
      </c>
      <c r="I171" s="231"/>
      <c r="J171" s="230">
        <f>ROUND(I171*H171,3)</f>
        <v>0</v>
      </c>
      <c r="K171" s="232"/>
      <c r="L171" s="41"/>
      <c r="M171" s="233" t="s">
        <v>1</v>
      </c>
      <c r="N171" s="234" t="s">
        <v>38</v>
      </c>
      <c r="O171" s="94"/>
      <c r="P171" s="235">
        <f>O171*H171</f>
        <v>0</v>
      </c>
      <c r="Q171" s="235">
        <v>7.2854099999999998E-05</v>
      </c>
      <c r="R171" s="235">
        <f>Q171*H171</f>
        <v>0.003642705</v>
      </c>
      <c r="S171" s="235">
        <v>0</v>
      </c>
      <c r="T171" s="236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37" t="s">
        <v>232</v>
      </c>
      <c r="AT171" s="237" t="s">
        <v>170</v>
      </c>
      <c r="AU171" s="237" t="s">
        <v>82</v>
      </c>
      <c r="AY171" s="14" t="s">
        <v>168</v>
      </c>
      <c r="BE171" s="238">
        <f>IF(N171="základná",J171,0)</f>
        <v>0</v>
      </c>
      <c r="BF171" s="238">
        <f>IF(N171="znížená",J171,0)</f>
        <v>0</v>
      </c>
      <c r="BG171" s="238">
        <f>IF(N171="zákl. prenesená",J171,0)</f>
        <v>0</v>
      </c>
      <c r="BH171" s="238">
        <f>IF(N171="zníž. prenesená",J171,0)</f>
        <v>0</v>
      </c>
      <c r="BI171" s="238">
        <f>IF(N171="nulová",J171,0)</f>
        <v>0</v>
      </c>
      <c r="BJ171" s="14" t="s">
        <v>82</v>
      </c>
      <c r="BK171" s="239">
        <f>ROUND(I171*H171,3)</f>
        <v>0</v>
      </c>
      <c r="BL171" s="14" t="s">
        <v>232</v>
      </c>
      <c r="BM171" s="237" t="s">
        <v>533</v>
      </c>
    </row>
    <row r="172" s="12" customFormat="1" ht="22.8" customHeight="1">
      <c r="A172" s="12"/>
      <c r="B172" s="210"/>
      <c r="C172" s="211"/>
      <c r="D172" s="212" t="s">
        <v>71</v>
      </c>
      <c r="E172" s="224" t="s">
        <v>439</v>
      </c>
      <c r="F172" s="224" t="s">
        <v>1446</v>
      </c>
      <c r="G172" s="211"/>
      <c r="H172" s="211"/>
      <c r="I172" s="214"/>
      <c r="J172" s="225">
        <f>BK172</f>
        <v>0</v>
      </c>
      <c r="K172" s="211"/>
      <c r="L172" s="216"/>
      <c r="M172" s="217"/>
      <c r="N172" s="218"/>
      <c r="O172" s="218"/>
      <c r="P172" s="219">
        <v>0</v>
      </c>
      <c r="Q172" s="218"/>
      <c r="R172" s="219">
        <v>0</v>
      </c>
      <c r="S172" s="218"/>
      <c r="T172" s="220"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21" t="s">
        <v>179</v>
      </c>
      <c r="AT172" s="222" t="s">
        <v>71</v>
      </c>
      <c r="AU172" s="222" t="s">
        <v>80</v>
      </c>
      <c r="AY172" s="221" t="s">
        <v>168</v>
      </c>
      <c r="BK172" s="223">
        <v>0</v>
      </c>
    </row>
    <row r="173" s="12" customFormat="1" ht="22.8" customHeight="1">
      <c r="A173" s="12"/>
      <c r="B173" s="210"/>
      <c r="C173" s="211"/>
      <c r="D173" s="212" t="s">
        <v>71</v>
      </c>
      <c r="E173" s="224" t="s">
        <v>2369</v>
      </c>
      <c r="F173" s="224" t="s">
        <v>2370</v>
      </c>
      <c r="G173" s="211"/>
      <c r="H173" s="211"/>
      <c r="I173" s="214"/>
      <c r="J173" s="225">
        <f>BK173</f>
        <v>0</v>
      </c>
      <c r="K173" s="211"/>
      <c r="L173" s="216"/>
      <c r="M173" s="217"/>
      <c r="N173" s="218"/>
      <c r="O173" s="218"/>
      <c r="P173" s="219">
        <f>SUM(P174:P175)</f>
        <v>0</v>
      </c>
      <c r="Q173" s="218"/>
      <c r="R173" s="219">
        <f>SUM(R174:R175)</f>
        <v>0</v>
      </c>
      <c r="S173" s="218"/>
      <c r="T173" s="220">
        <f>SUM(T174:T175)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21" t="s">
        <v>179</v>
      </c>
      <c r="AT173" s="222" t="s">
        <v>71</v>
      </c>
      <c r="AU173" s="222" t="s">
        <v>80</v>
      </c>
      <c r="AY173" s="221" t="s">
        <v>168</v>
      </c>
      <c r="BK173" s="223">
        <f>SUM(BK174:BK175)</f>
        <v>0</v>
      </c>
    </row>
    <row r="174" s="2" customFormat="1" ht="16.5" customHeight="1">
      <c r="A174" s="35"/>
      <c r="B174" s="36"/>
      <c r="C174" s="226" t="s">
        <v>353</v>
      </c>
      <c r="D174" s="226" t="s">
        <v>170</v>
      </c>
      <c r="E174" s="227" t="s">
        <v>2371</v>
      </c>
      <c r="F174" s="228" t="s">
        <v>2372</v>
      </c>
      <c r="G174" s="229" t="s">
        <v>291</v>
      </c>
      <c r="H174" s="230">
        <v>1</v>
      </c>
      <c r="I174" s="231"/>
      <c r="J174" s="230">
        <f>ROUND(I174*H174,3)</f>
        <v>0</v>
      </c>
      <c r="K174" s="232"/>
      <c r="L174" s="41"/>
      <c r="M174" s="233" t="s">
        <v>1</v>
      </c>
      <c r="N174" s="234" t="s">
        <v>38</v>
      </c>
      <c r="O174" s="94"/>
      <c r="P174" s="235">
        <f>O174*H174</f>
        <v>0</v>
      </c>
      <c r="Q174" s="235">
        <v>0</v>
      </c>
      <c r="R174" s="235">
        <f>Q174*H174</f>
        <v>0</v>
      </c>
      <c r="S174" s="235">
        <v>0</v>
      </c>
      <c r="T174" s="236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37" t="s">
        <v>426</v>
      </c>
      <c r="AT174" s="237" t="s">
        <v>170</v>
      </c>
      <c r="AU174" s="237" t="s">
        <v>82</v>
      </c>
      <c r="AY174" s="14" t="s">
        <v>168</v>
      </c>
      <c r="BE174" s="238">
        <f>IF(N174="základná",J174,0)</f>
        <v>0</v>
      </c>
      <c r="BF174" s="238">
        <f>IF(N174="znížená",J174,0)</f>
        <v>0</v>
      </c>
      <c r="BG174" s="238">
        <f>IF(N174="zákl. prenesená",J174,0)</f>
        <v>0</v>
      </c>
      <c r="BH174" s="238">
        <f>IF(N174="zníž. prenesená",J174,0)</f>
        <v>0</v>
      </c>
      <c r="BI174" s="238">
        <f>IF(N174="nulová",J174,0)</f>
        <v>0</v>
      </c>
      <c r="BJ174" s="14" t="s">
        <v>82</v>
      </c>
      <c r="BK174" s="239">
        <f>ROUND(I174*H174,3)</f>
        <v>0</v>
      </c>
      <c r="BL174" s="14" t="s">
        <v>426</v>
      </c>
      <c r="BM174" s="237" t="s">
        <v>541</v>
      </c>
    </row>
    <row r="175" s="2" customFormat="1" ht="24.15" customHeight="1">
      <c r="A175" s="35"/>
      <c r="B175" s="36"/>
      <c r="C175" s="226" t="s">
        <v>358</v>
      </c>
      <c r="D175" s="226" t="s">
        <v>170</v>
      </c>
      <c r="E175" s="227" t="s">
        <v>2373</v>
      </c>
      <c r="F175" s="228" t="s">
        <v>2374</v>
      </c>
      <c r="G175" s="229" t="s">
        <v>291</v>
      </c>
      <c r="H175" s="230">
        <v>1</v>
      </c>
      <c r="I175" s="231"/>
      <c r="J175" s="230">
        <f>ROUND(I175*H175,3)</f>
        <v>0</v>
      </c>
      <c r="K175" s="232"/>
      <c r="L175" s="41"/>
      <c r="M175" s="233" t="s">
        <v>1</v>
      </c>
      <c r="N175" s="234" t="s">
        <v>38</v>
      </c>
      <c r="O175" s="94"/>
      <c r="P175" s="235">
        <f>O175*H175</f>
        <v>0</v>
      </c>
      <c r="Q175" s="235">
        <v>0</v>
      </c>
      <c r="R175" s="235">
        <f>Q175*H175</f>
        <v>0</v>
      </c>
      <c r="S175" s="235">
        <v>0</v>
      </c>
      <c r="T175" s="236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37" t="s">
        <v>426</v>
      </c>
      <c r="AT175" s="237" t="s">
        <v>170</v>
      </c>
      <c r="AU175" s="237" t="s">
        <v>82</v>
      </c>
      <c r="AY175" s="14" t="s">
        <v>168</v>
      </c>
      <c r="BE175" s="238">
        <f>IF(N175="základná",J175,0)</f>
        <v>0</v>
      </c>
      <c r="BF175" s="238">
        <f>IF(N175="znížená",J175,0)</f>
        <v>0</v>
      </c>
      <c r="BG175" s="238">
        <f>IF(N175="zákl. prenesená",J175,0)</f>
        <v>0</v>
      </c>
      <c r="BH175" s="238">
        <f>IF(N175="zníž. prenesená",J175,0)</f>
        <v>0</v>
      </c>
      <c r="BI175" s="238">
        <f>IF(N175="nulová",J175,0)</f>
        <v>0</v>
      </c>
      <c r="BJ175" s="14" t="s">
        <v>82</v>
      </c>
      <c r="BK175" s="239">
        <f>ROUND(I175*H175,3)</f>
        <v>0</v>
      </c>
      <c r="BL175" s="14" t="s">
        <v>426</v>
      </c>
      <c r="BM175" s="237" t="s">
        <v>549</v>
      </c>
    </row>
    <row r="176" s="12" customFormat="1" ht="22.8" customHeight="1">
      <c r="A176" s="12"/>
      <c r="B176" s="210"/>
      <c r="C176" s="211"/>
      <c r="D176" s="212" t="s">
        <v>71</v>
      </c>
      <c r="E176" s="224" t="s">
        <v>1422</v>
      </c>
      <c r="F176" s="224" t="s">
        <v>1423</v>
      </c>
      <c r="G176" s="211"/>
      <c r="H176" s="211"/>
      <c r="I176" s="214"/>
      <c r="J176" s="225">
        <f>BK176</f>
        <v>0</v>
      </c>
      <c r="K176" s="211"/>
      <c r="L176" s="216"/>
      <c r="M176" s="217"/>
      <c r="N176" s="218"/>
      <c r="O176" s="218"/>
      <c r="P176" s="219">
        <f>SUM(P177:P179)</f>
        <v>0</v>
      </c>
      <c r="Q176" s="218"/>
      <c r="R176" s="219">
        <f>SUM(R177:R179)</f>
        <v>0.012157609</v>
      </c>
      <c r="S176" s="218"/>
      <c r="T176" s="220">
        <f>SUM(T177:T179)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21" t="s">
        <v>82</v>
      </c>
      <c r="AT176" s="222" t="s">
        <v>71</v>
      </c>
      <c r="AU176" s="222" t="s">
        <v>80</v>
      </c>
      <c r="AY176" s="221" t="s">
        <v>168</v>
      </c>
      <c r="BK176" s="223">
        <f>SUM(BK177:BK179)</f>
        <v>0</v>
      </c>
    </row>
    <row r="177" s="2" customFormat="1" ht="33" customHeight="1">
      <c r="A177" s="35"/>
      <c r="B177" s="36"/>
      <c r="C177" s="226" t="s">
        <v>362</v>
      </c>
      <c r="D177" s="226" t="s">
        <v>170</v>
      </c>
      <c r="E177" s="227" t="s">
        <v>2375</v>
      </c>
      <c r="F177" s="228" t="s">
        <v>2376</v>
      </c>
      <c r="G177" s="229" t="s">
        <v>666</v>
      </c>
      <c r="H177" s="230">
        <v>75</v>
      </c>
      <c r="I177" s="231"/>
      <c r="J177" s="230">
        <f>ROUND(I177*H177,3)</f>
        <v>0</v>
      </c>
      <c r="K177" s="232"/>
      <c r="L177" s="41"/>
      <c r="M177" s="233" t="s">
        <v>1</v>
      </c>
      <c r="N177" s="234" t="s">
        <v>38</v>
      </c>
      <c r="O177" s="94"/>
      <c r="P177" s="235">
        <f>O177*H177</f>
        <v>0</v>
      </c>
      <c r="Q177" s="235">
        <v>0.00012303499999999999</v>
      </c>
      <c r="R177" s="235">
        <f>Q177*H177</f>
        <v>0.0092276249999999997</v>
      </c>
      <c r="S177" s="235">
        <v>0</v>
      </c>
      <c r="T177" s="236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37" t="s">
        <v>232</v>
      </c>
      <c r="AT177" s="237" t="s">
        <v>170</v>
      </c>
      <c r="AU177" s="237" t="s">
        <v>82</v>
      </c>
      <c r="AY177" s="14" t="s">
        <v>168</v>
      </c>
      <c r="BE177" s="238">
        <f>IF(N177="základná",J177,0)</f>
        <v>0</v>
      </c>
      <c r="BF177" s="238">
        <f>IF(N177="znížená",J177,0)</f>
        <v>0</v>
      </c>
      <c r="BG177" s="238">
        <f>IF(N177="zákl. prenesená",J177,0)</f>
        <v>0</v>
      </c>
      <c r="BH177" s="238">
        <f>IF(N177="zníž. prenesená",J177,0)</f>
        <v>0</v>
      </c>
      <c r="BI177" s="238">
        <f>IF(N177="nulová",J177,0)</f>
        <v>0</v>
      </c>
      <c r="BJ177" s="14" t="s">
        <v>82</v>
      </c>
      <c r="BK177" s="239">
        <f>ROUND(I177*H177,3)</f>
        <v>0</v>
      </c>
      <c r="BL177" s="14" t="s">
        <v>232</v>
      </c>
      <c r="BM177" s="237" t="s">
        <v>555</v>
      </c>
    </row>
    <row r="178" s="2" customFormat="1" ht="24.15" customHeight="1">
      <c r="A178" s="35"/>
      <c r="B178" s="36"/>
      <c r="C178" s="226" t="s">
        <v>366</v>
      </c>
      <c r="D178" s="226" t="s">
        <v>170</v>
      </c>
      <c r="E178" s="227" t="s">
        <v>2377</v>
      </c>
      <c r="F178" s="228" t="s">
        <v>2378</v>
      </c>
      <c r="G178" s="229" t="s">
        <v>666</v>
      </c>
      <c r="H178" s="230">
        <v>75</v>
      </c>
      <c r="I178" s="231"/>
      <c r="J178" s="230">
        <f>ROUND(I178*H178,3)</f>
        <v>0</v>
      </c>
      <c r="K178" s="232"/>
      <c r="L178" s="41"/>
      <c r="M178" s="233" t="s">
        <v>1</v>
      </c>
      <c r="N178" s="234" t="s">
        <v>38</v>
      </c>
      <c r="O178" s="94"/>
      <c r="P178" s="235">
        <f>O178*H178</f>
        <v>0</v>
      </c>
      <c r="Q178" s="235">
        <v>3.4879999999999998E-05</v>
      </c>
      <c r="R178" s="235">
        <f>Q178*H178</f>
        <v>0.0026159999999999998</v>
      </c>
      <c r="S178" s="235">
        <v>0</v>
      </c>
      <c r="T178" s="236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37" t="s">
        <v>232</v>
      </c>
      <c r="AT178" s="237" t="s">
        <v>170</v>
      </c>
      <c r="AU178" s="237" t="s">
        <v>82</v>
      </c>
      <c r="AY178" s="14" t="s">
        <v>168</v>
      </c>
      <c r="BE178" s="238">
        <f>IF(N178="základná",J178,0)</f>
        <v>0</v>
      </c>
      <c r="BF178" s="238">
        <f>IF(N178="znížená",J178,0)</f>
        <v>0</v>
      </c>
      <c r="BG178" s="238">
        <f>IF(N178="zákl. prenesená",J178,0)</f>
        <v>0</v>
      </c>
      <c r="BH178" s="238">
        <f>IF(N178="zníž. prenesená",J178,0)</f>
        <v>0</v>
      </c>
      <c r="BI178" s="238">
        <f>IF(N178="nulová",J178,0)</f>
        <v>0</v>
      </c>
      <c r="BJ178" s="14" t="s">
        <v>82</v>
      </c>
      <c r="BK178" s="239">
        <f>ROUND(I178*H178,3)</f>
        <v>0</v>
      </c>
      <c r="BL178" s="14" t="s">
        <v>232</v>
      </c>
      <c r="BM178" s="237" t="s">
        <v>563</v>
      </c>
    </row>
    <row r="179" s="2" customFormat="1" ht="33" customHeight="1">
      <c r="A179" s="35"/>
      <c r="B179" s="36"/>
      <c r="C179" s="226" t="s">
        <v>370</v>
      </c>
      <c r="D179" s="226" t="s">
        <v>170</v>
      </c>
      <c r="E179" s="227" t="s">
        <v>2379</v>
      </c>
      <c r="F179" s="228" t="s">
        <v>2380</v>
      </c>
      <c r="G179" s="229" t="s">
        <v>666</v>
      </c>
      <c r="H179" s="230">
        <v>1.6000000000000001</v>
      </c>
      <c r="I179" s="231"/>
      <c r="J179" s="230">
        <f>ROUND(I179*H179,3)</f>
        <v>0</v>
      </c>
      <c r="K179" s="232"/>
      <c r="L179" s="41"/>
      <c r="M179" s="233" t="s">
        <v>1</v>
      </c>
      <c r="N179" s="234" t="s">
        <v>38</v>
      </c>
      <c r="O179" s="94"/>
      <c r="P179" s="235">
        <f>O179*H179</f>
        <v>0</v>
      </c>
      <c r="Q179" s="235">
        <v>0.00019624000000000001</v>
      </c>
      <c r="R179" s="235">
        <f>Q179*H179</f>
        <v>0.00031398400000000001</v>
      </c>
      <c r="S179" s="235">
        <v>0</v>
      </c>
      <c r="T179" s="236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37" t="s">
        <v>232</v>
      </c>
      <c r="AT179" s="237" t="s">
        <v>170</v>
      </c>
      <c r="AU179" s="237" t="s">
        <v>82</v>
      </c>
      <c r="AY179" s="14" t="s">
        <v>168</v>
      </c>
      <c r="BE179" s="238">
        <f>IF(N179="základná",J179,0)</f>
        <v>0</v>
      </c>
      <c r="BF179" s="238">
        <f>IF(N179="znížená",J179,0)</f>
        <v>0</v>
      </c>
      <c r="BG179" s="238">
        <f>IF(N179="zákl. prenesená",J179,0)</f>
        <v>0</v>
      </c>
      <c r="BH179" s="238">
        <f>IF(N179="zníž. prenesená",J179,0)</f>
        <v>0</v>
      </c>
      <c r="BI179" s="238">
        <f>IF(N179="nulová",J179,0)</f>
        <v>0</v>
      </c>
      <c r="BJ179" s="14" t="s">
        <v>82</v>
      </c>
      <c r="BK179" s="239">
        <f>ROUND(I179*H179,3)</f>
        <v>0</v>
      </c>
      <c r="BL179" s="14" t="s">
        <v>232</v>
      </c>
      <c r="BM179" s="237" t="s">
        <v>571</v>
      </c>
    </row>
    <row r="180" s="12" customFormat="1" ht="22.8" customHeight="1">
      <c r="A180" s="12"/>
      <c r="B180" s="210"/>
      <c r="C180" s="211"/>
      <c r="D180" s="212" t="s">
        <v>71</v>
      </c>
      <c r="E180" s="224" t="s">
        <v>2002</v>
      </c>
      <c r="F180" s="224" t="s">
        <v>2003</v>
      </c>
      <c r="G180" s="211"/>
      <c r="H180" s="211"/>
      <c r="I180" s="214"/>
      <c r="J180" s="225">
        <f>BK180</f>
        <v>0</v>
      </c>
      <c r="K180" s="211"/>
      <c r="L180" s="216"/>
      <c r="M180" s="217"/>
      <c r="N180" s="218"/>
      <c r="O180" s="218"/>
      <c r="P180" s="219">
        <f>SUM(P181:P183)</f>
        <v>0</v>
      </c>
      <c r="Q180" s="218"/>
      <c r="R180" s="219">
        <f>SUM(R181:R183)</f>
        <v>0</v>
      </c>
      <c r="S180" s="218"/>
      <c r="T180" s="220">
        <f>SUM(T181:T183)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21" t="s">
        <v>179</v>
      </c>
      <c r="AT180" s="222" t="s">
        <v>71</v>
      </c>
      <c r="AU180" s="222" t="s">
        <v>80</v>
      </c>
      <c r="AY180" s="221" t="s">
        <v>168</v>
      </c>
      <c r="BK180" s="223">
        <f>SUM(BK181:BK183)</f>
        <v>0</v>
      </c>
    </row>
    <row r="181" s="2" customFormat="1" ht="16.5" customHeight="1">
      <c r="A181" s="35"/>
      <c r="B181" s="36"/>
      <c r="C181" s="226" t="s">
        <v>374</v>
      </c>
      <c r="D181" s="226" t="s">
        <v>170</v>
      </c>
      <c r="E181" s="227" t="s">
        <v>2381</v>
      </c>
      <c r="F181" s="228" t="s">
        <v>2382</v>
      </c>
      <c r="G181" s="229" t="s">
        <v>1599</v>
      </c>
      <c r="H181" s="230">
        <v>1</v>
      </c>
      <c r="I181" s="231"/>
      <c r="J181" s="230">
        <f>ROUND(I181*H181,3)</f>
        <v>0</v>
      </c>
      <c r="K181" s="232"/>
      <c r="L181" s="41"/>
      <c r="M181" s="233" t="s">
        <v>1</v>
      </c>
      <c r="N181" s="234" t="s">
        <v>38</v>
      </c>
      <c r="O181" s="94"/>
      <c r="P181" s="235">
        <f>O181*H181</f>
        <v>0</v>
      </c>
      <c r="Q181" s="235">
        <v>0</v>
      </c>
      <c r="R181" s="235">
        <f>Q181*H181</f>
        <v>0</v>
      </c>
      <c r="S181" s="235">
        <v>0</v>
      </c>
      <c r="T181" s="236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37" t="s">
        <v>426</v>
      </c>
      <c r="AT181" s="237" t="s">
        <v>170</v>
      </c>
      <c r="AU181" s="237" t="s">
        <v>82</v>
      </c>
      <c r="AY181" s="14" t="s">
        <v>168</v>
      </c>
      <c r="BE181" s="238">
        <f>IF(N181="základná",J181,0)</f>
        <v>0</v>
      </c>
      <c r="BF181" s="238">
        <f>IF(N181="znížená",J181,0)</f>
        <v>0</v>
      </c>
      <c r="BG181" s="238">
        <f>IF(N181="zákl. prenesená",J181,0)</f>
        <v>0</v>
      </c>
      <c r="BH181" s="238">
        <f>IF(N181="zníž. prenesená",J181,0)</f>
        <v>0</v>
      </c>
      <c r="BI181" s="238">
        <f>IF(N181="nulová",J181,0)</f>
        <v>0</v>
      </c>
      <c r="BJ181" s="14" t="s">
        <v>82</v>
      </c>
      <c r="BK181" s="239">
        <f>ROUND(I181*H181,3)</f>
        <v>0</v>
      </c>
      <c r="BL181" s="14" t="s">
        <v>426</v>
      </c>
      <c r="BM181" s="237" t="s">
        <v>579</v>
      </c>
    </row>
    <row r="182" s="2" customFormat="1" ht="16.5" customHeight="1">
      <c r="A182" s="35"/>
      <c r="B182" s="36"/>
      <c r="C182" s="226" t="s">
        <v>378</v>
      </c>
      <c r="D182" s="226" t="s">
        <v>170</v>
      </c>
      <c r="E182" s="227" t="s">
        <v>2383</v>
      </c>
      <c r="F182" s="228" t="s">
        <v>2384</v>
      </c>
      <c r="G182" s="229" t="s">
        <v>1599</v>
      </c>
      <c r="H182" s="230">
        <v>1</v>
      </c>
      <c r="I182" s="231"/>
      <c r="J182" s="230">
        <f>ROUND(I182*H182,3)</f>
        <v>0</v>
      </c>
      <c r="K182" s="232"/>
      <c r="L182" s="41"/>
      <c r="M182" s="233" t="s">
        <v>1</v>
      </c>
      <c r="N182" s="234" t="s">
        <v>38</v>
      </c>
      <c r="O182" s="94"/>
      <c r="P182" s="235">
        <f>O182*H182</f>
        <v>0</v>
      </c>
      <c r="Q182" s="235">
        <v>0</v>
      </c>
      <c r="R182" s="235">
        <f>Q182*H182</f>
        <v>0</v>
      </c>
      <c r="S182" s="235">
        <v>0</v>
      </c>
      <c r="T182" s="236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37" t="s">
        <v>426</v>
      </c>
      <c r="AT182" s="237" t="s">
        <v>170</v>
      </c>
      <c r="AU182" s="237" t="s">
        <v>82</v>
      </c>
      <c r="AY182" s="14" t="s">
        <v>168</v>
      </c>
      <c r="BE182" s="238">
        <f>IF(N182="základná",J182,0)</f>
        <v>0</v>
      </c>
      <c r="BF182" s="238">
        <f>IF(N182="znížená",J182,0)</f>
        <v>0</v>
      </c>
      <c r="BG182" s="238">
        <f>IF(N182="zákl. prenesená",J182,0)</f>
        <v>0</v>
      </c>
      <c r="BH182" s="238">
        <f>IF(N182="zníž. prenesená",J182,0)</f>
        <v>0</v>
      </c>
      <c r="BI182" s="238">
        <f>IF(N182="nulová",J182,0)</f>
        <v>0</v>
      </c>
      <c r="BJ182" s="14" t="s">
        <v>82</v>
      </c>
      <c r="BK182" s="239">
        <f>ROUND(I182*H182,3)</f>
        <v>0</v>
      </c>
      <c r="BL182" s="14" t="s">
        <v>426</v>
      </c>
      <c r="BM182" s="237" t="s">
        <v>587</v>
      </c>
    </row>
    <row r="183" s="2" customFormat="1" ht="16.5" customHeight="1">
      <c r="A183" s="35"/>
      <c r="B183" s="36"/>
      <c r="C183" s="226" t="s">
        <v>386</v>
      </c>
      <c r="D183" s="226" t="s">
        <v>170</v>
      </c>
      <c r="E183" s="227" t="s">
        <v>2385</v>
      </c>
      <c r="F183" s="228" t="s">
        <v>2386</v>
      </c>
      <c r="G183" s="229" t="s">
        <v>1599</v>
      </c>
      <c r="H183" s="230">
        <v>1</v>
      </c>
      <c r="I183" s="231"/>
      <c r="J183" s="230">
        <f>ROUND(I183*H183,3)</f>
        <v>0</v>
      </c>
      <c r="K183" s="232"/>
      <c r="L183" s="41"/>
      <c r="M183" s="255" t="s">
        <v>1</v>
      </c>
      <c r="N183" s="256" t="s">
        <v>38</v>
      </c>
      <c r="O183" s="252"/>
      <c r="P183" s="253">
        <f>O183*H183</f>
        <v>0</v>
      </c>
      <c r="Q183" s="253">
        <v>0</v>
      </c>
      <c r="R183" s="253">
        <f>Q183*H183</f>
        <v>0</v>
      </c>
      <c r="S183" s="253">
        <v>0</v>
      </c>
      <c r="T183" s="254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37" t="s">
        <v>426</v>
      </c>
      <c r="AT183" s="237" t="s">
        <v>170</v>
      </c>
      <c r="AU183" s="237" t="s">
        <v>82</v>
      </c>
      <c r="AY183" s="14" t="s">
        <v>168</v>
      </c>
      <c r="BE183" s="238">
        <f>IF(N183="základná",J183,0)</f>
        <v>0</v>
      </c>
      <c r="BF183" s="238">
        <f>IF(N183="znížená",J183,0)</f>
        <v>0</v>
      </c>
      <c r="BG183" s="238">
        <f>IF(N183="zákl. prenesená",J183,0)</f>
        <v>0</v>
      </c>
      <c r="BH183" s="238">
        <f>IF(N183="zníž. prenesená",J183,0)</f>
        <v>0</v>
      </c>
      <c r="BI183" s="238">
        <f>IF(N183="nulová",J183,0)</f>
        <v>0</v>
      </c>
      <c r="BJ183" s="14" t="s">
        <v>82</v>
      </c>
      <c r="BK183" s="239">
        <f>ROUND(I183*H183,3)</f>
        <v>0</v>
      </c>
      <c r="BL183" s="14" t="s">
        <v>426</v>
      </c>
      <c r="BM183" s="237" t="s">
        <v>595</v>
      </c>
    </row>
    <row r="184" s="2" customFormat="1" ht="6.96" customHeight="1">
      <c r="A184" s="35"/>
      <c r="B184" s="69"/>
      <c r="C184" s="70"/>
      <c r="D184" s="70"/>
      <c r="E184" s="70"/>
      <c r="F184" s="70"/>
      <c r="G184" s="70"/>
      <c r="H184" s="70"/>
      <c r="I184" s="70"/>
      <c r="J184" s="70"/>
      <c r="K184" s="70"/>
      <c r="L184" s="41"/>
      <c r="M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</row>
  </sheetData>
  <sheetProtection sheet="1" autoFilter="0" formatColumns="0" formatRows="0" objects="1" scenarios="1" spinCount="100000" saltValue="Y04EcZ1A6MYMVGDq3CG6eJgvYuXzzAZirw0pOKptShFmuHeL5DK/JnsgtRQkikX9R2KOmgMZEJRlONGREihRQQ==" hashValue="5vK9CBEkW5BY3FYo/rI/U4r3AEiCNkVzl8aIcD+YgQqKlhC/dpe7Mpca+frbeUmXny0+3opsYh61lIHXJNPFCA==" algorithmName="SHA-512" password="CC35"/>
  <autoFilter ref="C122:K183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102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72</v>
      </c>
    </row>
    <row r="4" s="1" customFormat="1" ht="24.96" customHeight="1">
      <c r="B4" s="17"/>
      <c r="D4" s="141" t="s">
        <v>115</v>
      </c>
      <c r="L4" s="17"/>
      <c r="M4" s="14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3" t="s">
        <v>14</v>
      </c>
      <c r="L6" s="17"/>
    </row>
    <row r="7" s="1" customFormat="1" ht="26.25" customHeight="1">
      <c r="B7" s="17"/>
      <c r="E7" s="144" t="str">
        <f>'Rekapitulácia stavby'!K6</f>
        <v>Centrum integrovanej zdravotnej starostlivosti, denné centrum pre seniorov, denný stacionár v meste Bánovce nad Bebravou</v>
      </c>
      <c r="F7" s="143"/>
      <c r="G7" s="143"/>
      <c r="H7" s="143"/>
      <c r="L7" s="17"/>
    </row>
    <row r="8" s="2" customFormat="1" ht="12" customHeight="1">
      <c r="A8" s="35"/>
      <c r="B8" s="41"/>
      <c r="C8" s="35"/>
      <c r="D8" s="143" t="s">
        <v>116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5" t="s">
        <v>2387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3" t="s">
        <v>16</v>
      </c>
      <c r="E11" s="35"/>
      <c r="F11" s="146" t="s">
        <v>1</v>
      </c>
      <c r="G11" s="35"/>
      <c r="H11" s="35"/>
      <c r="I11" s="143" t="s">
        <v>17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3" t="s">
        <v>18</v>
      </c>
      <c r="E12" s="35"/>
      <c r="F12" s="146" t="s">
        <v>19</v>
      </c>
      <c r="G12" s="35"/>
      <c r="H12" s="35"/>
      <c r="I12" s="143" t="s">
        <v>20</v>
      </c>
      <c r="J12" s="147" t="str">
        <f>'Rekapitulácia stavby'!AN8</f>
        <v>9. 11. 2022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3" t="s">
        <v>22</v>
      </c>
      <c r="E14" s="35"/>
      <c r="F14" s="35"/>
      <c r="G14" s="35"/>
      <c r="H14" s="35"/>
      <c r="I14" s="143" t="s">
        <v>23</v>
      </c>
      <c r="J14" s="146" t="str">
        <f>IF('Rekapitulácia stavby'!AN10="","",'Rekapitulácia stavby'!AN10)</f>
        <v/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6" t="str">
        <f>IF('Rekapitulácia stavby'!E11="","",'Rekapitulácia stavby'!E11)</f>
        <v xml:space="preserve"> </v>
      </c>
      <c r="F15" s="35"/>
      <c r="G15" s="35"/>
      <c r="H15" s="35"/>
      <c r="I15" s="143" t="s">
        <v>24</v>
      </c>
      <c r="J15" s="146" t="str">
        <f>IF('Rekapitulácia stavby'!AN11="","",'Rekapitulácia stavby'!AN11)</f>
        <v/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3" t="s">
        <v>25</v>
      </c>
      <c r="E17" s="35"/>
      <c r="F17" s="35"/>
      <c r="G17" s="35"/>
      <c r="H17" s="35"/>
      <c r="I17" s="143" t="s">
        <v>23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24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3" t="s">
        <v>27</v>
      </c>
      <c r="E20" s="35"/>
      <c r="F20" s="35"/>
      <c r="G20" s="35"/>
      <c r="H20" s="35"/>
      <c r="I20" s="143" t="s">
        <v>23</v>
      </c>
      <c r="J20" s="146" t="str">
        <f>IF('Rekapitulácia stavby'!AN16="","",'Rekapitulácia stavby'!AN16)</f>
        <v/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6" t="str">
        <f>IF('Rekapitulácia stavby'!E17="","",'Rekapitulácia stavby'!E17)</f>
        <v xml:space="preserve"> </v>
      </c>
      <c r="F21" s="35"/>
      <c r="G21" s="35"/>
      <c r="H21" s="35"/>
      <c r="I21" s="143" t="s">
        <v>24</v>
      </c>
      <c r="J21" s="146" t="str">
        <f>IF('Rekapitulácia stavby'!AN17="","",'Rekapitulácia stavby'!AN17)</f>
        <v/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3" t="s">
        <v>30</v>
      </c>
      <c r="E23" s="35"/>
      <c r="F23" s="35"/>
      <c r="G23" s="35"/>
      <c r="H23" s="35"/>
      <c r="I23" s="143" t="s">
        <v>23</v>
      </c>
      <c r="J23" s="146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6" t="str">
        <f>IF('Rekapitulácia stavby'!E20="","",'Rekapitulácia stavby'!E20)</f>
        <v xml:space="preserve"> </v>
      </c>
      <c r="F24" s="35"/>
      <c r="G24" s="35"/>
      <c r="H24" s="35"/>
      <c r="I24" s="143" t="s">
        <v>24</v>
      </c>
      <c r="J24" s="146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3" t="s">
        <v>31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3" t="s">
        <v>32</v>
      </c>
      <c r="E30" s="35"/>
      <c r="F30" s="35"/>
      <c r="G30" s="35"/>
      <c r="H30" s="35"/>
      <c r="I30" s="35"/>
      <c r="J30" s="154">
        <f>ROUND(J124,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5" t="s">
        <v>34</v>
      </c>
      <c r="G32" s="35"/>
      <c r="H32" s="35"/>
      <c r="I32" s="155" t="s">
        <v>33</v>
      </c>
      <c r="J32" s="155" t="s">
        <v>35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6" t="s">
        <v>36</v>
      </c>
      <c r="E33" s="157" t="s">
        <v>37</v>
      </c>
      <c r="F33" s="158">
        <f>ROUND((SUM(BE124:BE158)),  2)</f>
        <v>0</v>
      </c>
      <c r="G33" s="159"/>
      <c r="H33" s="159"/>
      <c r="I33" s="160">
        <v>0.20000000000000001</v>
      </c>
      <c r="J33" s="158">
        <f>ROUND(((SUM(BE124:BE158))*I33),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7" t="s">
        <v>38</v>
      </c>
      <c r="F34" s="158">
        <f>ROUND((SUM(BF124:BF158)),  2)</f>
        <v>0</v>
      </c>
      <c r="G34" s="159"/>
      <c r="H34" s="159"/>
      <c r="I34" s="160">
        <v>0.20000000000000001</v>
      </c>
      <c r="J34" s="158">
        <f>ROUND(((SUM(BF124:BF158))*I34),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39</v>
      </c>
      <c r="F35" s="161">
        <f>ROUND((SUM(BG124:BG158)),  2)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40</v>
      </c>
      <c r="F36" s="161">
        <f>ROUND((SUM(BH124:BH158)),  2)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41</v>
      </c>
      <c r="F37" s="158">
        <f>ROUND((SUM(BI124:BI158)),  2)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3"/>
      <c r="D39" s="164" t="s">
        <v>42</v>
      </c>
      <c r="E39" s="165"/>
      <c r="F39" s="165"/>
      <c r="G39" s="166" t="s">
        <v>43</v>
      </c>
      <c r="H39" s="167" t="s">
        <v>44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0" t="s">
        <v>45</v>
      </c>
      <c r="E50" s="171"/>
      <c r="F50" s="171"/>
      <c r="G50" s="170" t="s">
        <v>46</v>
      </c>
      <c r="H50" s="171"/>
      <c r="I50" s="171"/>
      <c r="J50" s="171"/>
      <c r="K50" s="171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2" t="s">
        <v>47</v>
      </c>
      <c r="E61" s="173"/>
      <c r="F61" s="174" t="s">
        <v>48</v>
      </c>
      <c r="G61" s="172" t="s">
        <v>47</v>
      </c>
      <c r="H61" s="173"/>
      <c r="I61" s="173"/>
      <c r="J61" s="175" t="s">
        <v>48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0" t="s">
        <v>49</v>
      </c>
      <c r="E65" s="176"/>
      <c r="F65" s="176"/>
      <c r="G65" s="170" t="s">
        <v>50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2" t="s">
        <v>47</v>
      </c>
      <c r="E76" s="173"/>
      <c r="F76" s="174" t="s">
        <v>48</v>
      </c>
      <c r="G76" s="172" t="s">
        <v>47</v>
      </c>
      <c r="H76" s="173"/>
      <c r="I76" s="173"/>
      <c r="J76" s="175" t="s">
        <v>48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118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14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26.25" customHeight="1">
      <c r="A85" s="35"/>
      <c r="B85" s="36"/>
      <c r="C85" s="37"/>
      <c r="D85" s="37"/>
      <c r="E85" s="181" t="str">
        <f>E7</f>
        <v>Centrum integrovanej zdravotnej starostlivosti, denné centrum pre seniorov, denný stacionár v meste Bánovce nad Bebravou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116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9" t="str">
        <f>E9</f>
        <v>8a - vzduchotechnika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18</v>
      </c>
      <c r="D89" s="37"/>
      <c r="E89" s="37"/>
      <c r="F89" s="24" t="str">
        <f>F12</f>
        <v xml:space="preserve"> </v>
      </c>
      <c r="G89" s="37"/>
      <c r="H89" s="37"/>
      <c r="I89" s="29" t="s">
        <v>20</v>
      </c>
      <c r="J89" s="82" t="str">
        <f>IF(J12="","",J12)</f>
        <v>9. 11. 2022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22</v>
      </c>
      <c r="D91" s="37"/>
      <c r="E91" s="37"/>
      <c r="F91" s="24" t="str">
        <f>E15</f>
        <v xml:space="preserve"> </v>
      </c>
      <c r="G91" s="37"/>
      <c r="H91" s="37"/>
      <c r="I91" s="29" t="s">
        <v>27</v>
      </c>
      <c r="J91" s="33" t="str">
        <f>E21</f>
        <v xml:space="preserve"> 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25</v>
      </c>
      <c r="D92" s="37"/>
      <c r="E92" s="37"/>
      <c r="F92" s="24" t="str">
        <f>IF(E18="","",E18)</f>
        <v>Vyplň údaj</v>
      </c>
      <c r="G92" s="37"/>
      <c r="H92" s="37"/>
      <c r="I92" s="29" t="s">
        <v>30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82" t="s">
        <v>119</v>
      </c>
      <c r="D94" s="183"/>
      <c r="E94" s="183"/>
      <c r="F94" s="183"/>
      <c r="G94" s="183"/>
      <c r="H94" s="183"/>
      <c r="I94" s="183"/>
      <c r="J94" s="184" t="s">
        <v>120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85" t="s">
        <v>121</v>
      </c>
      <c r="D96" s="37"/>
      <c r="E96" s="37"/>
      <c r="F96" s="37"/>
      <c r="G96" s="37"/>
      <c r="H96" s="37"/>
      <c r="I96" s="37"/>
      <c r="J96" s="113">
        <f>J124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122</v>
      </c>
    </row>
    <row r="97" s="9" customFormat="1" ht="24.96" customHeight="1">
      <c r="A97" s="9"/>
      <c r="B97" s="186"/>
      <c r="C97" s="187"/>
      <c r="D97" s="188" t="s">
        <v>123</v>
      </c>
      <c r="E97" s="189"/>
      <c r="F97" s="189"/>
      <c r="G97" s="189"/>
      <c r="H97" s="189"/>
      <c r="I97" s="189"/>
      <c r="J97" s="190">
        <f>J125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2"/>
      <c r="C98" s="193"/>
      <c r="D98" s="194" t="s">
        <v>130</v>
      </c>
      <c r="E98" s="195"/>
      <c r="F98" s="195"/>
      <c r="G98" s="195"/>
      <c r="H98" s="195"/>
      <c r="I98" s="195"/>
      <c r="J98" s="196">
        <f>J126</f>
        <v>0</v>
      </c>
      <c r="K98" s="193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86"/>
      <c r="C99" s="187"/>
      <c r="D99" s="188" t="s">
        <v>2388</v>
      </c>
      <c r="E99" s="189"/>
      <c r="F99" s="189"/>
      <c r="G99" s="189"/>
      <c r="H99" s="189"/>
      <c r="I99" s="189"/>
      <c r="J99" s="190">
        <f>J133</f>
        <v>0</v>
      </c>
      <c r="K99" s="187"/>
      <c r="L99" s="191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2"/>
      <c r="C100" s="193"/>
      <c r="D100" s="194" t="s">
        <v>2389</v>
      </c>
      <c r="E100" s="195"/>
      <c r="F100" s="195"/>
      <c r="G100" s="195"/>
      <c r="H100" s="195"/>
      <c r="I100" s="195"/>
      <c r="J100" s="196">
        <f>J134</f>
        <v>0</v>
      </c>
      <c r="K100" s="193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86"/>
      <c r="C101" s="187"/>
      <c r="D101" s="188" t="s">
        <v>132</v>
      </c>
      <c r="E101" s="189"/>
      <c r="F101" s="189"/>
      <c r="G101" s="189"/>
      <c r="H101" s="189"/>
      <c r="I101" s="189"/>
      <c r="J101" s="190">
        <f>J152</f>
        <v>0</v>
      </c>
      <c r="K101" s="187"/>
      <c r="L101" s="191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92"/>
      <c r="C102" s="193"/>
      <c r="D102" s="194" t="s">
        <v>140</v>
      </c>
      <c r="E102" s="195"/>
      <c r="F102" s="195"/>
      <c r="G102" s="195"/>
      <c r="H102" s="195"/>
      <c r="I102" s="195"/>
      <c r="J102" s="196">
        <f>J153</f>
        <v>0</v>
      </c>
      <c r="K102" s="193"/>
      <c r="L102" s="19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86"/>
      <c r="C103" s="187"/>
      <c r="D103" s="188" t="s">
        <v>149</v>
      </c>
      <c r="E103" s="189"/>
      <c r="F103" s="189"/>
      <c r="G103" s="189"/>
      <c r="H103" s="189"/>
      <c r="I103" s="189"/>
      <c r="J103" s="190">
        <f>J156</f>
        <v>0</v>
      </c>
      <c r="K103" s="187"/>
      <c r="L103" s="191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92"/>
      <c r="C104" s="193"/>
      <c r="D104" s="194" t="s">
        <v>1771</v>
      </c>
      <c r="E104" s="195"/>
      <c r="F104" s="195"/>
      <c r="G104" s="195"/>
      <c r="H104" s="195"/>
      <c r="I104" s="195"/>
      <c r="J104" s="196">
        <f>J157</f>
        <v>0</v>
      </c>
      <c r="K104" s="193"/>
      <c r="L104" s="19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5"/>
      <c r="B105" s="36"/>
      <c r="C105" s="37"/>
      <c r="D105" s="37"/>
      <c r="E105" s="37"/>
      <c r="F105" s="37"/>
      <c r="G105" s="37"/>
      <c r="H105" s="37"/>
      <c r="I105" s="37"/>
      <c r="J105" s="37"/>
      <c r="K105" s="37"/>
      <c r="L105" s="66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="2" customFormat="1" ht="6.96" customHeight="1">
      <c r="A106" s="35"/>
      <c r="B106" s="69"/>
      <c r="C106" s="70"/>
      <c r="D106" s="70"/>
      <c r="E106" s="70"/>
      <c r="F106" s="70"/>
      <c r="G106" s="70"/>
      <c r="H106" s="70"/>
      <c r="I106" s="70"/>
      <c r="J106" s="70"/>
      <c r="K106" s="70"/>
      <c r="L106" s="66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10" s="2" customFormat="1" ht="6.96" customHeight="1">
      <c r="A110" s="35"/>
      <c r="B110" s="71"/>
      <c r="C110" s="72"/>
      <c r="D110" s="72"/>
      <c r="E110" s="72"/>
      <c r="F110" s="72"/>
      <c r="G110" s="72"/>
      <c r="H110" s="72"/>
      <c r="I110" s="72"/>
      <c r="J110" s="72"/>
      <c r="K110" s="72"/>
      <c r="L110" s="6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24.96" customHeight="1">
      <c r="A111" s="35"/>
      <c r="B111" s="36"/>
      <c r="C111" s="20" t="s">
        <v>154</v>
      </c>
      <c r="D111" s="37"/>
      <c r="E111" s="37"/>
      <c r="F111" s="37"/>
      <c r="G111" s="37"/>
      <c r="H111" s="37"/>
      <c r="I111" s="37"/>
      <c r="J111" s="37"/>
      <c r="K111" s="37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6.96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2" customHeight="1">
      <c r="A113" s="35"/>
      <c r="B113" s="36"/>
      <c r="C113" s="29" t="s">
        <v>14</v>
      </c>
      <c r="D113" s="37"/>
      <c r="E113" s="37"/>
      <c r="F113" s="37"/>
      <c r="G113" s="37"/>
      <c r="H113" s="37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26.25" customHeight="1">
      <c r="A114" s="35"/>
      <c r="B114" s="36"/>
      <c r="C114" s="37"/>
      <c r="D114" s="37"/>
      <c r="E114" s="181" t="str">
        <f>E7</f>
        <v>Centrum integrovanej zdravotnej starostlivosti, denné centrum pre seniorov, denný stacionár v meste Bánovce nad Bebravou</v>
      </c>
      <c r="F114" s="29"/>
      <c r="G114" s="29"/>
      <c r="H114" s="29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2" customHeight="1">
      <c r="A115" s="35"/>
      <c r="B115" s="36"/>
      <c r="C115" s="29" t="s">
        <v>116</v>
      </c>
      <c r="D115" s="37"/>
      <c r="E115" s="37"/>
      <c r="F115" s="37"/>
      <c r="G115" s="37"/>
      <c r="H115" s="37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6.5" customHeight="1">
      <c r="A116" s="35"/>
      <c r="B116" s="36"/>
      <c r="C116" s="37"/>
      <c r="D116" s="37"/>
      <c r="E116" s="79" t="str">
        <f>E9</f>
        <v>8a - vzduchotechnika</v>
      </c>
      <c r="F116" s="37"/>
      <c r="G116" s="37"/>
      <c r="H116" s="37"/>
      <c r="I116" s="37"/>
      <c r="J116" s="37"/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2" customHeight="1">
      <c r="A118" s="35"/>
      <c r="B118" s="36"/>
      <c r="C118" s="29" t="s">
        <v>18</v>
      </c>
      <c r="D118" s="37"/>
      <c r="E118" s="37"/>
      <c r="F118" s="24" t="str">
        <f>F12</f>
        <v xml:space="preserve"> </v>
      </c>
      <c r="G118" s="37"/>
      <c r="H118" s="37"/>
      <c r="I118" s="29" t="s">
        <v>20</v>
      </c>
      <c r="J118" s="82" t="str">
        <f>IF(J12="","",J12)</f>
        <v>9. 11. 2022</v>
      </c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6.96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5.15" customHeight="1">
      <c r="A120" s="35"/>
      <c r="B120" s="36"/>
      <c r="C120" s="29" t="s">
        <v>22</v>
      </c>
      <c r="D120" s="37"/>
      <c r="E120" s="37"/>
      <c r="F120" s="24" t="str">
        <f>E15</f>
        <v xml:space="preserve"> </v>
      </c>
      <c r="G120" s="37"/>
      <c r="H120" s="37"/>
      <c r="I120" s="29" t="s">
        <v>27</v>
      </c>
      <c r="J120" s="33" t="str">
        <f>E21</f>
        <v xml:space="preserve"> </v>
      </c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5.15" customHeight="1">
      <c r="A121" s="35"/>
      <c r="B121" s="36"/>
      <c r="C121" s="29" t="s">
        <v>25</v>
      </c>
      <c r="D121" s="37"/>
      <c r="E121" s="37"/>
      <c r="F121" s="24" t="str">
        <f>IF(E18="","",E18)</f>
        <v>Vyplň údaj</v>
      </c>
      <c r="G121" s="37"/>
      <c r="H121" s="37"/>
      <c r="I121" s="29" t="s">
        <v>30</v>
      </c>
      <c r="J121" s="33" t="str">
        <f>E24</f>
        <v xml:space="preserve"> </v>
      </c>
      <c r="K121" s="37"/>
      <c r="L121" s="6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0.32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6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11" customFormat="1" ht="29.28" customHeight="1">
      <c r="A123" s="198"/>
      <c r="B123" s="199"/>
      <c r="C123" s="200" t="s">
        <v>155</v>
      </c>
      <c r="D123" s="201" t="s">
        <v>57</v>
      </c>
      <c r="E123" s="201" t="s">
        <v>53</v>
      </c>
      <c r="F123" s="201" t="s">
        <v>54</v>
      </c>
      <c r="G123" s="201" t="s">
        <v>156</v>
      </c>
      <c r="H123" s="201" t="s">
        <v>157</v>
      </c>
      <c r="I123" s="201" t="s">
        <v>158</v>
      </c>
      <c r="J123" s="202" t="s">
        <v>120</v>
      </c>
      <c r="K123" s="203" t="s">
        <v>159</v>
      </c>
      <c r="L123" s="204"/>
      <c r="M123" s="103" t="s">
        <v>1</v>
      </c>
      <c r="N123" s="104" t="s">
        <v>36</v>
      </c>
      <c r="O123" s="104" t="s">
        <v>160</v>
      </c>
      <c r="P123" s="104" t="s">
        <v>161</v>
      </c>
      <c r="Q123" s="104" t="s">
        <v>162</v>
      </c>
      <c r="R123" s="104" t="s">
        <v>163</v>
      </c>
      <c r="S123" s="104" t="s">
        <v>164</v>
      </c>
      <c r="T123" s="105" t="s">
        <v>165</v>
      </c>
      <c r="U123" s="198"/>
      <c r="V123" s="198"/>
      <c r="W123" s="198"/>
      <c r="X123" s="198"/>
      <c r="Y123" s="198"/>
      <c r="Z123" s="198"/>
      <c r="AA123" s="198"/>
      <c r="AB123" s="198"/>
      <c r="AC123" s="198"/>
      <c r="AD123" s="198"/>
      <c r="AE123" s="198"/>
    </row>
    <row r="124" s="2" customFormat="1" ht="22.8" customHeight="1">
      <c r="A124" s="35"/>
      <c r="B124" s="36"/>
      <c r="C124" s="110" t="s">
        <v>121</v>
      </c>
      <c r="D124" s="37"/>
      <c r="E124" s="37"/>
      <c r="F124" s="37"/>
      <c r="G124" s="37"/>
      <c r="H124" s="37"/>
      <c r="I124" s="37"/>
      <c r="J124" s="205">
        <f>BK124</f>
        <v>0</v>
      </c>
      <c r="K124" s="37"/>
      <c r="L124" s="41"/>
      <c r="M124" s="106"/>
      <c r="N124" s="206"/>
      <c r="O124" s="107"/>
      <c r="P124" s="207">
        <f>P125+P133+P152+P156</f>
        <v>0</v>
      </c>
      <c r="Q124" s="107"/>
      <c r="R124" s="207">
        <f>R125+R133+R152+R156</f>
        <v>0.000979506</v>
      </c>
      <c r="S124" s="107"/>
      <c r="T124" s="208">
        <f>T125+T133+T152+T156</f>
        <v>0.13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4" t="s">
        <v>71</v>
      </c>
      <c r="AU124" s="14" t="s">
        <v>122</v>
      </c>
      <c r="BK124" s="209">
        <f>BK125+BK133+BK152+BK156</f>
        <v>0</v>
      </c>
    </row>
    <row r="125" s="12" customFormat="1" ht="25.92" customHeight="1">
      <c r="A125" s="12"/>
      <c r="B125" s="210"/>
      <c r="C125" s="211"/>
      <c r="D125" s="212" t="s">
        <v>71</v>
      </c>
      <c r="E125" s="213" t="s">
        <v>166</v>
      </c>
      <c r="F125" s="213" t="s">
        <v>167</v>
      </c>
      <c r="G125" s="211"/>
      <c r="H125" s="211"/>
      <c r="I125" s="214"/>
      <c r="J125" s="215">
        <f>BK125</f>
        <v>0</v>
      </c>
      <c r="K125" s="211"/>
      <c r="L125" s="216"/>
      <c r="M125" s="217"/>
      <c r="N125" s="218"/>
      <c r="O125" s="218"/>
      <c r="P125" s="219">
        <f>P126</f>
        <v>0</v>
      </c>
      <c r="Q125" s="218"/>
      <c r="R125" s="219">
        <f>R126</f>
        <v>0</v>
      </c>
      <c r="S125" s="218"/>
      <c r="T125" s="220">
        <f>T126</f>
        <v>0.13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1" t="s">
        <v>80</v>
      </c>
      <c r="AT125" s="222" t="s">
        <v>71</v>
      </c>
      <c r="AU125" s="222" t="s">
        <v>72</v>
      </c>
      <c r="AY125" s="221" t="s">
        <v>168</v>
      </c>
      <c r="BK125" s="223">
        <f>BK126</f>
        <v>0</v>
      </c>
    </row>
    <row r="126" s="12" customFormat="1" ht="22.8" customHeight="1">
      <c r="A126" s="12"/>
      <c r="B126" s="210"/>
      <c r="C126" s="211"/>
      <c r="D126" s="212" t="s">
        <v>71</v>
      </c>
      <c r="E126" s="224" t="s">
        <v>12</v>
      </c>
      <c r="F126" s="224" t="s">
        <v>662</v>
      </c>
      <c r="G126" s="211"/>
      <c r="H126" s="211"/>
      <c r="I126" s="214"/>
      <c r="J126" s="225">
        <f>BK126</f>
        <v>0</v>
      </c>
      <c r="K126" s="211"/>
      <c r="L126" s="216"/>
      <c r="M126" s="217"/>
      <c r="N126" s="218"/>
      <c r="O126" s="218"/>
      <c r="P126" s="219">
        <f>SUM(P127:P132)</f>
        <v>0</v>
      </c>
      <c r="Q126" s="218"/>
      <c r="R126" s="219">
        <f>SUM(R127:R132)</f>
        <v>0</v>
      </c>
      <c r="S126" s="218"/>
      <c r="T126" s="220">
        <f>SUM(T127:T132)</f>
        <v>0.13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1" t="s">
        <v>80</v>
      </c>
      <c r="AT126" s="222" t="s">
        <v>71</v>
      </c>
      <c r="AU126" s="222" t="s">
        <v>80</v>
      </c>
      <c r="AY126" s="221" t="s">
        <v>168</v>
      </c>
      <c r="BK126" s="223">
        <f>SUM(BK127:BK132)</f>
        <v>0</v>
      </c>
    </row>
    <row r="127" s="2" customFormat="1" ht="16.5" customHeight="1">
      <c r="A127" s="35"/>
      <c r="B127" s="36"/>
      <c r="C127" s="226" t="s">
        <v>80</v>
      </c>
      <c r="D127" s="226" t="s">
        <v>170</v>
      </c>
      <c r="E127" s="227" t="s">
        <v>378</v>
      </c>
      <c r="F127" s="228" t="s">
        <v>2390</v>
      </c>
      <c r="G127" s="229" t="s">
        <v>221</v>
      </c>
      <c r="H127" s="230">
        <v>30</v>
      </c>
      <c r="I127" s="231"/>
      <c r="J127" s="230">
        <f>ROUND(I127*H127,3)</f>
        <v>0</v>
      </c>
      <c r="K127" s="232"/>
      <c r="L127" s="41"/>
      <c r="M127" s="233" t="s">
        <v>1</v>
      </c>
      <c r="N127" s="234" t="s">
        <v>38</v>
      </c>
      <c r="O127" s="94"/>
      <c r="P127" s="235">
        <f>O127*H127</f>
        <v>0</v>
      </c>
      <c r="Q127" s="235">
        <v>0</v>
      </c>
      <c r="R127" s="235">
        <f>Q127*H127</f>
        <v>0</v>
      </c>
      <c r="S127" s="235">
        <v>0</v>
      </c>
      <c r="T127" s="236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37" t="s">
        <v>174</v>
      </c>
      <c r="AT127" s="237" t="s">
        <v>170</v>
      </c>
      <c r="AU127" s="237" t="s">
        <v>82</v>
      </c>
      <c r="AY127" s="14" t="s">
        <v>168</v>
      </c>
      <c r="BE127" s="238">
        <f>IF(N127="základná",J127,0)</f>
        <v>0</v>
      </c>
      <c r="BF127" s="238">
        <f>IF(N127="znížená",J127,0)</f>
        <v>0</v>
      </c>
      <c r="BG127" s="238">
        <f>IF(N127="zákl. prenesená",J127,0)</f>
        <v>0</v>
      </c>
      <c r="BH127" s="238">
        <f>IF(N127="zníž. prenesená",J127,0)</f>
        <v>0</v>
      </c>
      <c r="BI127" s="238">
        <f>IF(N127="nulová",J127,0)</f>
        <v>0</v>
      </c>
      <c r="BJ127" s="14" t="s">
        <v>82</v>
      </c>
      <c r="BK127" s="239">
        <f>ROUND(I127*H127,3)</f>
        <v>0</v>
      </c>
      <c r="BL127" s="14" t="s">
        <v>174</v>
      </c>
      <c r="BM127" s="237" t="s">
        <v>82</v>
      </c>
    </row>
    <row r="128" s="2" customFormat="1" ht="37.8" customHeight="1">
      <c r="A128" s="35"/>
      <c r="B128" s="36"/>
      <c r="C128" s="226" t="s">
        <v>82</v>
      </c>
      <c r="D128" s="226" t="s">
        <v>170</v>
      </c>
      <c r="E128" s="227" t="s">
        <v>1560</v>
      </c>
      <c r="F128" s="228" t="s">
        <v>2391</v>
      </c>
      <c r="G128" s="229" t="s">
        <v>291</v>
      </c>
      <c r="H128" s="230">
        <v>26</v>
      </c>
      <c r="I128" s="231"/>
      <c r="J128" s="230">
        <f>ROUND(I128*H128,3)</f>
        <v>0</v>
      </c>
      <c r="K128" s="232"/>
      <c r="L128" s="41"/>
      <c r="M128" s="233" t="s">
        <v>1</v>
      </c>
      <c r="N128" s="234" t="s">
        <v>38</v>
      </c>
      <c r="O128" s="94"/>
      <c r="P128" s="235">
        <f>O128*H128</f>
        <v>0</v>
      </c>
      <c r="Q128" s="235">
        <v>0</v>
      </c>
      <c r="R128" s="235">
        <f>Q128*H128</f>
        <v>0</v>
      </c>
      <c r="S128" s="235">
        <v>0.0050000000000000001</v>
      </c>
      <c r="T128" s="236">
        <f>S128*H128</f>
        <v>0.13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37" t="s">
        <v>174</v>
      </c>
      <c r="AT128" s="237" t="s">
        <v>170</v>
      </c>
      <c r="AU128" s="237" t="s">
        <v>82</v>
      </c>
      <c r="AY128" s="14" t="s">
        <v>168</v>
      </c>
      <c r="BE128" s="238">
        <f>IF(N128="základná",J128,0)</f>
        <v>0</v>
      </c>
      <c r="BF128" s="238">
        <f>IF(N128="znížená",J128,0)</f>
        <v>0</v>
      </c>
      <c r="BG128" s="238">
        <f>IF(N128="zákl. prenesená",J128,0)</f>
        <v>0</v>
      </c>
      <c r="BH128" s="238">
        <f>IF(N128="zníž. prenesená",J128,0)</f>
        <v>0</v>
      </c>
      <c r="BI128" s="238">
        <f>IF(N128="nulová",J128,0)</f>
        <v>0</v>
      </c>
      <c r="BJ128" s="14" t="s">
        <v>82</v>
      </c>
      <c r="BK128" s="239">
        <f>ROUND(I128*H128,3)</f>
        <v>0</v>
      </c>
      <c r="BL128" s="14" t="s">
        <v>174</v>
      </c>
      <c r="BM128" s="237" t="s">
        <v>174</v>
      </c>
    </row>
    <row r="129" s="2" customFormat="1" ht="37.8" customHeight="1">
      <c r="A129" s="35"/>
      <c r="B129" s="36"/>
      <c r="C129" s="226" t="s">
        <v>179</v>
      </c>
      <c r="D129" s="226" t="s">
        <v>170</v>
      </c>
      <c r="E129" s="227" t="s">
        <v>1562</v>
      </c>
      <c r="F129" s="228" t="s">
        <v>2392</v>
      </c>
      <c r="G129" s="229" t="s">
        <v>291</v>
      </c>
      <c r="H129" s="230">
        <v>26</v>
      </c>
      <c r="I129" s="231"/>
      <c r="J129" s="230">
        <f>ROUND(I129*H129,3)</f>
        <v>0</v>
      </c>
      <c r="K129" s="232"/>
      <c r="L129" s="41"/>
      <c r="M129" s="233" t="s">
        <v>1</v>
      </c>
      <c r="N129" s="234" t="s">
        <v>38</v>
      </c>
      <c r="O129" s="94"/>
      <c r="P129" s="235">
        <f>O129*H129</f>
        <v>0</v>
      </c>
      <c r="Q129" s="235">
        <v>0</v>
      </c>
      <c r="R129" s="235">
        <f>Q129*H129</f>
        <v>0</v>
      </c>
      <c r="S129" s="235">
        <v>0</v>
      </c>
      <c r="T129" s="236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37" t="s">
        <v>174</v>
      </c>
      <c r="AT129" s="237" t="s">
        <v>170</v>
      </c>
      <c r="AU129" s="237" t="s">
        <v>82</v>
      </c>
      <c r="AY129" s="14" t="s">
        <v>168</v>
      </c>
      <c r="BE129" s="238">
        <f>IF(N129="základná",J129,0)</f>
        <v>0</v>
      </c>
      <c r="BF129" s="238">
        <f>IF(N129="znížená",J129,0)</f>
        <v>0</v>
      </c>
      <c r="BG129" s="238">
        <f>IF(N129="zákl. prenesená",J129,0)</f>
        <v>0</v>
      </c>
      <c r="BH129" s="238">
        <f>IF(N129="zníž. prenesená",J129,0)</f>
        <v>0</v>
      </c>
      <c r="BI129" s="238">
        <f>IF(N129="nulová",J129,0)</f>
        <v>0</v>
      </c>
      <c r="BJ129" s="14" t="s">
        <v>82</v>
      </c>
      <c r="BK129" s="239">
        <f>ROUND(I129*H129,3)</f>
        <v>0</v>
      </c>
      <c r="BL129" s="14" t="s">
        <v>174</v>
      </c>
      <c r="BM129" s="237" t="s">
        <v>190</v>
      </c>
    </row>
    <row r="130" s="2" customFormat="1" ht="24.15" customHeight="1">
      <c r="A130" s="35"/>
      <c r="B130" s="36"/>
      <c r="C130" s="226" t="s">
        <v>174</v>
      </c>
      <c r="D130" s="226" t="s">
        <v>170</v>
      </c>
      <c r="E130" s="227" t="s">
        <v>1564</v>
      </c>
      <c r="F130" s="228" t="s">
        <v>2393</v>
      </c>
      <c r="G130" s="229" t="s">
        <v>212</v>
      </c>
      <c r="H130" s="230">
        <v>0.46999999999999997</v>
      </c>
      <c r="I130" s="231"/>
      <c r="J130" s="230">
        <f>ROUND(I130*H130,3)</f>
        <v>0</v>
      </c>
      <c r="K130" s="232"/>
      <c r="L130" s="41"/>
      <c r="M130" s="233" t="s">
        <v>1</v>
      </c>
      <c r="N130" s="234" t="s">
        <v>38</v>
      </c>
      <c r="O130" s="94"/>
      <c r="P130" s="235">
        <f>O130*H130</f>
        <v>0</v>
      </c>
      <c r="Q130" s="235">
        <v>0</v>
      </c>
      <c r="R130" s="235">
        <f>Q130*H130</f>
        <v>0</v>
      </c>
      <c r="S130" s="235">
        <v>0</v>
      </c>
      <c r="T130" s="236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37" t="s">
        <v>174</v>
      </c>
      <c r="AT130" s="237" t="s">
        <v>170</v>
      </c>
      <c r="AU130" s="237" t="s">
        <v>82</v>
      </c>
      <c r="AY130" s="14" t="s">
        <v>168</v>
      </c>
      <c r="BE130" s="238">
        <f>IF(N130="základná",J130,0)</f>
        <v>0</v>
      </c>
      <c r="BF130" s="238">
        <f>IF(N130="znížená",J130,0)</f>
        <v>0</v>
      </c>
      <c r="BG130" s="238">
        <f>IF(N130="zákl. prenesená",J130,0)</f>
        <v>0</v>
      </c>
      <c r="BH130" s="238">
        <f>IF(N130="zníž. prenesená",J130,0)</f>
        <v>0</v>
      </c>
      <c r="BI130" s="238">
        <f>IF(N130="nulová",J130,0)</f>
        <v>0</v>
      </c>
      <c r="BJ130" s="14" t="s">
        <v>82</v>
      </c>
      <c r="BK130" s="239">
        <f>ROUND(I130*H130,3)</f>
        <v>0</v>
      </c>
      <c r="BL130" s="14" t="s">
        <v>174</v>
      </c>
      <c r="BM130" s="237" t="s">
        <v>198</v>
      </c>
    </row>
    <row r="131" s="2" customFormat="1" ht="21.75" customHeight="1">
      <c r="A131" s="35"/>
      <c r="B131" s="36"/>
      <c r="C131" s="226" t="s">
        <v>186</v>
      </c>
      <c r="D131" s="226" t="s">
        <v>170</v>
      </c>
      <c r="E131" s="227" t="s">
        <v>1566</v>
      </c>
      <c r="F131" s="228" t="s">
        <v>1567</v>
      </c>
      <c r="G131" s="229" t="s">
        <v>212</v>
      </c>
      <c r="H131" s="230">
        <v>0.46999999999999997</v>
      </c>
      <c r="I131" s="231"/>
      <c r="J131" s="230">
        <f>ROUND(I131*H131,3)</f>
        <v>0</v>
      </c>
      <c r="K131" s="232"/>
      <c r="L131" s="41"/>
      <c r="M131" s="233" t="s">
        <v>1</v>
      </c>
      <c r="N131" s="234" t="s">
        <v>38</v>
      </c>
      <c r="O131" s="94"/>
      <c r="P131" s="235">
        <f>O131*H131</f>
        <v>0</v>
      </c>
      <c r="Q131" s="235">
        <v>0</v>
      </c>
      <c r="R131" s="235">
        <f>Q131*H131</f>
        <v>0</v>
      </c>
      <c r="S131" s="235">
        <v>0</v>
      </c>
      <c r="T131" s="236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37" t="s">
        <v>174</v>
      </c>
      <c r="AT131" s="237" t="s">
        <v>170</v>
      </c>
      <c r="AU131" s="237" t="s">
        <v>82</v>
      </c>
      <c r="AY131" s="14" t="s">
        <v>168</v>
      </c>
      <c r="BE131" s="238">
        <f>IF(N131="základná",J131,0)</f>
        <v>0</v>
      </c>
      <c r="BF131" s="238">
        <f>IF(N131="znížená",J131,0)</f>
        <v>0</v>
      </c>
      <c r="BG131" s="238">
        <f>IF(N131="zákl. prenesená",J131,0)</f>
        <v>0</v>
      </c>
      <c r="BH131" s="238">
        <f>IF(N131="zníž. prenesená",J131,0)</f>
        <v>0</v>
      </c>
      <c r="BI131" s="238">
        <f>IF(N131="nulová",J131,0)</f>
        <v>0</v>
      </c>
      <c r="BJ131" s="14" t="s">
        <v>82</v>
      </c>
      <c r="BK131" s="239">
        <f>ROUND(I131*H131,3)</f>
        <v>0</v>
      </c>
      <c r="BL131" s="14" t="s">
        <v>174</v>
      </c>
      <c r="BM131" s="237" t="s">
        <v>205</v>
      </c>
    </row>
    <row r="132" s="2" customFormat="1" ht="24.15" customHeight="1">
      <c r="A132" s="35"/>
      <c r="B132" s="36"/>
      <c r="C132" s="226" t="s">
        <v>190</v>
      </c>
      <c r="D132" s="226" t="s">
        <v>170</v>
      </c>
      <c r="E132" s="227" t="s">
        <v>1568</v>
      </c>
      <c r="F132" s="228" t="s">
        <v>1569</v>
      </c>
      <c r="G132" s="229" t="s">
        <v>212</v>
      </c>
      <c r="H132" s="230">
        <v>0.46999999999999997</v>
      </c>
      <c r="I132" s="231"/>
      <c r="J132" s="230">
        <f>ROUND(I132*H132,3)</f>
        <v>0</v>
      </c>
      <c r="K132" s="232"/>
      <c r="L132" s="41"/>
      <c r="M132" s="233" t="s">
        <v>1</v>
      </c>
      <c r="N132" s="234" t="s">
        <v>38</v>
      </c>
      <c r="O132" s="94"/>
      <c r="P132" s="235">
        <f>O132*H132</f>
        <v>0</v>
      </c>
      <c r="Q132" s="235">
        <v>0</v>
      </c>
      <c r="R132" s="235">
        <f>Q132*H132</f>
        <v>0</v>
      </c>
      <c r="S132" s="235">
        <v>0</v>
      </c>
      <c r="T132" s="236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37" t="s">
        <v>174</v>
      </c>
      <c r="AT132" s="237" t="s">
        <v>170</v>
      </c>
      <c r="AU132" s="237" t="s">
        <v>82</v>
      </c>
      <c r="AY132" s="14" t="s">
        <v>168</v>
      </c>
      <c r="BE132" s="238">
        <f>IF(N132="základná",J132,0)</f>
        <v>0</v>
      </c>
      <c r="BF132" s="238">
        <f>IF(N132="znížená",J132,0)</f>
        <v>0</v>
      </c>
      <c r="BG132" s="238">
        <f>IF(N132="zákl. prenesená",J132,0)</f>
        <v>0</v>
      </c>
      <c r="BH132" s="238">
        <f>IF(N132="zníž. prenesená",J132,0)</f>
        <v>0</v>
      </c>
      <c r="BI132" s="238">
        <f>IF(N132="nulová",J132,0)</f>
        <v>0</v>
      </c>
      <c r="BJ132" s="14" t="s">
        <v>82</v>
      </c>
      <c r="BK132" s="239">
        <f>ROUND(I132*H132,3)</f>
        <v>0</v>
      </c>
      <c r="BL132" s="14" t="s">
        <v>174</v>
      </c>
      <c r="BM132" s="237" t="s">
        <v>214</v>
      </c>
    </row>
    <row r="133" s="12" customFormat="1" ht="25.92" customHeight="1">
      <c r="A133" s="12"/>
      <c r="B133" s="210"/>
      <c r="C133" s="211"/>
      <c r="D133" s="212" t="s">
        <v>71</v>
      </c>
      <c r="E133" s="213" t="s">
        <v>2394</v>
      </c>
      <c r="F133" s="213" t="s">
        <v>2395</v>
      </c>
      <c r="G133" s="211"/>
      <c r="H133" s="211"/>
      <c r="I133" s="214"/>
      <c r="J133" s="215">
        <f>BK133</f>
        <v>0</v>
      </c>
      <c r="K133" s="211"/>
      <c r="L133" s="216"/>
      <c r="M133" s="217"/>
      <c r="N133" s="218"/>
      <c r="O133" s="218"/>
      <c r="P133" s="219">
        <f>P134</f>
        <v>0</v>
      </c>
      <c r="Q133" s="218"/>
      <c r="R133" s="219">
        <f>R134</f>
        <v>0</v>
      </c>
      <c r="S133" s="218"/>
      <c r="T133" s="220">
        <f>T134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21" t="s">
        <v>80</v>
      </c>
      <c r="AT133" s="222" t="s">
        <v>71</v>
      </c>
      <c r="AU133" s="222" t="s">
        <v>72</v>
      </c>
      <c r="AY133" s="221" t="s">
        <v>168</v>
      </c>
      <c r="BK133" s="223">
        <f>BK134</f>
        <v>0</v>
      </c>
    </row>
    <row r="134" s="12" customFormat="1" ht="22.8" customHeight="1">
      <c r="A134" s="12"/>
      <c r="B134" s="210"/>
      <c r="C134" s="211"/>
      <c r="D134" s="212" t="s">
        <v>71</v>
      </c>
      <c r="E134" s="224" t="s">
        <v>545</v>
      </c>
      <c r="F134" s="224" t="s">
        <v>2396</v>
      </c>
      <c r="G134" s="211"/>
      <c r="H134" s="211"/>
      <c r="I134" s="214"/>
      <c r="J134" s="225">
        <f>BK134</f>
        <v>0</v>
      </c>
      <c r="K134" s="211"/>
      <c r="L134" s="216"/>
      <c r="M134" s="217"/>
      <c r="N134" s="218"/>
      <c r="O134" s="218"/>
      <c r="P134" s="219">
        <f>SUM(P135:P151)</f>
        <v>0</v>
      </c>
      <c r="Q134" s="218"/>
      <c r="R134" s="219">
        <f>SUM(R135:R151)</f>
        <v>0</v>
      </c>
      <c r="S134" s="218"/>
      <c r="T134" s="220">
        <f>SUM(T135:T151)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21" t="s">
        <v>80</v>
      </c>
      <c r="AT134" s="222" t="s">
        <v>71</v>
      </c>
      <c r="AU134" s="222" t="s">
        <v>80</v>
      </c>
      <c r="AY134" s="221" t="s">
        <v>168</v>
      </c>
      <c r="BK134" s="223">
        <f>SUM(BK135:BK151)</f>
        <v>0</v>
      </c>
    </row>
    <row r="135" s="2" customFormat="1" ht="16.5" customHeight="1">
      <c r="A135" s="35"/>
      <c r="B135" s="36"/>
      <c r="C135" s="226" t="s">
        <v>194</v>
      </c>
      <c r="D135" s="226" t="s">
        <v>170</v>
      </c>
      <c r="E135" s="227" t="s">
        <v>2397</v>
      </c>
      <c r="F135" s="228" t="s">
        <v>2398</v>
      </c>
      <c r="G135" s="229" t="s">
        <v>291</v>
      </c>
      <c r="H135" s="230">
        <v>19</v>
      </c>
      <c r="I135" s="231"/>
      <c r="J135" s="230">
        <f>ROUND(I135*H135,3)</f>
        <v>0</v>
      </c>
      <c r="K135" s="232"/>
      <c r="L135" s="41"/>
      <c r="M135" s="233" t="s">
        <v>1</v>
      </c>
      <c r="N135" s="234" t="s">
        <v>38</v>
      </c>
      <c r="O135" s="94"/>
      <c r="P135" s="235">
        <f>O135*H135</f>
        <v>0</v>
      </c>
      <c r="Q135" s="235">
        <v>0</v>
      </c>
      <c r="R135" s="235">
        <f>Q135*H135</f>
        <v>0</v>
      </c>
      <c r="S135" s="235">
        <v>0</v>
      </c>
      <c r="T135" s="236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37" t="s">
        <v>174</v>
      </c>
      <c r="AT135" s="237" t="s">
        <v>170</v>
      </c>
      <c r="AU135" s="237" t="s">
        <v>82</v>
      </c>
      <c r="AY135" s="14" t="s">
        <v>168</v>
      </c>
      <c r="BE135" s="238">
        <f>IF(N135="základná",J135,0)</f>
        <v>0</v>
      </c>
      <c r="BF135" s="238">
        <f>IF(N135="znížená",J135,0)</f>
        <v>0</v>
      </c>
      <c r="BG135" s="238">
        <f>IF(N135="zákl. prenesená",J135,0)</f>
        <v>0</v>
      </c>
      <c r="BH135" s="238">
        <f>IF(N135="zníž. prenesená",J135,0)</f>
        <v>0</v>
      </c>
      <c r="BI135" s="238">
        <f>IF(N135="nulová",J135,0)</f>
        <v>0</v>
      </c>
      <c r="BJ135" s="14" t="s">
        <v>82</v>
      </c>
      <c r="BK135" s="239">
        <f>ROUND(I135*H135,3)</f>
        <v>0</v>
      </c>
      <c r="BL135" s="14" t="s">
        <v>174</v>
      </c>
      <c r="BM135" s="237" t="s">
        <v>224</v>
      </c>
    </row>
    <row r="136" s="2" customFormat="1" ht="16.5" customHeight="1">
      <c r="A136" s="35"/>
      <c r="B136" s="36"/>
      <c r="C136" s="240" t="s">
        <v>198</v>
      </c>
      <c r="D136" s="240" t="s">
        <v>439</v>
      </c>
      <c r="E136" s="241" t="s">
        <v>2399</v>
      </c>
      <c r="F136" s="242" t="s">
        <v>2400</v>
      </c>
      <c r="G136" s="243" t="s">
        <v>291</v>
      </c>
      <c r="H136" s="244">
        <v>19</v>
      </c>
      <c r="I136" s="245"/>
      <c r="J136" s="244">
        <f>ROUND(I136*H136,3)</f>
        <v>0</v>
      </c>
      <c r="K136" s="246"/>
      <c r="L136" s="247"/>
      <c r="M136" s="248" t="s">
        <v>1</v>
      </c>
      <c r="N136" s="249" t="s">
        <v>38</v>
      </c>
      <c r="O136" s="94"/>
      <c r="P136" s="235">
        <f>O136*H136</f>
        <v>0</v>
      </c>
      <c r="Q136" s="235">
        <v>0</v>
      </c>
      <c r="R136" s="235">
        <f>Q136*H136</f>
        <v>0</v>
      </c>
      <c r="S136" s="235">
        <v>0</v>
      </c>
      <c r="T136" s="236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37" t="s">
        <v>198</v>
      </c>
      <c r="AT136" s="237" t="s">
        <v>439</v>
      </c>
      <c r="AU136" s="237" t="s">
        <v>82</v>
      </c>
      <c r="AY136" s="14" t="s">
        <v>168</v>
      </c>
      <c r="BE136" s="238">
        <f>IF(N136="základná",J136,0)</f>
        <v>0</v>
      </c>
      <c r="BF136" s="238">
        <f>IF(N136="znížená",J136,0)</f>
        <v>0</v>
      </c>
      <c r="BG136" s="238">
        <f>IF(N136="zákl. prenesená",J136,0)</f>
        <v>0</v>
      </c>
      <c r="BH136" s="238">
        <f>IF(N136="zníž. prenesená",J136,0)</f>
        <v>0</v>
      </c>
      <c r="BI136" s="238">
        <f>IF(N136="nulová",J136,0)</f>
        <v>0</v>
      </c>
      <c r="BJ136" s="14" t="s">
        <v>82</v>
      </c>
      <c r="BK136" s="239">
        <f>ROUND(I136*H136,3)</f>
        <v>0</v>
      </c>
      <c r="BL136" s="14" t="s">
        <v>174</v>
      </c>
      <c r="BM136" s="237" t="s">
        <v>232</v>
      </c>
    </row>
    <row r="137" s="2" customFormat="1" ht="21.75" customHeight="1">
      <c r="A137" s="35"/>
      <c r="B137" s="36"/>
      <c r="C137" s="226" t="s">
        <v>12</v>
      </c>
      <c r="D137" s="226" t="s">
        <v>170</v>
      </c>
      <c r="E137" s="227" t="s">
        <v>2401</v>
      </c>
      <c r="F137" s="228" t="s">
        <v>2402</v>
      </c>
      <c r="G137" s="229" t="s">
        <v>291</v>
      </c>
      <c r="H137" s="230">
        <v>9</v>
      </c>
      <c r="I137" s="231"/>
      <c r="J137" s="230">
        <f>ROUND(I137*H137,3)</f>
        <v>0</v>
      </c>
      <c r="K137" s="232"/>
      <c r="L137" s="41"/>
      <c r="M137" s="233" t="s">
        <v>1</v>
      </c>
      <c r="N137" s="234" t="s">
        <v>38</v>
      </c>
      <c r="O137" s="94"/>
      <c r="P137" s="235">
        <f>O137*H137</f>
        <v>0</v>
      </c>
      <c r="Q137" s="235">
        <v>0</v>
      </c>
      <c r="R137" s="235">
        <f>Q137*H137</f>
        <v>0</v>
      </c>
      <c r="S137" s="235">
        <v>0</v>
      </c>
      <c r="T137" s="236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37" t="s">
        <v>174</v>
      </c>
      <c r="AT137" s="237" t="s">
        <v>170</v>
      </c>
      <c r="AU137" s="237" t="s">
        <v>82</v>
      </c>
      <c r="AY137" s="14" t="s">
        <v>168</v>
      </c>
      <c r="BE137" s="238">
        <f>IF(N137="základná",J137,0)</f>
        <v>0</v>
      </c>
      <c r="BF137" s="238">
        <f>IF(N137="znížená",J137,0)</f>
        <v>0</v>
      </c>
      <c r="BG137" s="238">
        <f>IF(N137="zákl. prenesená",J137,0)</f>
        <v>0</v>
      </c>
      <c r="BH137" s="238">
        <f>IF(N137="zníž. prenesená",J137,0)</f>
        <v>0</v>
      </c>
      <c r="BI137" s="238">
        <f>IF(N137="nulová",J137,0)</f>
        <v>0</v>
      </c>
      <c r="BJ137" s="14" t="s">
        <v>82</v>
      </c>
      <c r="BK137" s="239">
        <f>ROUND(I137*H137,3)</f>
        <v>0</v>
      </c>
      <c r="BL137" s="14" t="s">
        <v>174</v>
      </c>
      <c r="BM137" s="237" t="s">
        <v>240</v>
      </c>
    </row>
    <row r="138" s="2" customFormat="1" ht="16.5" customHeight="1">
      <c r="A138" s="35"/>
      <c r="B138" s="36"/>
      <c r="C138" s="240" t="s">
        <v>205</v>
      </c>
      <c r="D138" s="240" t="s">
        <v>439</v>
      </c>
      <c r="E138" s="241" t="s">
        <v>2403</v>
      </c>
      <c r="F138" s="242" t="s">
        <v>2404</v>
      </c>
      <c r="G138" s="243" t="s">
        <v>291</v>
      </c>
      <c r="H138" s="244">
        <v>2</v>
      </c>
      <c r="I138" s="245"/>
      <c r="J138" s="244">
        <f>ROUND(I138*H138,3)</f>
        <v>0</v>
      </c>
      <c r="K138" s="246"/>
      <c r="L138" s="247"/>
      <c r="M138" s="248" t="s">
        <v>1</v>
      </c>
      <c r="N138" s="249" t="s">
        <v>38</v>
      </c>
      <c r="O138" s="94"/>
      <c r="P138" s="235">
        <f>O138*H138</f>
        <v>0</v>
      </c>
      <c r="Q138" s="235">
        <v>0</v>
      </c>
      <c r="R138" s="235">
        <f>Q138*H138</f>
        <v>0</v>
      </c>
      <c r="S138" s="235">
        <v>0</v>
      </c>
      <c r="T138" s="236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37" t="s">
        <v>198</v>
      </c>
      <c r="AT138" s="237" t="s">
        <v>439</v>
      </c>
      <c r="AU138" s="237" t="s">
        <v>82</v>
      </c>
      <c r="AY138" s="14" t="s">
        <v>168</v>
      </c>
      <c r="BE138" s="238">
        <f>IF(N138="základná",J138,0)</f>
        <v>0</v>
      </c>
      <c r="BF138" s="238">
        <f>IF(N138="znížená",J138,0)</f>
        <v>0</v>
      </c>
      <c r="BG138" s="238">
        <f>IF(N138="zákl. prenesená",J138,0)</f>
        <v>0</v>
      </c>
      <c r="BH138" s="238">
        <f>IF(N138="zníž. prenesená",J138,0)</f>
        <v>0</v>
      </c>
      <c r="BI138" s="238">
        <f>IF(N138="nulová",J138,0)</f>
        <v>0</v>
      </c>
      <c r="BJ138" s="14" t="s">
        <v>82</v>
      </c>
      <c r="BK138" s="239">
        <f>ROUND(I138*H138,3)</f>
        <v>0</v>
      </c>
      <c r="BL138" s="14" t="s">
        <v>174</v>
      </c>
      <c r="BM138" s="237" t="s">
        <v>7</v>
      </c>
    </row>
    <row r="139" s="2" customFormat="1" ht="16.5" customHeight="1">
      <c r="A139" s="35"/>
      <c r="B139" s="36"/>
      <c r="C139" s="240" t="s">
        <v>209</v>
      </c>
      <c r="D139" s="240" t="s">
        <v>439</v>
      </c>
      <c r="E139" s="241" t="s">
        <v>2405</v>
      </c>
      <c r="F139" s="242" t="s">
        <v>2406</v>
      </c>
      <c r="G139" s="243" t="s">
        <v>291</v>
      </c>
      <c r="H139" s="244">
        <v>4</v>
      </c>
      <c r="I139" s="245"/>
      <c r="J139" s="244">
        <f>ROUND(I139*H139,3)</f>
        <v>0</v>
      </c>
      <c r="K139" s="246"/>
      <c r="L139" s="247"/>
      <c r="M139" s="248" t="s">
        <v>1</v>
      </c>
      <c r="N139" s="249" t="s">
        <v>38</v>
      </c>
      <c r="O139" s="94"/>
      <c r="P139" s="235">
        <f>O139*H139</f>
        <v>0</v>
      </c>
      <c r="Q139" s="235">
        <v>0</v>
      </c>
      <c r="R139" s="235">
        <f>Q139*H139</f>
        <v>0</v>
      </c>
      <c r="S139" s="235">
        <v>0</v>
      </c>
      <c r="T139" s="236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7" t="s">
        <v>198</v>
      </c>
      <c r="AT139" s="237" t="s">
        <v>439</v>
      </c>
      <c r="AU139" s="237" t="s">
        <v>82</v>
      </c>
      <c r="AY139" s="14" t="s">
        <v>168</v>
      </c>
      <c r="BE139" s="238">
        <f>IF(N139="základná",J139,0)</f>
        <v>0</v>
      </c>
      <c r="BF139" s="238">
        <f>IF(N139="znížená",J139,0)</f>
        <v>0</v>
      </c>
      <c r="BG139" s="238">
        <f>IF(N139="zákl. prenesená",J139,0)</f>
        <v>0</v>
      </c>
      <c r="BH139" s="238">
        <f>IF(N139="zníž. prenesená",J139,0)</f>
        <v>0</v>
      </c>
      <c r="BI139" s="238">
        <f>IF(N139="nulová",J139,0)</f>
        <v>0</v>
      </c>
      <c r="BJ139" s="14" t="s">
        <v>82</v>
      </c>
      <c r="BK139" s="239">
        <f>ROUND(I139*H139,3)</f>
        <v>0</v>
      </c>
      <c r="BL139" s="14" t="s">
        <v>174</v>
      </c>
      <c r="BM139" s="237" t="s">
        <v>255</v>
      </c>
    </row>
    <row r="140" s="2" customFormat="1" ht="16.5" customHeight="1">
      <c r="A140" s="35"/>
      <c r="B140" s="36"/>
      <c r="C140" s="240" t="s">
        <v>214</v>
      </c>
      <c r="D140" s="240" t="s">
        <v>439</v>
      </c>
      <c r="E140" s="241" t="s">
        <v>2407</v>
      </c>
      <c r="F140" s="242" t="s">
        <v>2408</v>
      </c>
      <c r="G140" s="243" t="s">
        <v>291</v>
      </c>
      <c r="H140" s="244">
        <v>1</v>
      </c>
      <c r="I140" s="245"/>
      <c r="J140" s="244">
        <f>ROUND(I140*H140,3)</f>
        <v>0</v>
      </c>
      <c r="K140" s="246"/>
      <c r="L140" s="247"/>
      <c r="M140" s="248" t="s">
        <v>1</v>
      </c>
      <c r="N140" s="249" t="s">
        <v>38</v>
      </c>
      <c r="O140" s="94"/>
      <c r="P140" s="235">
        <f>O140*H140</f>
        <v>0</v>
      </c>
      <c r="Q140" s="235">
        <v>0</v>
      </c>
      <c r="R140" s="235">
        <f>Q140*H140</f>
        <v>0</v>
      </c>
      <c r="S140" s="235">
        <v>0</v>
      </c>
      <c r="T140" s="236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37" t="s">
        <v>198</v>
      </c>
      <c r="AT140" s="237" t="s">
        <v>439</v>
      </c>
      <c r="AU140" s="237" t="s">
        <v>82</v>
      </c>
      <c r="AY140" s="14" t="s">
        <v>168</v>
      </c>
      <c r="BE140" s="238">
        <f>IF(N140="základná",J140,0)</f>
        <v>0</v>
      </c>
      <c r="BF140" s="238">
        <f>IF(N140="znížená",J140,0)</f>
        <v>0</v>
      </c>
      <c r="BG140" s="238">
        <f>IF(N140="zákl. prenesená",J140,0)</f>
        <v>0</v>
      </c>
      <c r="BH140" s="238">
        <f>IF(N140="zníž. prenesená",J140,0)</f>
        <v>0</v>
      </c>
      <c r="BI140" s="238">
        <f>IF(N140="nulová",J140,0)</f>
        <v>0</v>
      </c>
      <c r="BJ140" s="14" t="s">
        <v>82</v>
      </c>
      <c r="BK140" s="239">
        <f>ROUND(I140*H140,3)</f>
        <v>0</v>
      </c>
      <c r="BL140" s="14" t="s">
        <v>174</v>
      </c>
      <c r="BM140" s="237" t="s">
        <v>264</v>
      </c>
    </row>
    <row r="141" s="2" customFormat="1" ht="16.5" customHeight="1">
      <c r="A141" s="35"/>
      <c r="B141" s="36"/>
      <c r="C141" s="240" t="s">
        <v>218</v>
      </c>
      <c r="D141" s="240" t="s">
        <v>439</v>
      </c>
      <c r="E141" s="241" t="s">
        <v>2409</v>
      </c>
      <c r="F141" s="242" t="s">
        <v>2410</v>
      </c>
      <c r="G141" s="243" t="s">
        <v>291</v>
      </c>
      <c r="H141" s="244">
        <v>2</v>
      </c>
      <c r="I141" s="245"/>
      <c r="J141" s="244">
        <f>ROUND(I141*H141,3)</f>
        <v>0</v>
      </c>
      <c r="K141" s="246"/>
      <c r="L141" s="247"/>
      <c r="M141" s="248" t="s">
        <v>1</v>
      </c>
      <c r="N141" s="249" t="s">
        <v>38</v>
      </c>
      <c r="O141" s="94"/>
      <c r="P141" s="235">
        <f>O141*H141</f>
        <v>0</v>
      </c>
      <c r="Q141" s="235">
        <v>0</v>
      </c>
      <c r="R141" s="235">
        <f>Q141*H141</f>
        <v>0</v>
      </c>
      <c r="S141" s="235">
        <v>0</v>
      </c>
      <c r="T141" s="236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7" t="s">
        <v>198</v>
      </c>
      <c r="AT141" s="237" t="s">
        <v>439</v>
      </c>
      <c r="AU141" s="237" t="s">
        <v>82</v>
      </c>
      <c r="AY141" s="14" t="s">
        <v>168</v>
      </c>
      <c r="BE141" s="238">
        <f>IF(N141="základná",J141,0)</f>
        <v>0</v>
      </c>
      <c r="BF141" s="238">
        <f>IF(N141="znížená",J141,0)</f>
        <v>0</v>
      </c>
      <c r="BG141" s="238">
        <f>IF(N141="zákl. prenesená",J141,0)</f>
        <v>0</v>
      </c>
      <c r="BH141" s="238">
        <f>IF(N141="zníž. prenesená",J141,0)</f>
        <v>0</v>
      </c>
      <c r="BI141" s="238">
        <f>IF(N141="nulová",J141,0)</f>
        <v>0</v>
      </c>
      <c r="BJ141" s="14" t="s">
        <v>82</v>
      </c>
      <c r="BK141" s="239">
        <f>ROUND(I141*H141,3)</f>
        <v>0</v>
      </c>
      <c r="BL141" s="14" t="s">
        <v>174</v>
      </c>
      <c r="BM141" s="237" t="s">
        <v>272</v>
      </c>
    </row>
    <row r="142" s="2" customFormat="1" ht="24.15" customHeight="1">
      <c r="A142" s="35"/>
      <c r="B142" s="36"/>
      <c r="C142" s="226" t="s">
        <v>224</v>
      </c>
      <c r="D142" s="226" t="s">
        <v>170</v>
      </c>
      <c r="E142" s="227" t="s">
        <v>2411</v>
      </c>
      <c r="F142" s="228" t="s">
        <v>2412</v>
      </c>
      <c r="G142" s="229" t="s">
        <v>666</v>
      </c>
      <c r="H142" s="230">
        <v>85</v>
      </c>
      <c r="I142" s="231"/>
      <c r="J142" s="230">
        <f>ROUND(I142*H142,3)</f>
        <v>0</v>
      </c>
      <c r="K142" s="232"/>
      <c r="L142" s="41"/>
      <c r="M142" s="233" t="s">
        <v>1</v>
      </c>
      <c r="N142" s="234" t="s">
        <v>38</v>
      </c>
      <c r="O142" s="94"/>
      <c r="P142" s="235">
        <f>O142*H142</f>
        <v>0</v>
      </c>
      <c r="Q142" s="235">
        <v>0</v>
      </c>
      <c r="R142" s="235">
        <f>Q142*H142</f>
        <v>0</v>
      </c>
      <c r="S142" s="235">
        <v>0</v>
      </c>
      <c r="T142" s="236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37" t="s">
        <v>174</v>
      </c>
      <c r="AT142" s="237" t="s">
        <v>170</v>
      </c>
      <c r="AU142" s="237" t="s">
        <v>82</v>
      </c>
      <c r="AY142" s="14" t="s">
        <v>168</v>
      </c>
      <c r="BE142" s="238">
        <f>IF(N142="základná",J142,0)</f>
        <v>0</v>
      </c>
      <c r="BF142" s="238">
        <f>IF(N142="znížená",J142,0)</f>
        <v>0</v>
      </c>
      <c r="BG142" s="238">
        <f>IF(N142="zákl. prenesená",J142,0)</f>
        <v>0</v>
      </c>
      <c r="BH142" s="238">
        <f>IF(N142="zníž. prenesená",J142,0)</f>
        <v>0</v>
      </c>
      <c r="BI142" s="238">
        <f>IF(N142="nulová",J142,0)</f>
        <v>0</v>
      </c>
      <c r="BJ142" s="14" t="s">
        <v>82</v>
      </c>
      <c r="BK142" s="239">
        <f>ROUND(I142*H142,3)</f>
        <v>0</v>
      </c>
      <c r="BL142" s="14" t="s">
        <v>174</v>
      </c>
      <c r="BM142" s="237" t="s">
        <v>280</v>
      </c>
    </row>
    <row r="143" s="2" customFormat="1" ht="16.5" customHeight="1">
      <c r="A143" s="35"/>
      <c r="B143" s="36"/>
      <c r="C143" s="240" t="s">
        <v>228</v>
      </c>
      <c r="D143" s="240" t="s">
        <v>439</v>
      </c>
      <c r="E143" s="241" t="s">
        <v>2413</v>
      </c>
      <c r="F143" s="242" t="s">
        <v>2414</v>
      </c>
      <c r="G143" s="243" t="s">
        <v>666</v>
      </c>
      <c r="H143" s="244">
        <v>46</v>
      </c>
      <c r="I143" s="245"/>
      <c r="J143" s="244">
        <f>ROUND(I143*H143,3)</f>
        <v>0</v>
      </c>
      <c r="K143" s="246"/>
      <c r="L143" s="247"/>
      <c r="M143" s="248" t="s">
        <v>1</v>
      </c>
      <c r="N143" s="249" t="s">
        <v>38</v>
      </c>
      <c r="O143" s="94"/>
      <c r="P143" s="235">
        <f>O143*H143</f>
        <v>0</v>
      </c>
      <c r="Q143" s="235">
        <v>0</v>
      </c>
      <c r="R143" s="235">
        <f>Q143*H143</f>
        <v>0</v>
      </c>
      <c r="S143" s="235">
        <v>0</v>
      </c>
      <c r="T143" s="236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7" t="s">
        <v>198</v>
      </c>
      <c r="AT143" s="237" t="s">
        <v>439</v>
      </c>
      <c r="AU143" s="237" t="s">
        <v>82</v>
      </c>
      <c r="AY143" s="14" t="s">
        <v>168</v>
      </c>
      <c r="BE143" s="238">
        <f>IF(N143="základná",J143,0)</f>
        <v>0</v>
      </c>
      <c r="BF143" s="238">
        <f>IF(N143="znížená",J143,0)</f>
        <v>0</v>
      </c>
      <c r="BG143" s="238">
        <f>IF(N143="zákl. prenesená",J143,0)</f>
        <v>0</v>
      </c>
      <c r="BH143" s="238">
        <f>IF(N143="zníž. prenesená",J143,0)</f>
        <v>0</v>
      </c>
      <c r="BI143" s="238">
        <f>IF(N143="nulová",J143,0)</f>
        <v>0</v>
      </c>
      <c r="BJ143" s="14" t="s">
        <v>82</v>
      </c>
      <c r="BK143" s="239">
        <f>ROUND(I143*H143,3)</f>
        <v>0</v>
      </c>
      <c r="BL143" s="14" t="s">
        <v>174</v>
      </c>
      <c r="BM143" s="237" t="s">
        <v>288</v>
      </c>
    </row>
    <row r="144" s="2" customFormat="1" ht="16.5" customHeight="1">
      <c r="A144" s="35"/>
      <c r="B144" s="36"/>
      <c r="C144" s="240" t="s">
        <v>232</v>
      </c>
      <c r="D144" s="240" t="s">
        <v>439</v>
      </c>
      <c r="E144" s="241" t="s">
        <v>2415</v>
      </c>
      <c r="F144" s="242" t="s">
        <v>2416</v>
      </c>
      <c r="G144" s="243" t="s">
        <v>666</v>
      </c>
      <c r="H144" s="244">
        <v>36</v>
      </c>
      <c r="I144" s="245"/>
      <c r="J144" s="244">
        <f>ROUND(I144*H144,3)</f>
        <v>0</v>
      </c>
      <c r="K144" s="246"/>
      <c r="L144" s="247"/>
      <c r="M144" s="248" t="s">
        <v>1</v>
      </c>
      <c r="N144" s="249" t="s">
        <v>38</v>
      </c>
      <c r="O144" s="94"/>
      <c r="P144" s="235">
        <f>O144*H144</f>
        <v>0</v>
      </c>
      <c r="Q144" s="235">
        <v>0</v>
      </c>
      <c r="R144" s="235">
        <f>Q144*H144</f>
        <v>0</v>
      </c>
      <c r="S144" s="235">
        <v>0</v>
      </c>
      <c r="T144" s="236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37" t="s">
        <v>198</v>
      </c>
      <c r="AT144" s="237" t="s">
        <v>439</v>
      </c>
      <c r="AU144" s="237" t="s">
        <v>82</v>
      </c>
      <c r="AY144" s="14" t="s">
        <v>168</v>
      </c>
      <c r="BE144" s="238">
        <f>IF(N144="základná",J144,0)</f>
        <v>0</v>
      </c>
      <c r="BF144" s="238">
        <f>IF(N144="znížená",J144,0)</f>
        <v>0</v>
      </c>
      <c r="BG144" s="238">
        <f>IF(N144="zákl. prenesená",J144,0)</f>
        <v>0</v>
      </c>
      <c r="BH144" s="238">
        <f>IF(N144="zníž. prenesená",J144,0)</f>
        <v>0</v>
      </c>
      <c r="BI144" s="238">
        <f>IF(N144="nulová",J144,0)</f>
        <v>0</v>
      </c>
      <c r="BJ144" s="14" t="s">
        <v>82</v>
      </c>
      <c r="BK144" s="239">
        <f>ROUND(I144*H144,3)</f>
        <v>0</v>
      </c>
      <c r="BL144" s="14" t="s">
        <v>174</v>
      </c>
      <c r="BM144" s="237" t="s">
        <v>297</v>
      </c>
    </row>
    <row r="145" s="2" customFormat="1" ht="16.5" customHeight="1">
      <c r="A145" s="35"/>
      <c r="B145" s="36"/>
      <c r="C145" s="240" t="s">
        <v>236</v>
      </c>
      <c r="D145" s="240" t="s">
        <v>439</v>
      </c>
      <c r="E145" s="241" t="s">
        <v>2417</v>
      </c>
      <c r="F145" s="242" t="s">
        <v>2418</v>
      </c>
      <c r="G145" s="243" t="s">
        <v>666</v>
      </c>
      <c r="H145" s="244">
        <v>3</v>
      </c>
      <c r="I145" s="245"/>
      <c r="J145" s="244">
        <f>ROUND(I145*H145,3)</f>
        <v>0</v>
      </c>
      <c r="K145" s="246"/>
      <c r="L145" s="247"/>
      <c r="M145" s="248" t="s">
        <v>1</v>
      </c>
      <c r="N145" s="249" t="s">
        <v>38</v>
      </c>
      <c r="O145" s="94"/>
      <c r="P145" s="235">
        <f>O145*H145</f>
        <v>0</v>
      </c>
      <c r="Q145" s="235">
        <v>0</v>
      </c>
      <c r="R145" s="235">
        <f>Q145*H145</f>
        <v>0</v>
      </c>
      <c r="S145" s="235">
        <v>0</v>
      </c>
      <c r="T145" s="236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37" t="s">
        <v>198</v>
      </c>
      <c r="AT145" s="237" t="s">
        <v>439</v>
      </c>
      <c r="AU145" s="237" t="s">
        <v>82</v>
      </c>
      <c r="AY145" s="14" t="s">
        <v>168</v>
      </c>
      <c r="BE145" s="238">
        <f>IF(N145="základná",J145,0)</f>
        <v>0</v>
      </c>
      <c r="BF145" s="238">
        <f>IF(N145="znížená",J145,0)</f>
        <v>0</v>
      </c>
      <c r="BG145" s="238">
        <f>IF(N145="zákl. prenesená",J145,0)</f>
        <v>0</v>
      </c>
      <c r="BH145" s="238">
        <f>IF(N145="zníž. prenesená",J145,0)</f>
        <v>0</v>
      </c>
      <c r="BI145" s="238">
        <f>IF(N145="nulová",J145,0)</f>
        <v>0</v>
      </c>
      <c r="BJ145" s="14" t="s">
        <v>82</v>
      </c>
      <c r="BK145" s="239">
        <f>ROUND(I145*H145,3)</f>
        <v>0</v>
      </c>
      <c r="BL145" s="14" t="s">
        <v>174</v>
      </c>
      <c r="BM145" s="237" t="s">
        <v>305</v>
      </c>
    </row>
    <row r="146" s="2" customFormat="1" ht="16.5" customHeight="1">
      <c r="A146" s="35"/>
      <c r="B146" s="36"/>
      <c r="C146" s="226" t="s">
        <v>240</v>
      </c>
      <c r="D146" s="226" t="s">
        <v>170</v>
      </c>
      <c r="E146" s="227" t="s">
        <v>394</v>
      </c>
      <c r="F146" s="228" t="s">
        <v>2419</v>
      </c>
      <c r="G146" s="229" t="s">
        <v>666</v>
      </c>
      <c r="H146" s="230">
        <v>31</v>
      </c>
      <c r="I146" s="231"/>
      <c r="J146" s="230">
        <f>ROUND(I146*H146,3)</f>
        <v>0</v>
      </c>
      <c r="K146" s="232"/>
      <c r="L146" s="41"/>
      <c r="M146" s="233" t="s">
        <v>1</v>
      </c>
      <c r="N146" s="234" t="s">
        <v>38</v>
      </c>
      <c r="O146" s="94"/>
      <c r="P146" s="235">
        <f>O146*H146</f>
        <v>0</v>
      </c>
      <c r="Q146" s="235">
        <v>0</v>
      </c>
      <c r="R146" s="235">
        <f>Q146*H146</f>
        <v>0</v>
      </c>
      <c r="S146" s="235">
        <v>0</v>
      </c>
      <c r="T146" s="236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7" t="s">
        <v>174</v>
      </c>
      <c r="AT146" s="237" t="s">
        <v>170</v>
      </c>
      <c r="AU146" s="237" t="s">
        <v>82</v>
      </c>
      <c r="AY146" s="14" t="s">
        <v>168</v>
      </c>
      <c r="BE146" s="238">
        <f>IF(N146="základná",J146,0)</f>
        <v>0</v>
      </c>
      <c r="BF146" s="238">
        <f>IF(N146="znížená",J146,0)</f>
        <v>0</v>
      </c>
      <c r="BG146" s="238">
        <f>IF(N146="zákl. prenesená",J146,0)</f>
        <v>0</v>
      </c>
      <c r="BH146" s="238">
        <f>IF(N146="zníž. prenesená",J146,0)</f>
        <v>0</v>
      </c>
      <c r="BI146" s="238">
        <f>IF(N146="nulová",J146,0)</f>
        <v>0</v>
      </c>
      <c r="BJ146" s="14" t="s">
        <v>82</v>
      </c>
      <c r="BK146" s="239">
        <f>ROUND(I146*H146,3)</f>
        <v>0</v>
      </c>
      <c r="BL146" s="14" t="s">
        <v>174</v>
      </c>
      <c r="BM146" s="237" t="s">
        <v>313</v>
      </c>
    </row>
    <row r="147" s="2" customFormat="1" ht="44.25" customHeight="1">
      <c r="A147" s="35"/>
      <c r="B147" s="36"/>
      <c r="C147" s="240" t="s">
        <v>244</v>
      </c>
      <c r="D147" s="240" t="s">
        <v>439</v>
      </c>
      <c r="E147" s="241" t="s">
        <v>2420</v>
      </c>
      <c r="F147" s="242" t="s">
        <v>2421</v>
      </c>
      <c r="G147" s="243" t="s">
        <v>666</v>
      </c>
      <c r="H147" s="244">
        <v>14</v>
      </c>
      <c r="I147" s="245"/>
      <c r="J147" s="244">
        <f>ROUND(I147*H147,3)</f>
        <v>0</v>
      </c>
      <c r="K147" s="246"/>
      <c r="L147" s="247"/>
      <c r="M147" s="248" t="s">
        <v>1</v>
      </c>
      <c r="N147" s="249" t="s">
        <v>38</v>
      </c>
      <c r="O147" s="94"/>
      <c r="P147" s="235">
        <f>O147*H147</f>
        <v>0</v>
      </c>
      <c r="Q147" s="235">
        <v>0</v>
      </c>
      <c r="R147" s="235">
        <f>Q147*H147</f>
        <v>0</v>
      </c>
      <c r="S147" s="235">
        <v>0</v>
      </c>
      <c r="T147" s="236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37" t="s">
        <v>198</v>
      </c>
      <c r="AT147" s="237" t="s">
        <v>439</v>
      </c>
      <c r="AU147" s="237" t="s">
        <v>82</v>
      </c>
      <c r="AY147" s="14" t="s">
        <v>168</v>
      </c>
      <c r="BE147" s="238">
        <f>IF(N147="základná",J147,0)</f>
        <v>0</v>
      </c>
      <c r="BF147" s="238">
        <f>IF(N147="znížená",J147,0)</f>
        <v>0</v>
      </c>
      <c r="BG147" s="238">
        <f>IF(N147="zákl. prenesená",J147,0)</f>
        <v>0</v>
      </c>
      <c r="BH147" s="238">
        <f>IF(N147="zníž. prenesená",J147,0)</f>
        <v>0</v>
      </c>
      <c r="BI147" s="238">
        <f>IF(N147="nulová",J147,0)</f>
        <v>0</v>
      </c>
      <c r="BJ147" s="14" t="s">
        <v>82</v>
      </c>
      <c r="BK147" s="239">
        <f>ROUND(I147*H147,3)</f>
        <v>0</v>
      </c>
      <c r="BL147" s="14" t="s">
        <v>174</v>
      </c>
      <c r="BM147" s="237" t="s">
        <v>321</v>
      </c>
    </row>
    <row r="148" s="2" customFormat="1" ht="44.25" customHeight="1">
      <c r="A148" s="35"/>
      <c r="B148" s="36"/>
      <c r="C148" s="240" t="s">
        <v>7</v>
      </c>
      <c r="D148" s="240" t="s">
        <v>439</v>
      </c>
      <c r="E148" s="241" t="s">
        <v>2422</v>
      </c>
      <c r="F148" s="242" t="s">
        <v>2423</v>
      </c>
      <c r="G148" s="243" t="s">
        <v>666</v>
      </c>
      <c r="H148" s="244">
        <v>14</v>
      </c>
      <c r="I148" s="245"/>
      <c r="J148" s="244">
        <f>ROUND(I148*H148,3)</f>
        <v>0</v>
      </c>
      <c r="K148" s="246"/>
      <c r="L148" s="247"/>
      <c r="M148" s="248" t="s">
        <v>1</v>
      </c>
      <c r="N148" s="249" t="s">
        <v>38</v>
      </c>
      <c r="O148" s="94"/>
      <c r="P148" s="235">
        <f>O148*H148</f>
        <v>0</v>
      </c>
      <c r="Q148" s="235">
        <v>0</v>
      </c>
      <c r="R148" s="235">
        <f>Q148*H148</f>
        <v>0</v>
      </c>
      <c r="S148" s="235">
        <v>0</v>
      </c>
      <c r="T148" s="236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37" t="s">
        <v>198</v>
      </c>
      <c r="AT148" s="237" t="s">
        <v>439</v>
      </c>
      <c r="AU148" s="237" t="s">
        <v>82</v>
      </c>
      <c r="AY148" s="14" t="s">
        <v>168</v>
      </c>
      <c r="BE148" s="238">
        <f>IF(N148="základná",J148,0)</f>
        <v>0</v>
      </c>
      <c r="BF148" s="238">
        <f>IF(N148="znížená",J148,0)</f>
        <v>0</v>
      </c>
      <c r="BG148" s="238">
        <f>IF(N148="zákl. prenesená",J148,0)</f>
        <v>0</v>
      </c>
      <c r="BH148" s="238">
        <f>IF(N148="zníž. prenesená",J148,0)</f>
        <v>0</v>
      </c>
      <c r="BI148" s="238">
        <f>IF(N148="nulová",J148,0)</f>
        <v>0</v>
      </c>
      <c r="BJ148" s="14" t="s">
        <v>82</v>
      </c>
      <c r="BK148" s="239">
        <f>ROUND(I148*H148,3)</f>
        <v>0</v>
      </c>
      <c r="BL148" s="14" t="s">
        <v>174</v>
      </c>
      <c r="BM148" s="237" t="s">
        <v>329</v>
      </c>
    </row>
    <row r="149" s="2" customFormat="1" ht="44.25" customHeight="1">
      <c r="A149" s="35"/>
      <c r="B149" s="36"/>
      <c r="C149" s="240" t="s">
        <v>251</v>
      </c>
      <c r="D149" s="240" t="s">
        <v>439</v>
      </c>
      <c r="E149" s="241" t="s">
        <v>2424</v>
      </c>
      <c r="F149" s="242" t="s">
        <v>2425</v>
      </c>
      <c r="G149" s="243" t="s">
        <v>221</v>
      </c>
      <c r="H149" s="244">
        <v>3</v>
      </c>
      <c r="I149" s="245"/>
      <c r="J149" s="244">
        <f>ROUND(I149*H149,3)</f>
        <v>0</v>
      </c>
      <c r="K149" s="246"/>
      <c r="L149" s="247"/>
      <c r="M149" s="248" t="s">
        <v>1</v>
      </c>
      <c r="N149" s="249" t="s">
        <v>38</v>
      </c>
      <c r="O149" s="94"/>
      <c r="P149" s="235">
        <f>O149*H149</f>
        <v>0</v>
      </c>
      <c r="Q149" s="235">
        <v>0</v>
      </c>
      <c r="R149" s="235">
        <f>Q149*H149</f>
        <v>0</v>
      </c>
      <c r="S149" s="235">
        <v>0</v>
      </c>
      <c r="T149" s="236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37" t="s">
        <v>198</v>
      </c>
      <c r="AT149" s="237" t="s">
        <v>439</v>
      </c>
      <c r="AU149" s="237" t="s">
        <v>82</v>
      </c>
      <c r="AY149" s="14" t="s">
        <v>168</v>
      </c>
      <c r="BE149" s="238">
        <f>IF(N149="základná",J149,0)</f>
        <v>0</v>
      </c>
      <c r="BF149" s="238">
        <f>IF(N149="znížená",J149,0)</f>
        <v>0</v>
      </c>
      <c r="BG149" s="238">
        <f>IF(N149="zákl. prenesená",J149,0)</f>
        <v>0</v>
      </c>
      <c r="BH149" s="238">
        <f>IF(N149="zníž. prenesená",J149,0)</f>
        <v>0</v>
      </c>
      <c r="BI149" s="238">
        <f>IF(N149="nulová",J149,0)</f>
        <v>0</v>
      </c>
      <c r="BJ149" s="14" t="s">
        <v>82</v>
      </c>
      <c r="BK149" s="239">
        <f>ROUND(I149*H149,3)</f>
        <v>0</v>
      </c>
      <c r="BL149" s="14" t="s">
        <v>174</v>
      </c>
      <c r="BM149" s="237" t="s">
        <v>337</v>
      </c>
    </row>
    <row r="150" s="2" customFormat="1" ht="16.5" customHeight="1">
      <c r="A150" s="35"/>
      <c r="B150" s="36"/>
      <c r="C150" s="226" t="s">
        <v>255</v>
      </c>
      <c r="D150" s="226" t="s">
        <v>170</v>
      </c>
      <c r="E150" s="227" t="s">
        <v>2426</v>
      </c>
      <c r="F150" s="228" t="s">
        <v>2427</v>
      </c>
      <c r="G150" s="229" t="s">
        <v>1527</v>
      </c>
      <c r="H150" s="230">
        <v>20</v>
      </c>
      <c r="I150" s="231"/>
      <c r="J150" s="230">
        <f>ROUND(I150*H150,3)</f>
        <v>0</v>
      </c>
      <c r="K150" s="232"/>
      <c r="L150" s="41"/>
      <c r="M150" s="233" t="s">
        <v>1</v>
      </c>
      <c r="N150" s="234" t="s">
        <v>38</v>
      </c>
      <c r="O150" s="94"/>
      <c r="P150" s="235">
        <f>O150*H150</f>
        <v>0</v>
      </c>
      <c r="Q150" s="235">
        <v>0</v>
      </c>
      <c r="R150" s="235">
        <f>Q150*H150</f>
        <v>0</v>
      </c>
      <c r="S150" s="235">
        <v>0</v>
      </c>
      <c r="T150" s="236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37" t="s">
        <v>174</v>
      </c>
      <c r="AT150" s="237" t="s">
        <v>170</v>
      </c>
      <c r="AU150" s="237" t="s">
        <v>82</v>
      </c>
      <c r="AY150" s="14" t="s">
        <v>168</v>
      </c>
      <c r="BE150" s="238">
        <f>IF(N150="základná",J150,0)</f>
        <v>0</v>
      </c>
      <c r="BF150" s="238">
        <f>IF(N150="znížená",J150,0)</f>
        <v>0</v>
      </c>
      <c r="BG150" s="238">
        <f>IF(N150="zákl. prenesená",J150,0)</f>
        <v>0</v>
      </c>
      <c r="BH150" s="238">
        <f>IF(N150="zníž. prenesená",J150,0)</f>
        <v>0</v>
      </c>
      <c r="BI150" s="238">
        <f>IF(N150="nulová",J150,0)</f>
        <v>0</v>
      </c>
      <c r="BJ150" s="14" t="s">
        <v>82</v>
      </c>
      <c r="BK150" s="239">
        <f>ROUND(I150*H150,3)</f>
        <v>0</v>
      </c>
      <c r="BL150" s="14" t="s">
        <v>174</v>
      </c>
      <c r="BM150" s="237" t="s">
        <v>345</v>
      </c>
    </row>
    <row r="151" s="2" customFormat="1" ht="33" customHeight="1">
      <c r="A151" s="35"/>
      <c r="B151" s="36"/>
      <c r="C151" s="226" t="s">
        <v>259</v>
      </c>
      <c r="D151" s="226" t="s">
        <v>170</v>
      </c>
      <c r="E151" s="227" t="s">
        <v>2428</v>
      </c>
      <c r="F151" s="228" t="s">
        <v>2429</v>
      </c>
      <c r="G151" s="229" t="s">
        <v>777</v>
      </c>
      <c r="H151" s="231"/>
      <c r="I151" s="231"/>
      <c r="J151" s="230">
        <f>ROUND(I151*H151,3)</f>
        <v>0</v>
      </c>
      <c r="K151" s="232"/>
      <c r="L151" s="41"/>
      <c r="M151" s="233" t="s">
        <v>1</v>
      </c>
      <c r="N151" s="234" t="s">
        <v>38</v>
      </c>
      <c r="O151" s="94"/>
      <c r="P151" s="235">
        <f>O151*H151</f>
        <v>0</v>
      </c>
      <c r="Q151" s="235">
        <v>0</v>
      </c>
      <c r="R151" s="235">
        <f>Q151*H151</f>
        <v>0</v>
      </c>
      <c r="S151" s="235">
        <v>0</v>
      </c>
      <c r="T151" s="236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37" t="s">
        <v>174</v>
      </c>
      <c r="AT151" s="237" t="s">
        <v>170</v>
      </c>
      <c r="AU151" s="237" t="s">
        <v>82</v>
      </c>
      <c r="AY151" s="14" t="s">
        <v>168</v>
      </c>
      <c r="BE151" s="238">
        <f>IF(N151="základná",J151,0)</f>
        <v>0</v>
      </c>
      <c r="BF151" s="238">
        <f>IF(N151="znížená",J151,0)</f>
        <v>0</v>
      </c>
      <c r="BG151" s="238">
        <f>IF(N151="zákl. prenesená",J151,0)</f>
        <v>0</v>
      </c>
      <c r="BH151" s="238">
        <f>IF(N151="zníž. prenesená",J151,0)</f>
        <v>0</v>
      </c>
      <c r="BI151" s="238">
        <f>IF(N151="nulová",J151,0)</f>
        <v>0</v>
      </c>
      <c r="BJ151" s="14" t="s">
        <v>82</v>
      </c>
      <c r="BK151" s="239">
        <f>ROUND(I151*H151,3)</f>
        <v>0</v>
      </c>
      <c r="BL151" s="14" t="s">
        <v>174</v>
      </c>
      <c r="BM151" s="237" t="s">
        <v>353</v>
      </c>
    </row>
    <row r="152" s="12" customFormat="1" ht="25.92" customHeight="1">
      <c r="A152" s="12"/>
      <c r="B152" s="210"/>
      <c r="C152" s="211"/>
      <c r="D152" s="212" t="s">
        <v>71</v>
      </c>
      <c r="E152" s="213" t="s">
        <v>717</v>
      </c>
      <c r="F152" s="213" t="s">
        <v>718</v>
      </c>
      <c r="G152" s="211"/>
      <c r="H152" s="211"/>
      <c r="I152" s="214"/>
      <c r="J152" s="215">
        <f>BK152</f>
        <v>0</v>
      </c>
      <c r="K152" s="211"/>
      <c r="L152" s="216"/>
      <c r="M152" s="217"/>
      <c r="N152" s="218"/>
      <c r="O152" s="218"/>
      <c r="P152" s="219">
        <f>P153</f>
        <v>0</v>
      </c>
      <c r="Q152" s="218"/>
      <c r="R152" s="219">
        <f>R153</f>
        <v>0.000979506</v>
      </c>
      <c r="S152" s="218"/>
      <c r="T152" s="220">
        <f>T153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21" t="s">
        <v>82</v>
      </c>
      <c r="AT152" s="222" t="s">
        <v>71</v>
      </c>
      <c r="AU152" s="222" t="s">
        <v>72</v>
      </c>
      <c r="AY152" s="221" t="s">
        <v>168</v>
      </c>
      <c r="BK152" s="223">
        <f>BK153</f>
        <v>0</v>
      </c>
    </row>
    <row r="153" s="12" customFormat="1" ht="22.8" customHeight="1">
      <c r="A153" s="12"/>
      <c r="B153" s="210"/>
      <c r="C153" s="211"/>
      <c r="D153" s="212" t="s">
        <v>71</v>
      </c>
      <c r="E153" s="224" t="s">
        <v>1208</v>
      </c>
      <c r="F153" s="224" t="s">
        <v>1209</v>
      </c>
      <c r="G153" s="211"/>
      <c r="H153" s="211"/>
      <c r="I153" s="214"/>
      <c r="J153" s="225">
        <f>BK153</f>
        <v>0</v>
      </c>
      <c r="K153" s="211"/>
      <c r="L153" s="216"/>
      <c r="M153" s="217"/>
      <c r="N153" s="218"/>
      <c r="O153" s="218"/>
      <c r="P153" s="219">
        <f>SUM(P154:P155)</f>
        <v>0</v>
      </c>
      <c r="Q153" s="218"/>
      <c r="R153" s="219">
        <f>SUM(R154:R155)</f>
        <v>0.000979506</v>
      </c>
      <c r="S153" s="218"/>
      <c r="T153" s="220">
        <f>SUM(T154:T155)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21" t="s">
        <v>82</v>
      </c>
      <c r="AT153" s="222" t="s">
        <v>71</v>
      </c>
      <c r="AU153" s="222" t="s">
        <v>80</v>
      </c>
      <c r="AY153" s="221" t="s">
        <v>168</v>
      </c>
      <c r="BK153" s="223">
        <f>SUM(BK154:BK155)</f>
        <v>0</v>
      </c>
    </row>
    <row r="154" s="2" customFormat="1" ht="24.15" customHeight="1">
      <c r="A154" s="35"/>
      <c r="B154" s="36"/>
      <c r="C154" s="226" t="s">
        <v>264</v>
      </c>
      <c r="D154" s="226" t="s">
        <v>170</v>
      </c>
      <c r="E154" s="227" t="s">
        <v>1764</v>
      </c>
      <c r="F154" s="228" t="s">
        <v>2430</v>
      </c>
      <c r="G154" s="229" t="s">
        <v>1470</v>
      </c>
      <c r="H154" s="230">
        <v>20</v>
      </c>
      <c r="I154" s="231"/>
      <c r="J154" s="230">
        <f>ROUND(I154*H154,3)</f>
        <v>0</v>
      </c>
      <c r="K154" s="232"/>
      <c r="L154" s="41"/>
      <c r="M154" s="233" t="s">
        <v>1</v>
      </c>
      <c r="N154" s="234" t="s">
        <v>38</v>
      </c>
      <c r="O154" s="94"/>
      <c r="P154" s="235">
        <f>O154*H154</f>
        <v>0</v>
      </c>
      <c r="Q154" s="235">
        <v>4.8975299999999998E-05</v>
      </c>
      <c r="R154" s="235">
        <f>Q154*H154</f>
        <v>0.000979506</v>
      </c>
      <c r="S154" s="235">
        <v>0</v>
      </c>
      <c r="T154" s="236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37" t="s">
        <v>232</v>
      </c>
      <c r="AT154" s="237" t="s">
        <v>170</v>
      </c>
      <c r="AU154" s="237" t="s">
        <v>82</v>
      </c>
      <c r="AY154" s="14" t="s">
        <v>168</v>
      </c>
      <c r="BE154" s="238">
        <f>IF(N154="základná",J154,0)</f>
        <v>0</v>
      </c>
      <c r="BF154" s="238">
        <f>IF(N154="znížená",J154,0)</f>
        <v>0</v>
      </c>
      <c r="BG154" s="238">
        <f>IF(N154="zákl. prenesená",J154,0)</f>
        <v>0</v>
      </c>
      <c r="BH154" s="238">
        <f>IF(N154="zníž. prenesená",J154,0)</f>
        <v>0</v>
      </c>
      <c r="BI154" s="238">
        <f>IF(N154="nulová",J154,0)</f>
        <v>0</v>
      </c>
      <c r="BJ154" s="14" t="s">
        <v>82</v>
      </c>
      <c r="BK154" s="239">
        <f>ROUND(I154*H154,3)</f>
        <v>0</v>
      </c>
      <c r="BL154" s="14" t="s">
        <v>232</v>
      </c>
      <c r="BM154" s="237" t="s">
        <v>362</v>
      </c>
    </row>
    <row r="155" s="2" customFormat="1" ht="24.15" customHeight="1">
      <c r="A155" s="35"/>
      <c r="B155" s="36"/>
      <c r="C155" s="240" t="s">
        <v>268</v>
      </c>
      <c r="D155" s="240" t="s">
        <v>439</v>
      </c>
      <c r="E155" s="241" t="s">
        <v>1766</v>
      </c>
      <c r="F155" s="242" t="s">
        <v>1767</v>
      </c>
      <c r="G155" s="243" t="s">
        <v>1527</v>
      </c>
      <c r="H155" s="244">
        <v>50</v>
      </c>
      <c r="I155" s="245"/>
      <c r="J155" s="244">
        <f>ROUND(I155*H155,3)</f>
        <v>0</v>
      </c>
      <c r="K155" s="246"/>
      <c r="L155" s="247"/>
      <c r="M155" s="248" t="s">
        <v>1</v>
      </c>
      <c r="N155" s="249" t="s">
        <v>38</v>
      </c>
      <c r="O155" s="94"/>
      <c r="P155" s="235">
        <f>O155*H155</f>
        <v>0</v>
      </c>
      <c r="Q155" s="235">
        <v>0</v>
      </c>
      <c r="R155" s="235">
        <f>Q155*H155</f>
        <v>0</v>
      </c>
      <c r="S155" s="235">
        <v>0</v>
      </c>
      <c r="T155" s="236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37" t="s">
        <v>297</v>
      </c>
      <c r="AT155" s="237" t="s">
        <v>439</v>
      </c>
      <c r="AU155" s="237" t="s">
        <v>82</v>
      </c>
      <c r="AY155" s="14" t="s">
        <v>168</v>
      </c>
      <c r="BE155" s="238">
        <f>IF(N155="základná",J155,0)</f>
        <v>0</v>
      </c>
      <c r="BF155" s="238">
        <f>IF(N155="znížená",J155,0)</f>
        <v>0</v>
      </c>
      <c r="BG155" s="238">
        <f>IF(N155="zákl. prenesená",J155,0)</f>
        <v>0</v>
      </c>
      <c r="BH155" s="238">
        <f>IF(N155="zníž. prenesená",J155,0)</f>
        <v>0</v>
      </c>
      <c r="BI155" s="238">
        <f>IF(N155="nulová",J155,0)</f>
        <v>0</v>
      </c>
      <c r="BJ155" s="14" t="s">
        <v>82</v>
      </c>
      <c r="BK155" s="239">
        <f>ROUND(I155*H155,3)</f>
        <v>0</v>
      </c>
      <c r="BL155" s="14" t="s">
        <v>232</v>
      </c>
      <c r="BM155" s="237" t="s">
        <v>370</v>
      </c>
    </row>
    <row r="156" s="12" customFormat="1" ht="25.92" customHeight="1">
      <c r="A156" s="12"/>
      <c r="B156" s="210"/>
      <c r="C156" s="211"/>
      <c r="D156" s="212" t="s">
        <v>71</v>
      </c>
      <c r="E156" s="213" t="s">
        <v>439</v>
      </c>
      <c r="F156" s="213" t="s">
        <v>1446</v>
      </c>
      <c r="G156" s="211"/>
      <c r="H156" s="211"/>
      <c r="I156" s="214"/>
      <c r="J156" s="215">
        <f>BK156</f>
        <v>0</v>
      </c>
      <c r="K156" s="211"/>
      <c r="L156" s="216"/>
      <c r="M156" s="217"/>
      <c r="N156" s="218"/>
      <c r="O156" s="218"/>
      <c r="P156" s="219">
        <f>P157</f>
        <v>0</v>
      </c>
      <c r="Q156" s="218"/>
      <c r="R156" s="219">
        <f>R157</f>
        <v>0</v>
      </c>
      <c r="S156" s="218"/>
      <c r="T156" s="220">
        <f>T157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21" t="s">
        <v>179</v>
      </c>
      <c r="AT156" s="222" t="s">
        <v>71</v>
      </c>
      <c r="AU156" s="222" t="s">
        <v>72</v>
      </c>
      <c r="AY156" s="221" t="s">
        <v>168</v>
      </c>
      <c r="BK156" s="223">
        <f>BK157</f>
        <v>0</v>
      </c>
    </row>
    <row r="157" s="12" customFormat="1" ht="22.8" customHeight="1">
      <c r="A157" s="12"/>
      <c r="B157" s="210"/>
      <c r="C157" s="211"/>
      <c r="D157" s="212" t="s">
        <v>71</v>
      </c>
      <c r="E157" s="224" t="s">
        <v>2002</v>
      </c>
      <c r="F157" s="224" t="s">
        <v>2003</v>
      </c>
      <c r="G157" s="211"/>
      <c r="H157" s="211"/>
      <c r="I157" s="214"/>
      <c r="J157" s="225">
        <f>BK157</f>
        <v>0</v>
      </c>
      <c r="K157" s="211"/>
      <c r="L157" s="216"/>
      <c r="M157" s="217"/>
      <c r="N157" s="218"/>
      <c r="O157" s="218"/>
      <c r="P157" s="219">
        <f>P158</f>
        <v>0</v>
      </c>
      <c r="Q157" s="218"/>
      <c r="R157" s="219">
        <f>R158</f>
        <v>0</v>
      </c>
      <c r="S157" s="218"/>
      <c r="T157" s="220">
        <f>T158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21" t="s">
        <v>179</v>
      </c>
      <c r="AT157" s="222" t="s">
        <v>71</v>
      </c>
      <c r="AU157" s="222" t="s">
        <v>80</v>
      </c>
      <c r="AY157" s="221" t="s">
        <v>168</v>
      </c>
      <c r="BK157" s="223">
        <f>BK158</f>
        <v>0</v>
      </c>
    </row>
    <row r="158" s="2" customFormat="1" ht="24.15" customHeight="1">
      <c r="A158" s="35"/>
      <c r="B158" s="36"/>
      <c r="C158" s="226" t="s">
        <v>272</v>
      </c>
      <c r="D158" s="226" t="s">
        <v>170</v>
      </c>
      <c r="E158" s="227" t="s">
        <v>2431</v>
      </c>
      <c r="F158" s="228" t="s">
        <v>2432</v>
      </c>
      <c r="G158" s="229" t="s">
        <v>1456</v>
      </c>
      <c r="H158" s="230">
        <v>1</v>
      </c>
      <c r="I158" s="231"/>
      <c r="J158" s="230">
        <f>ROUND(I158*H158,3)</f>
        <v>0</v>
      </c>
      <c r="K158" s="232"/>
      <c r="L158" s="41"/>
      <c r="M158" s="255" t="s">
        <v>1</v>
      </c>
      <c r="N158" s="256" t="s">
        <v>38</v>
      </c>
      <c r="O158" s="252"/>
      <c r="P158" s="253">
        <f>O158*H158</f>
        <v>0</v>
      </c>
      <c r="Q158" s="253">
        <v>0</v>
      </c>
      <c r="R158" s="253">
        <f>Q158*H158</f>
        <v>0</v>
      </c>
      <c r="S158" s="253">
        <v>0</v>
      </c>
      <c r="T158" s="254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37" t="s">
        <v>426</v>
      </c>
      <c r="AT158" s="237" t="s">
        <v>170</v>
      </c>
      <c r="AU158" s="237" t="s">
        <v>82</v>
      </c>
      <c r="AY158" s="14" t="s">
        <v>168</v>
      </c>
      <c r="BE158" s="238">
        <f>IF(N158="základná",J158,0)</f>
        <v>0</v>
      </c>
      <c r="BF158" s="238">
        <f>IF(N158="znížená",J158,0)</f>
        <v>0</v>
      </c>
      <c r="BG158" s="238">
        <f>IF(N158="zákl. prenesená",J158,0)</f>
        <v>0</v>
      </c>
      <c r="BH158" s="238">
        <f>IF(N158="zníž. prenesená",J158,0)</f>
        <v>0</v>
      </c>
      <c r="BI158" s="238">
        <f>IF(N158="nulová",J158,0)</f>
        <v>0</v>
      </c>
      <c r="BJ158" s="14" t="s">
        <v>82</v>
      </c>
      <c r="BK158" s="239">
        <f>ROUND(I158*H158,3)</f>
        <v>0</v>
      </c>
      <c r="BL158" s="14" t="s">
        <v>426</v>
      </c>
      <c r="BM158" s="237" t="s">
        <v>378</v>
      </c>
    </row>
    <row r="159" s="2" customFormat="1" ht="6.96" customHeight="1">
      <c r="A159" s="35"/>
      <c r="B159" s="69"/>
      <c r="C159" s="70"/>
      <c r="D159" s="70"/>
      <c r="E159" s="70"/>
      <c r="F159" s="70"/>
      <c r="G159" s="70"/>
      <c r="H159" s="70"/>
      <c r="I159" s="70"/>
      <c r="J159" s="70"/>
      <c r="K159" s="70"/>
      <c r="L159" s="41"/>
      <c r="M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</row>
  </sheetData>
  <sheetProtection sheet="1" autoFilter="0" formatColumns="0" formatRows="0" objects="1" scenarios="1" spinCount="100000" saltValue="1IC0h4GFkOH1omz5JtTReEpqgjku0SjmXz5M4YgDifB0NG2makpFrM4+abURrSRx/gRUhIP3sxwuJix7xJxwZA==" hashValue="kTo9145BL1ua25+u7S25RZsGztgU4/XMRCQl1BfWBa1ZJqzH8YmLRNXSWzi4eZj8Smhi6VT2suevHNjJWPObcw==" algorithmName="SHA-512" password="CC35"/>
  <autoFilter ref="C123:K158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ing_mikus-PC\ing_mikus</dc:creator>
  <cp:lastModifiedBy>ing_mikus-PC\ing_mikus</cp:lastModifiedBy>
  <dcterms:created xsi:type="dcterms:W3CDTF">2022-12-05T12:55:10Z</dcterms:created>
  <dcterms:modified xsi:type="dcterms:W3CDTF">2022-12-05T12:55:28Z</dcterms:modified>
</cp:coreProperties>
</file>