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obstarame-my.sharepoint.com/personal/sestakova_obstarame_sk/Documents/Pracovná plocha/Bánovce/SP_zverejnené/"/>
    </mc:Choice>
  </mc:AlternateContent>
  <xr:revisionPtr revIDLastSave="0" documentId="8_{D053B4E5-76A7-4223-9F4D-750B935A6F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a - Centrum integrovanej..." sheetId="2" r:id="rId1"/>
    <sheet name="3a - vykurovanie" sheetId="4" r:id="rId2"/>
  </sheets>
  <definedNames>
    <definedName name="_xlnm._FilterDatabase" localSheetId="0" hidden="1">'1a - Centrum integrovanej...'!$C$146:$K$505</definedName>
    <definedName name="_xlnm._FilterDatabase" localSheetId="1" hidden="1">'3a - vykurovanie'!$C$125:$K$233</definedName>
    <definedName name="_xlnm.Print_Titles" localSheetId="0">'1a - Centrum integrovanej...'!$146:$146</definedName>
    <definedName name="_xlnm.Print_Titles" localSheetId="1">'3a - vykurovanie'!$125:$125</definedName>
    <definedName name="_xlnm.Print_Area" localSheetId="0">'1a - Centrum integrovanej...'!$C$4:$J$76,'1a - Centrum integrovanej...'!$C$82:$J$128,'1a - Centrum integrovanej...'!$C$134:$J$505</definedName>
    <definedName name="_xlnm.Print_Area" localSheetId="1">'3a - vykurovanie'!$C$4:$J$76,'3a - vykurovanie'!$C$82:$J$107,'3a - vykurovanie'!$C$113:$J$233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J35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F120" i="4"/>
  <c r="E118" i="4"/>
  <c r="F89" i="4"/>
  <c r="E87" i="4"/>
  <c r="J24" i="4"/>
  <c r="E24" i="4"/>
  <c r="J123" i="4" s="1"/>
  <c r="J23" i="4"/>
  <c r="J21" i="4"/>
  <c r="E21" i="4"/>
  <c r="J91" i="4" s="1"/>
  <c r="J20" i="4"/>
  <c r="J18" i="4"/>
  <c r="E18" i="4"/>
  <c r="F123" i="4" s="1"/>
  <c r="J17" i="4"/>
  <c r="J15" i="4"/>
  <c r="E15" i="4"/>
  <c r="F122" i="4" s="1"/>
  <c r="J14" i="4"/>
  <c r="J12" i="4"/>
  <c r="J120" i="4" s="1"/>
  <c r="E7" i="4"/>
  <c r="E116" i="4" s="1"/>
  <c r="J493" i="2"/>
  <c r="J37" i="2"/>
  <c r="J36" i="2"/>
  <c r="J35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J125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2" i="2"/>
  <c r="BH292" i="2"/>
  <c r="BG292" i="2"/>
  <c r="BE292" i="2"/>
  <c r="T292" i="2"/>
  <c r="T291" i="2" s="1"/>
  <c r="R292" i="2"/>
  <c r="R291" i="2" s="1"/>
  <c r="P292" i="2"/>
  <c r="P291" i="2" s="1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F141" i="2"/>
  <c r="E139" i="2"/>
  <c r="F89" i="2"/>
  <c r="E87" i="2"/>
  <c r="J24" i="2"/>
  <c r="E24" i="2"/>
  <c r="J144" i="2" s="1"/>
  <c r="J23" i="2"/>
  <c r="J21" i="2"/>
  <c r="E21" i="2"/>
  <c r="J91" i="2" s="1"/>
  <c r="J20" i="2"/>
  <c r="J18" i="2"/>
  <c r="E18" i="2"/>
  <c r="F144" i="2" s="1"/>
  <c r="J17" i="2"/>
  <c r="J15" i="2"/>
  <c r="E15" i="2"/>
  <c r="F91" i="2" s="1"/>
  <c r="J14" i="2"/>
  <c r="J12" i="2"/>
  <c r="J141" i="2" s="1"/>
  <c r="E7" i="2"/>
  <c r="E85" i="2" s="1"/>
  <c r="BK436" i="2"/>
  <c r="BK413" i="2"/>
  <c r="BK382" i="2"/>
  <c r="J357" i="2"/>
  <c r="J332" i="2"/>
  <c r="J303" i="2"/>
  <c r="J252" i="2"/>
  <c r="J223" i="2"/>
  <c r="BK188" i="2"/>
  <c r="BK160" i="2"/>
  <c r="J467" i="2"/>
  <c r="BK446" i="2"/>
  <c r="J418" i="2"/>
  <c r="J395" i="2"/>
  <c r="J374" i="2"/>
  <c r="BK337" i="2"/>
  <c r="BK302" i="2"/>
  <c r="BK261" i="2"/>
  <c r="BK235" i="2"/>
  <c r="BK216" i="2"/>
  <c r="BK189" i="2"/>
  <c r="BK492" i="2"/>
  <c r="J458" i="2"/>
  <c r="J444" i="2"/>
  <c r="J416" i="2"/>
  <c r="J409" i="2"/>
  <c r="BK374" i="2"/>
  <c r="BK346" i="2"/>
  <c r="J312" i="2"/>
  <c r="BK260" i="2"/>
  <c r="BK209" i="2"/>
  <c r="J188" i="2"/>
  <c r="J157" i="2"/>
  <c r="J483" i="2"/>
  <c r="BK447" i="2"/>
  <c r="BK407" i="2"/>
  <c r="BK354" i="2"/>
  <c r="BK320" i="2"/>
  <c r="BK289" i="2"/>
  <c r="J248" i="2"/>
  <c r="BK196" i="2"/>
  <c r="BK168" i="2"/>
  <c r="BK438" i="2"/>
  <c r="BK396" i="2"/>
  <c r="J363" i="2"/>
  <c r="BK339" i="2"/>
  <c r="J297" i="2"/>
  <c r="J250" i="2"/>
  <c r="J234" i="2"/>
  <c r="J181" i="2"/>
  <c r="J476" i="2"/>
  <c r="BK441" i="2"/>
  <c r="J401" i="2"/>
  <c r="J364" i="2"/>
  <c r="BK338" i="2"/>
  <c r="J314" i="2"/>
  <c r="BK281" i="2"/>
  <c r="BK251" i="2"/>
  <c r="J232" i="2"/>
  <c r="J205" i="2"/>
  <c r="J178" i="2"/>
  <c r="J491" i="2"/>
  <c r="J441" i="2"/>
  <c r="J403" i="2"/>
  <c r="J335" i="2"/>
  <c r="BK305" i="2"/>
  <c r="BK292" i="2"/>
  <c r="J240" i="2"/>
  <c r="BK225" i="2"/>
  <c r="J195" i="2"/>
  <c r="J165" i="2"/>
  <c r="J505" i="2"/>
  <c r="J502" i="2"/>
  <c r="BK490" i="2"/>
  <c r="J455" i="2"/>
  <c r="BK425" i="2"/>
  <c r="J396" i="2"/>
  <c r="BK368" i="2"/>
  <c r="BK323" i="2"/>
  <c r="J288" i="2"/>
  <c r="J268" i="2"/>
  <c r="J245" i="2"/>
  <c r="J184" i="2"/>
  <c r="J210" i="4"/>
  <c r="BK174" i="4"/>
  <c r="BK232" i="4"/>
  <c r="J196" i="4"/>
  <c r="J168" i="4"/>
  <c r="BK142" i="4"/>
  <c r="BK202" i="4"/>
  <c r="J173" i="4"/>
  <c r="BK225" i="4"/>
  <c r="J193" i="4"/>
  <c r="J159" i="4"/>
  <c r="BK133" i="4"/>
  <c r="BK209" i="4"/>
  <c r="J160" i="4"/>
  <c r="J132" i="4"/>
  <c r="BK205" i="4"/>
  <c r="J167" i="4"/>
  <c r="J222" i="4"/>
  <c r="BK190" i="4"/>
  <c r="J153" i="4"/>
  <c r="BK229" i="4"/>
  <c r="J195" i="4"/>
  <c r="BK169" i="4"/>
  <c r="J150" i="4"/>
  <c r="BK430" i="2"/>
  <c r="BK401" i="2"/>
  <c r="J386" i="2"/>
  <c r="BK372" i="2"/>
  <c r="BK318" i="2"/>
  <c r="BK288" i="2"/>
  <c r="J265" i="2"/>
  <c r="BK229" i="2"/>
  <c r="BK207" i="2"/>
  <c r="J154" i="2"/>
  <c r="BK475" i="2"/>
  <c r="J448" i="2"/>
  <c r="BK416" i="2"/>
  <c r="J379" i="2"/>
  <c r="J369" i="2"/>
  <c r="BK325" i="2"/>
  <c r="BK296" i="2"/>
  <c r="J267" i="2"/>
  <c r="BK244" i="2"/>
  <c r="BK221" i="2"/>
  <c r="BK202" i="2"/>
  <c r="BK158" i="2"/>
  <c r="J478" i="2"/>
  <c r="BK451" i="2"/>
  <c r="BK432" i="2"/>
  <c r="BK412" i="2"/>
  <c r="J394" i="2"/>
  <c r="BK349" i="2"/>
  <c r="J322" i="2"/>
  <c r="BK269" i="2"/>
  <c r="J227" i="2"/>
  <c r="BK191" i="2"/>
  <c r="BK179" i="2"/>
  <c r="J498" i="2"/>
  <c r="BK461" i="2"/>
  <c r="BK426" i="2"/>
  <c r="J384" i="2"/>
  <c r="J348" i="2"/>
  <c r="J302" i="2"/>
  <c r="BK284" i="2"/>
  <c r="J260" i="2"/>
  <c r="J218" i="2"/>
  <c r="J486" i="2"/>
  <c r="BK444" i="2"/>
  <c r="J392" i="2"/>
  <c r="J360" i="2"/>
  <c r="BK321" i="2"/>
  <c r="BK277" i="2"/>
  <c r="J242" i="2"/>
  <c r="BK214" i="2"/>
  <c r="BK176" i="2"/>
  <c r="J482" i="2"/>
  <c r="J426" i="2"/>
  <c r="J370" i="2"/>
  <c r="BK344" i="2"/>
  <c r="J326" i="2"/>
  <c r="BK282" i="2"/>
  <c r="BK257" i="2"/>
  <c r="BK238" i="2"/>
  <c r="J210" i="2"/>
  <c r="J172" i="2"/>
  <c r="BK474" i="2"/>
  <c r="BK418" i="2"/>
  <c r="BK392" i="2"/>
  <c r="BK331" i="2"/>
  <c r="J313" i="2"/>
  <c r="BK280" i="2"/>
  <c r="BK236" i="2"/>
  <c r="J222" i="2"/>
  <c r="J187" i="2"/>
  <c r="J159" i="2"/>
  <c r="BK505" i="2"/>
  <c r="BK502" i="2"/>
  <c r="J470" i="2"/>
  <c r="J450" i="2"/>
  <c r="J406" i="2"/>
  <c r="J385" i="2"/>
  <c r="BK359" i="2"/>
  <c r="J319" i="2"/>
  <c r="J284" i="2"/>
  <c r="BK264" i="2"/>
  <c r="BK224" i="2"/>
  <c r="BK200" i="2"/>
  <c r="BK159" i="2"/>
  <c r="J228" i="4"/>
  <c r="BK179" i="4"/>
  <c r="BK165" i="4"/>
  <c r="BK224" i="4"/>
  <c r="BK200" i="4"/>
  <c r="J170" i="4"/>
  <c r="BK129" i="4"/>
  <c r="BK198" i="4"/>
  <c r="BK167" i="4"/>
  <c r="J223" i="4"/>
  <c r="BK185" i="4"/>
  <c r="BK157" i="4"/>
  <c r="J232" i="4"/>
  <c r="BK208" i="4"/>
  <c r="J177" i="4"/>
  <c r="BK140" i="4"/>
  <c r="BK217" i="4"/>
  <c r="J182" i="4"/>
  <c r="BK228" i="4"/>
  <c r="BK192" i="4"/>
  <c r="BK162" i="4"/>
  <c r="BK233" i="4"/>
  <c r="J199" i="4"/>
  <c r="J179" i="4"/>
  <c r="BK147" i="4"/>
  <c r="BK501" i="2"/>
  <c r="BK421" i="2"/>
  <c r="J393" i="2"/>
  <c r="J377" i="2"/>
  <c r="J340" i="2"/>
  <c r="J316" i="2"/>
  <c r="J282" i="2"/>
  <c r="BK220" i="2"/>
  <c r="BK192" i="2"/>
  <c r="BK170" i="2"/>
  <c r="BK497" i="2"/>
  <c r="BK457" i="2"/>
  <c r="BK433" i="2"/>
  <c r="J402" i="2"/>
  <c r="J376" i="2"/>
  <c r="BK361" i="2"/>
  <c r="J331" i="2"/>
  <c r="J298" i="2"/>
  <c r="J263" i="2"/>
  <c r="J241" i="2"/>
  <c r="BK194" i="2"/>
  <c r="BK162" i="2"/>
  <c r="BK480" i="2"/>
  <c r="BK453" i="2"/>
  <c r="BK443" i="2"/>
  <c r="BK406" i="2"/>
  <c r="BK364" i="2"/>
  <c r="BK316" i="2"/>
  <c r="J255" i="2"/>
  <c r="J215" i="2"/>
  <c r="J192" i="2"/>
  <c r="J169" i="2"/>
  <c r="J480" i="2"/>
  <c r="J451" i="2"/>
  <c r="J429" i="2"/>
  <c r="J382" i="2"/>
  <c r="J341" i="2"/>
  <c r="J299" i="2"/>
  <c r="BK265" i="2"/>
  <c r="J244" i="2"/>
  <c r="BK186" i="2"/>
  <c r="J485" i="2"/>
  <c r="J420" i="2"/>
  <c r="BK378" i="2"/>
  <c r="J344" i="2"/>
  <c r="J292" i="2"/>
  <c r="BK276" i="2"/>
  <c r="BK241" i="2"/>
  <c r="BK183" i="2"/>
  <c r="J501" i="2"/>
  <c r="J466" i="2"/>
  <c r="J422" i="2"/>
  <c r="BK384" i="2"/>
  <c r="J351" i="2"/>
  <c r="BK329" i="2"/>
  <c r="J273" i="2"/>
  <c r="BK245" i="2"/>
  <c r="J216" i="2"/>
  <c r="J189" i="2"/>
  <c r="BK478" i="2"/>
  <c r="J428" i="2"/>
  <c r="BK394" i="2"/>
  <c r="J328" i="2"/>
  <c r="J308" i="2"/>
  <c r="BK275" i="2"/>
  <c r="J231" i="2"/>
  <c r="J199" i="2"/>
  <c r="J167" i="2"/>
  <c r="J155" i="2"/>
  <c r="BK498" i="2"/>
  <c r="J487" i="2"/>
  <c r="J460" i="2"/>
  <c r="BK429" i="2"/>
  <c r="BK391" i="2"/>
  <c r="BK363" i="2"/>
  <c r="J318" i="2"/>
  <c r="BK283" i="2"/>
  <c r="BK259" i="2"/>
  <c r="BK217" i="2"/>
  <c r="J175" i="2"/>
  <c r="BK221" i="4"/>
  <c r="BK187" i="4"/>
  <c r="J176" i="4"/>
  <c r="J142" i="4"/>
  <c r="BK212" i="4"/>
  <c r="BK182" i="4"/>
  <c r="BK148" i="4"/>
  <c r="J212" i="4"/>
  <c r="J185" i="4"/>
  <c r="BK155" i="4"/>
  <c r="J218" i="4"/>
  <c r="BK171" i="4"/>
  <c r="J152" i="4"/>
  <c r="BK223" i="4"/>
  <c r="J189" i="4"/>
  <c r="BK154" i="4"/>
  <c r="J225" i="4"/>
  <c r="BK201" i="4"/>
  <c r="BK161" i="4"/>
  <c r="J224" i="4"/>
  <c r="J187" i="4"/>
  <c r="J144" i="4"/>
  <c r="J227" i="4"/>
  <c r="BK194" i="4"/>
  <c r="BK160" i="4"/>
  <c r="BK144" i="4"/>
  <c r="J479" i="2"/>
  <c r="J427" i="2"/>
  <c r="BK397" i="2"/>
  <c r="J380" i="2"/>
  <c r="BK351" i="2"/>
  <c r="BK322" i="2"/>
  <c r="J285" i="2"/>
  <c r="BK242" i="2"/>
  <c r="BK212" i="2"/>
  <c r="J193" i="2"/>
  <c r="J162" i="2"/>
  <c r="J495" i="2"/>
  <c r="BK449" i="2"/>
  <c r="BK422" i="2"/>
  <c r="J391" i="2"/>
  <c r="BK373" i="2"/>
  <c r="J345" i="2"/>
  <c r="BK287" i="2"/>
  <c r="J258" i="2"/>
  <c r="BK232" i="2"/>
  <c r="J212" i="2"/>
  <c r="J170" i="2"/>
  <c r="BK485" i="2"/>
  <c r="BK456" i="2"/>
  <c r="J440" i="2"/>
  <c r="BK411" i="2"/>
  <c r="J390" i="2"/>
  <c r="BK355" i="2"/>
  <c r="J325" i="2"/>
  <c r="J281" i="2"/>
  <c r="J214" i="2"/>
  <c r="BK190" i="2"/>
  <c r="BK173" i="2"/>
  <c r="J490" i="2"/>
  <c r="BK465" i="2"/>
  <c r="J434" i="2"/>
  <c r="BK387" i="2"/>
  <c r="BK350" i="2"/>
  <c r="BK319" i="2"/>
  <c r="J271" i="2"/>
  <c r="J237" i="2"/>
  <c r="BK178" i="2"/>
  <c r="BK479" i="2"/>
  <c r="J430" i="2"/>
  <c r="BK388" i="2"/>
  <c r="J358" i="2"/>
  <c r="J305" i="2"/>
  <c r="BK274" i="2"/>
  <c r="J229" i="2"/>
  <c r="J207" i="2"/>
  <c r="BK499" i="2"/>
  <c r="J464" i="2"/>
  <c r="J407" i="2"/>
  <c r="J366" i="2"/>
  <c r="J336" i="2"/>
  <c r="J309" i="2"/>
  <c r="J289" i="2"/>
  <c r="BK253" i="2"/>
  <c r="BK218" i="2"/>
  <c r="BK195" i="2"/>
  <c r="BK164" i="2"/>
  <c r="BK450" i="2"/>
  <c r="J405" i="2"/>
  <c r="J355" i="2"/>
  <c r="BK317" i="2"/>
  <c r="BK297" i="2"/>
  <c r="BK250" i="2"/>
  <c r="BK219" i="2"/>
  <c r="J183" i="2"/>
  <c r="J158" i="2"/>
  <c r="BK503" i="2"/>
  <c r="BK482" i="2"/>
  <c r="J453" i="2"/>
  <c r="J411" i="2"/>
  <c r="BK383" i="2"/>
  <c r="J330" i="2"/>
  <c r="J306" i="2"/>
  <c r="J276" i="2"/>
  <c r="BK254" i="2"/>
  <c r="J219" i="2"/>
  <c r="J194" i="2"/>
  <c r="J161" i="2"/>
  <c r="BK219" i="4"/>
  <c r="J183" i="4"/>
  <c r="BK159" i="4"/>
  <c r="J226" i="4"/>
  <c r="J209" i="4"/>
  <c r="BK172" i="4"/>
  <c r="J143" i="4"/>
  <c r="J208" i="4"/>
  <c r="J184" i="4"/>
  <c r="J151" i="4"/>
  <c r="J221" i="4"/>
  <c r="BK184" i="4"/>
  <c r="J154" i="4"/>
  <c r="BK220" i="4"/>
  <c r="J197" i="4"/>
  <c r="BK151" i="4"/>
  <c r="BK222" i="4"/>
  <c r="J194" i="4"/>
  <c r="J158" i="4"/>
  <c r="J217" i="4"/>
  <c r="J161" i="4"/>
  <c r="J214" i="4"/>
  <c r="J190" i="4"/>
  <c r="J140" i="4"/>
  <c r="J457" i="2"/>
  <c r="BK424" i="2"/>
  <c r="J388" i="2"/>
  <c r="J373" i="2"/>
  <c r="J349" i="2"/>
  <c r="BK311" i="2"/>
  <c r="J269" i="2"/>
  <c r="J238" i="2"/>
  <c r="J200" i="2"/>
  <c r="BK166" i="2"/>
  <c r="BK459" i="2"/>
  <c r="BK434" i="2"/>
  <c r="J410" i="2"/>
  <c r="J387" i="2"/>
  <c r="J354" i="2"/>
  <c r="BK326" i="2"/>
  <c r="J286" i="2"/>
  <c r="J262" i="2"/>
  <c r="BK240" i="2"/>
  <c r="BK213" i="2"/>
  <c r="J173" i="2"/>
  <c r="BK487" i="2"/>
  <c r="J461" i="2"/>
  <c r="J447" i="2"/>
  <c r="J425" i="2"/>
  <c r="BK410" i="2"/>
  <c r="J389" i="2"/>
  <c r="BK353" i="2"/>
  <c r="J324" i="2"/>
  <c r="BK290" i="2"/>
  <c r="BK248" i="2"/>
  <c r="J201" i="2"/>
  <c r="BK185" i="2"/>
  <c r="J153" i="2"/>
  <c r="BK486" i="2"/>
  <c r="BK460" i="2"/>
  <c r="J432" i="2"/>
  <c r="BK376" i="2"/>
  <c r="BK340" i="2"/>
  <c r="BK301" i="2"/>
  <c r="J280" i="2"/>
  <c r="J259" i="2"/>
  <c r="J203" i="2"/>
  <c r="BK157" i="2"/>
  <c r="J433" i="2"/>
  <c r="BK380" i="2"/>
  <c r="BK345" i="2"/>
  <c r="J317" i="2"/>
  <c r="BK255" i="2"/>
  <c r="BK210" i="2"/>
  <c r="BK161" i="2"/>
  <c r="J471" i="2"/>
  <c r="J437" i="2"/>
  <c r="BK386" i="2"/>
  <c r="BK334" i="2"/>
  <c r="BK308" i="2"/>
  <c r="J266" i="2"/>
  <c r="BK249" i="2"/>
  <c r="BK215" i="2"/>
  <c r="J185" i="2"/>
  <c r="J151" i="2"/>
  <c r="J424" i="2"/>
  <c r="BK399" i="2"/>
  <c r="J329" i="2"/>
  <c r="J311" i="2"/>
  <c r="BK263" i="2"/>
  <c r="BK228" i="2"/>
  <c r="J202" i="2"/>
  <c r="J177" i="2"/>
  <c r="J152" i="2"/>
  <c r="J497" i="2"/>
  <c r="BK467" i="2"/>
  <c r="BK440" i="2"/>
  <c r="J421" i="2"/>
  <c r="BK395" i="2"/>
  <c r="J350" i="2"/>
  <c r="J321" i="2"/>
  <c r="BK285" i="2"/>
  <c r="J257" i="2"/>
  <c r="J236" i="2"/>
  <c r="J196" i="2"/>
  <c r="J191" i="4"/>
  <c r="J172" i="4"/>
  <c r="J230" i="4"/>
  <c r="BK193" i="4"/>
  <c r="J155" i="4"/>
  <c r="BK216" i="4"/>
  <c r="J192" i="4"/>
  <c r="J164" i="4"/>
  <c r="BK206" i="4"/>
  <c r="J181" i="4"/>
  <c r="BK150" i="4"/>
  <c r="BK218" i="4"/>
  <c r="BK196" i="4"/>
  <c r="BK139" i="4"/>
  <c r="J213" i="4"/>
  <c r="BK186" i="4"/>
  <c r="J146" i="4"/>
  <c r="J207" i="4"/>
  <c r="J156" i="4"/>
  <c r="J233" i="4"/>
  <c r="BK197" i="4"/>
  <c r="BK163" i="4"/>
  <c r="BK138" i="4"/>
  <c r="BK473" i="2"/>
  <c r="BK414" i="2"/>
  <c r="BK381" i="2"/>
  <c r="BK360" i="2"/>
  <c r="J333" i="2"/>
  <c r="BK306" i="2"/>
  <c r="J251" i="2"/>
  <c r="J221" i="2"/>
  <c r="J190" i="2"/>
  <c r="BK156" i="2"/>
  <c r="BK483" i="2"/>
  <c r="J452" i="2"/>
  <c r="BK428" i="2"/>
  <c r="J398" i="2"/>
  <c r="BK375" i="2"/>
  <c r="J353" i="2"/>
  <c r="BK304" i="2"/>
  <c r="J270" i="2"/>
  <c r="BK247" i="2"/>
  <c r="J228" i="2"/>
  <c r="J180" i="2"/>
  <c r="BK153" i="2"/>
  <c r="BK466" i="2"/>
  <c r="J449" i="2"/>
  <c r="J436" i="2"/>
  <c r="J413" i="2"/>
  <c r="BK393" i="2"/>
  <c r="J359" i="2"/>
  <c r="J338" i="2"/>
  <c r="BK286" i="2"/>
  <c r="BK223" i="2"/>
  <c r="BK193" i="2"/>
  <c r="J171" i="2"/>
  <c r="BK151" i="2"/>
  <c r="J474" i="2"/>
  <c r="BK435" i="2"/>
  <c r="BK404" i="2"/>
  <c r="J352" i="2"/>
  <c r="BK312" i="2"/>
  <c r="BK268" i="2"/>
  <c r="BK233" i="2"/>
  <c r="BK177" i="2"/>
  <c r="J475" i="2"/>
  <c r="BK427" i="2"/>
  <c r="BK385" i="2"/>
  <c r="BK352" i="2"/>
  <c r="J283" i="2"/>
  <c r="BK267" i="2"/>
  <c r="BK237" i="2"/>
  <c r="J208" i="2"/>
  <c r="J492" i="2"/>
  <c r="J459" i="2"/>
  <c r="BK400" i="2"/>
  <c r="J361" i="2"/>
  <c r="BK333" i="2"/>
  <c r="J290" i="2"/>
  <c r="J264" i="2"/>
  <c r="J243" i="2"/>
  <c r="J213" i="2"/>
  <c r="BK181" i="2"/>
  <c r="BK154" i="2"/>
  <c r="BK448" i="2"/>
  <c r="J414" i="2"/>
  <c r="J397" i="2"/>
  <c r="BK341" i="2"/>
  <c r="BK314" i="2"/>
  <c r="BK295" i="2"/>
  <c r="J246" i="2"/>
  <c r="J217" i="2"/>
  <c r="J191" i="2"/>
  <c r="BK169" i="2"/>
  <c r="BK150" i="2"/>
  <c r="J503" i="2"/>
  <c r="BK491" i="2"/>
  <c r="J456" i="2"/>
  <c r="BK437" i="2"/>
  <c r="BK403" i="2"/>
  <c r="BK379" i="2"/>
  <c r="J356" i="2"/>
  <c r="BK315" i="2"/>
  <c r="BK273" i="2"/>
  <c r="BK252" i="2"/>
  <c r="J204" i="2"/>
  <c r="J166" i="2"/>
  <c r="BK214" i="4"/>
  <c r="J171" i="4"/>
  <c r="BK141" i="4"/>
  <c r="BK213" i="4"/>
  <c r="BK189" i="4"/>
  <c r="J133" i="4"/>
  <c r="J204" i="4"/>
  <c r="J165" i="4"/>
  <c r="J134" i="4"/>
  <c r="BK203" i="4"/>
  <c r="BK170" i="4"/>
  <c r="J147" i="4"/>
  <c r="J216" i="4"/>
  <c r="J174" i="4"/>
  <c r="BK134" i="4"/>
  <c r="BK210" i="4"/>
  <c r="BK191" i="4"/>
  <c r="BK137" i="4"/>
  <c r="J219" i="4"/>
  <c r="BK178" i="4"/>
  <c r="BK143" i="4"/>
  <c r="J206" i="4"/>
  <c r="J186" i="4"/>
  <c r="BK158" i="4"/>
  <c r="BK130" i="4"/>
  <c r="J445" i="2"/>
  <c r="J415" i="2"/>
  <c r="BK390" i="2"/>
  <c r="BK370" i="2"/>
  <c r="J339" i="2"/>
  <c r="BK299" i="2"/>
  <c r="BK272" i="2"/>
  <c r="J239" i="2"/>
  <c r="BK204" i="2"/>
  <c r="BK184" i="2"/>
  <c r="J315" i="2"/>
  <c r="J272" i="2"/>
  <c r="BK246" i="2"/>
  <c r="J225" i="2"/>
  <c r="J206" i="2"/>
  <c r="BK165" i="2"/>
  <c r="BK470" i="2"/>
  <c r="BK445" i="2"/>
  <c r="J417" i="2"/>
  <c r="BK398" i="2"/>
  <c r="BK358" i="2"/>
  <c r="J337" i="2"/>
  <c r="J304" i="2"/>
  <c r="BK243" i="2"/>
  <c r="BK199" i="2"/>
  <c r="BK182" i="2"/>
  <c r="BK152" i="2"/>
  <c r="BK476" i="2"/>
  <c r="J443" i="2"/>
  <c r="J412" i="2"/>
  <c r="BK365" i="2"/>
  <c r="BK336" i="2"/>
  <c r="BK298" i="2"/>
  <c r="J261" i="2"/>
  <c r="J220" i="2"/>
  <c r="BK172" i="2"/>
  <c r="J435" i="2"/>
  <c r="BK405" i="2"/>
  <c r="BK371" i="2"/>
  <c r="BK348" i="2"/>
  <c r="BK279" i="2"/>
  <c r="BK258" i="2"/>
  <c r="J209" i="2"/>
  <c r="BK171" i="2"/>
  <c r="J473" i="2"/>
  <c r="J439" i="2"/>
  <c r="BK389" i="2"/>
  <c r="BK357" i="2"/>
  <c r="BK330" i="2"/>
  <c r="BK307" i="2"/>
  <c r="BK271" i="2"/>
  <c r="BK239" i="2"/>
  <c r="BK201" i="2"/>
  <c r="BK167" i="2"/>
  <c r="BK463" i="2"/>
  <c r="BK420" i="2"/>
  <c r="J400" i="2"/>
  <c r="J375" i="2"/>
  <c r="J323" i="2"/>
  <c r="J301" i="2"/>
  <c r="BK266" i="2"/>
  <c r="J235" i="2"/>
  <c r="BK205" i="2"/>
  <c r="J186" i="2"/>
  <c r="J160" i="2"/>
  <c r="BK504" i="2"/>
  <c r="BK495" i="2"/>
  <c r="BK464" i="2"/>
  <c r="J431" i="2"/>
  <c r="J399" i="2"/>
  <c r="BK369" i="2"/>
  <c r="BK335" i="2"/>
  <c r="J296" i="2"/>
  <c r="J274" i="2"/>
  <c r="J247" i="2"/>
  <c r="BK203" i="2"/>
  <c r="J164" i="2"/>
  <c r="BK227" i="4"/>
  <c r="J178" i="4"/>
  <c r="BK153" i="4"/>
  <c r="J229" i="4"/>
  <c r="BK204" i="4"/>
  <c r="BK180" i="4"/>
  <c r="BK146" i="4"/>
  <c r="BK199" i="4"/>
  <c r="BK176" i="4"/>
  <c r="J139" i="4"/>
  <c r="J188" i="4"/>
  <c r="BK156" i="4"/>
  <c r="BK226" i="4"/>
  <c r="J201" i="4"/>
  <c r="J157" i="4"/>
  <c r="BK230" i="4"/>
  <c r="J202" i="4"/>
  <c r="BK173" i="4"/>
  <c r="J129" i="4"/>
  <c r="J198" i="4"/>
  <c r="J169" i="4"/>
  <c r="J137" i="4"/>
  <c r="BK207" i="4"/>
  <c r="BK181" i="4"/>
  <c r="BK152" i="4"/>
  <c r="BK452" i="2"/>
  <c r="BK408" i="2"/>
  <c r="J383" i="2"/>
  <c r="BK366" i="2"/>
  <c r="J334" i="2"/>
  <c r="BK309" i="2"/>
  <c r="J275" i="2"/>
  <c r="J224" i="2"/>
  <c r="J197" i="2"/>
  <c r="BK180" i="2"/>
  <c r="J499" i="2"/>
  <c r="BK458" i="2"/>
  <c r="BK431" i="2"/>
  <c r="J404" i="2"/>
  <c r="J381" i="2"/>
  <c r="BK356" i="2"/>
  <c r="BK313" i="2"/>
  <c r="J279" i="2"/>
  <c r="J253" i="2"/>
  <c r="BK231" i="2"/>
  <c r="BK211" i="2"/>
  <c r="J168" i="2"/>
  <c r="J468" i="2"/>
  <c r="J446" i="2"/>
  <c r="BK415" i="2"/>
  <c r="BK402" i="2"/>
  <c r="J368" i="2"/>
  <c r="BK342" i="2"/>
  <c r="J295" i="2"/>
  <c r="J249" i="2"/>
  <c r="BK206" i="2"/>
  <c r="J176" i="2"/>
  <c r="J496" i="2"/>
  <c r="BK471" i="2"/>
  <c r="BK439" i="2"/>
  <c r="BK409" i="2"/>
  <c r="J372" i="2"/>
  <c r="BK328" i="2"/>
  <c r="J287" i="2"/>
  <c r="J254" i="2"/>
  <c r="BK187" i="2"/>
  <c r="BK155" i="2"/>
  <c r="BK468" i="2"/>
  <c r="BK419" i="2"/>
  <c r="J365" i="2"/>
  <c r="BK332" i="2"/>
  <c r="J300" i="2"/>
  <c r="BK270" i="2"/>
  <c r="BK227" i="2"/>
  <c r="BK197" i="2"/>
  <c r="J150" i="2"/>
  <c r="J463" i="2"/>
  <c r="BK417" i="2"/>
  <c r="J378" i="2"/>
  <c r="J346" i="2"/>
  <c r="BK324" i="2"/>
  <c r="BK303" i="2"/>
  <c r="BK262" i="2"/>
  <c r="BK234" i="2"/>
  <c r="BK208" i="2"/>
  <c r="BK175" i="2"/>
  <c r="BK455" i="2"/>
  <c r="J408" i="2"/>
  <c r="BK377" i="2"/>
  <c r="J320" i="2"/>
  <c r="BK300" i="2"/>
  <c r="J256" i="2"/>
  <c r="J233" i="2"/>
  <c r="J211" i="2"/>
  <c r="J179" i="2"/>
  <c r="J156" i="2"/>
  <c r="J504" i="2"/>
  <c r="BK496" i="2"/>
  <c r="J465" i="2"/>
  <c r="J438" i="2"/>
  <c r="J419" i="2"/>
  <c r="J371" i="2"/>
  <c r="J342" i="2"/>
  <c r="J307" i="2"/>
  <c r="J277" i="2"/>
  <c r="BK256" i="2"/>
  <c r="BK222" i="2"/>
  <c r="J182" i="2"/>
  <c r="BK215" i="4"/>
  <c r="BK177" i="4"/>
  <c r="J148" i="4"/>
  <c r="J220" i="4"/>
  <c r="BK195" i="4"/>
  <c r="BK164" i="4"/>
  <c r="J215" i="4"/>
  <c r="BK183" i="4"/>
  <c r="J141" i="4"/>
  <c r="J200" i="4"/>
  <c r="J163" i="4"/>
  <c r="J131" i="4"/>
  <c r="J203" i="4"/>
  <c r="BK168" i="4"/>
  <c r="J138" i="4"/>
  <c r="BK188" i="4"/>
  <c r="J130" i="4"/>
  <c r="J180" i="4"/>
  <c r="BK132" i="4"/>
  <c r="J205" i="4"/>
  <c r="J162" i="4"/>
  <c r="BK131" i="4"/>
  <c r="T149" i="2" l="1"/>
  <c r="P163" i="2"/>
  <c r="R198" i="2"/>
  <c r="T226" i="2"/>
  <c r="T278" i="2"/>
  <c r="P310" i="2"/>
  <c r="BK367" i="2"/>
  <c r="J367" i="2" s="1"/>
  <c r="J113" i="2" s="1"/>
  <c r="T442" i="2"/>
  <c r="R462" i="2"/>
  <c r="R469" i="2"/>
  <c r="BK477" i="2"/>
  <c r="J477" i="2"/>
  <c r="J120" i="2"/>
  <c r="T481" i="2"/>
  <c r="T500" i="2"/>
  <c r="T489" i="2" s="1"/>
  <c r="T488" i="2" s="1"/>
  <c r="R136" i="4"/>
  <c r="T145" i="4"/>
  <c r="R175" i="4"/>
  <c r="P231" i="4"/>
  <c r="R149" i="2"/>
  <c r="T163" i="2"/>
  <c r="BK230" i="2"/>
  <c r="J230" i="2"/>
  <c r="J103" i="2" s="1"/>
  <c r="BK294" i="2"/>
  <c r="J294" i="2" s="1"/>
  <c r="J107" i="2" s="1"/>
  <c r="T310" i="2"/>
  <c r="P367" i="2"/>
  <c r="R442" i="2"/>
  <c r="P462" i="2"/>
  <c r="T469" i="2"/>
  <c r="T477" i="2"/>
  <c r="P484" i="2"/>
  <c r="R494" i="2"/>
  <c r="R128" i="4"/>
  <c r="R127" i="4" s="1"/>
  <c r="R145" i="4"/>
  <c r="T175" i="4"/>
  <c r="R231" i="4"/>
  <c r="BK174" i="2"/>
  <c r="J174" i="2"/>
  <c r="J100" i="2" s="1"/>
  <c r="P198" i="2"/>
  <c r="R226" i="2"/>
  <c r="P278" i="2"/>
  <c r="R310" i="2"/>
  <c r="R367" i="2"/>
  <c r="T136" i="4"/>
  <c r="P145" i="4"/>
  <c r="P175" i="4"/>
  <c r="T231" i="4"/>
  <c r="P174" i="2"/>
  <c r="P230" i="2"/>
  <c r="R294" i="2"/>
  <c r="P327" i="2"/>
  <c r="R343" i="2"/>
  <c r="R347" i="2"/>
  <c r="R362" i="2"/>
  <c r="R423" i="2"/>
  <c r="P454" i="2"/>
  <c r="BK469" i="2"/>
  <c r="J469" i="2"/>
  <c r="J118" i="2"/>
  <c r="R472" i="2"/>
  <c r="P481" i="2"/>
  <c r="BK494" i="2"/>
  <c r="BK489" i="2" s="1"/>
  <c r="J489" i="2" s="1"/>
  <c r="J124" i="2" s="1"/>
  <c r="P500" i="2"/>
  <c r="BK128" i="4"/>
  <c r="J128" i="4" s="1"/>
  <c r="J98" i="4" s="1"/>
  <c r="R149" i="4"/>
  <c r="P166" i="4"/>
  <c r="R211" i="4"/>
  <c r="T174" i="2"/>
  <c r="R230" i="2"/>
  <c r="T294" i="2"/>
  <c r="T327" i="2"/>
  <c r="P343" i="2"/>
  <c r="T347" i="2"/>
  <c r="BK423" i="2"/>
  <c r="J423" i="2" s="1"/>
  <c r="J114" i="2" s="1"/>
  <c r="P442" i="2"/>
  <c r="BK462" i="2"/>
  <c r="J462" i="2" s="1"/>
  <c r="J117" i="2" s="1"/>
  <c r="P472" i="2"/>
  <c r="BK481" i="2"/>
  <c r="J481" i="2" s="1"/>
  <c r="J121" i="2" s="1"/>
  <c r="R484" i="2"/>
  <c r="BK500" i="2"/>
  <c r="J500" i="2"/>
  <c r="J127" i="2" s="1"/>
  <c r="T128" i="4"/>
  <c r="T127" i="4"/>
  <c r="BK145" i="4"/>
  <c r="J145" i="4" s="1"/>
  <c r="J101" i="4" s="1"/>
  <c r="BK175" i="4"/>
  <c r="J175" i="4"/>
  <c r="J104" i="4" s="1"/>
  <c r="BK231" i="4"/>
  <c r="J231" i="4"/>
  <c r="J106" i="4" s="1"/>
  <c r="R174" i="2"/>
  <c r="T230" i="2"/>
  <c r="P294" i="2"/>
  <c r="R327" i="2"/>
  <c r="T343" i="2"/>
  <c r="P347" i="2"/>
  <c r="P362" i="2"/>
  <c r="P423" i="2"/>
  <c r="BK454" i="2"/>
  <c r="J454" i="2" s="1"/>
  <c r="J116" i="2" s="1"/>
  <c r="T462" i="2"/>
  <c r="T472" i="2"/>
  <c r="R481" i="2"/>
  <c r="P494" i="2"/>
  <c r="P489" i="2"/>
  <c r="P488" i="2"/>
  <c r="P136" i="4"/>
  <c r="BK149" i="4"/>
  <c r="J149" i="4" s="1"/>
  <c r="J102" i="4" s="1"/>
  <c r="BK166" i="4"/>
  <c r="J166" i="4"/>
  <c r="J103" i="4" s="1"/>
  <c r="BK211" i="4"/>
  <c r="J211" i="4" s="1"/>
  <c r="J105" i="4" s="1"/>
  <c r="BK149" i="2"/>
  <c r="J149" i="2" s="1"/>
  <c r="J98" i="2" s="1"/>
  <c r="R163" i="2"/>
  <c r="T198" i="2"/>
  <c r="P226" i="2"/>
  <c r="R278" i="2"/>
  <c r="BK310" i="2"/>
  <c r="J310" i="2"/>
  <c r="J108" i="2" s="1"/>
  <c r="T367" i="2"/>
  <c r="BK442" i="2"/>
  <c r="J442" i="2" s="1"/>
  <c r="J115" i="2" s="1"/>
  <c r="T454" i="2"/>
  <c r="BK472" i="2"/>
  <c r="J472" i="2" s="1"/>
  <c r="J119" i="2" s="1"/>
  <c r="R477" i="2"/>
  <c r="T484" i="2"/>
  <c r="T494" i="2"/>
  <c r="BK136" i="4"/>
  <c r="J136" i="4" s="1"/>
  <c r="J100" i="4" s="1"/>
  <c r="P149" i="4"/>
  <c r="T166" i="4"/>
  <c r="T211" i="4"/>
  <c r="P149" i="2"/>
  <c r="BK163" i="2"/>
  <c r="J163" i="2" s="1"/>
  <c r="J99" i="2" s="1"/>
  <c r="BK198" i="2"/>
  <c r="J198" i="2" s="1"/>
  <c r="J101" i="2" s="1"/>
  <c r="BK226" i="2"/>
  <c r="J226" i="2" s="1"/>
  <c r="J102" i="2" s="1"/>
  <c r="BK278" i="2"/>
  <c r="J278" i="2"/>
  <c r="J104" i="2"/>
  <c r="BK327" i="2"/>
  <c r="J327" i="2"/>
  <c r="J109" i="2" s="1"/>
  <c r="BK343" i="2"/>
  <c r="J343" i="2"/>
  <c r="J110" i="2" s="1"/>
  <c r="BK347" i="2"/>
  <c r="J347" i="2" s="1"/>
  <c r="J111" i="2" s="1"/>
  <c r="BK362" i="2"/>
  <c r="J362" i="2" s="1"/>
  <c r="J112" i="2" s="1"/>
  <c r="T362" i="2"/>
  <c r="T423" i="2"/>
  <c r="R454" i="2"/>
  <c r="P469" i="2"/>
  <c r="P477" i="2"/>
  <c r="BK484" i="2"/>
  <c r="J484" i="2" s="1"/>
  <c r="J122" i="2" s="1"/>
  <c r="R500" i="2"/>
  <c r="R489" i="2" s="1"/>
  <c r="R488" i="2" s="1"/>
  <c r="P128" i="4"/>
  <c r="P127" i="4" s="1"/>
  <c r="T149" i="4"/>
  <c r="R166" i="4"/>
  <c r="P211" i="4"/>
  <c r="BK291" i="2"/>
  <c r="J291" i="2" s="1"/>
  <c r="J105" i="2" s="1"/>
  <c r="BK127" i="4"/>
  <c r="J89" i="4"/>
  <c r="J122" i="4"/>
  <c r="BF134" i="4"/>
  <c r="BF164" i="4"/>
  <c r="BF173" i="4"/>
  <c r="BF176" i="4"/>
  <c r="BF177" i="4"/>
  <c r="BF201" i="4"/>
  <c r="BF215" i="4"/>
  <c r="BF222" i="4"/>
  <c r="BF224" i="4"/>
  <c r="BF225" i="4"/>
  <c r="BF233" i="4"/>
  <c r="E85" i="4"/>
  <c r="F92" i="4"/>
  <c r="BF133" i="4"/>
  <c r="BF147" i="4"/>
  <c r="BF150" i="4"/>
  <c r="BF154" i="4"/>
  <c r="BF157" i="4"/>
  <c r="BF159" i="4"/>
  <c r="BF174" i="4"/>
  <c r="BF185" i="4"/>
  <c r="BF193" i="4"/>
  <c r="BF195" i="4"/>
  <c r="BF199" i="4"/>
  <c r="BF203" i="4"/>
  <c r="BF204" i="4"/>
  <c r="BF208" i="4"/>
  <c r="BF212" i="4"/>
  <c r="BF214" i="4"/>
  <c r="BF132" i="4"/>
  <c r="BF142" i="4"/>
  <c r="BF153" i="4"/>
  <c r="BF155" i="4"/>
  <c r="BF179" i="4"/>
  <c r="BF183" i="4"/>
  <c r="BF197" i="4"/>
  <c r="BF206" i="4"/>
  <c r="BF220" i="4"/>
  <c r="BF129" i="4"/>
  <c r="BF152" i="4"/>
  <c r="BF158" i="4"/>
  <c r="BF169" i="4"/>
  <c r="BF171" i="4"/>
  <c r="BF172" i="4"/>
  <c r="BF182" i="4"/>
  <c r="BF192" i="4"/>
  <c r="BF198" i="4"/>
  <c r="BF210" i="4"/>
  <c r="BF213" i="4"/>
  <c r="BF229" i="4"/>
  <c r="J92" i="4"/>
  <c r="BF138" i="4"/>
  <c r="BF140" i="4"/>
  <c r="BF141" i="4"/>
  <c r="BF143" i="4"/>
  <c r="BF191" i="4"/>
  <c r="BF196" i="4"/>
  <c r="BF216" i="4"/>
  <c r="BF227" i="4"/>
  <c r="F91" i="4"/>
  <c r="BF131" i="4"/>
  <c r="BF137" i="4"/>
  <c r="BF146" i="4"/>
  <c r="BF148" i="4"/>
  <c r="BF156" i="4"/>
  <c r="BF162" i="4"/>
  <c r="BF170" i="4"/>
  <c r="BF187" i="4"/>
  <c r="BF188" i="4"/>
  <c r="BF194" i="4"/>
  <c r="BF205" i="4"/>
  <c r="BF209" i="4"/>
  <c r="BF219" i="4"/>
  <c r="BF221" i="4"/>
  <c r="BF223" i="4"/>
  <c r="BF226" i="4"/>
  <c r="BF228" i="4"/>
  <c r="BF232" i="4"/>
  <c r="BF130" i="4"/>
  <c r="BF160" i="4"/>
  <c r="BF165" i="4"/>
  <c r="BF178" i="4"/>
  <c r="BF184" i="4"/>
  <c r="BF186" i="4"/>
  <c r="BF190" i="4"/>
  <c r="BF202" i="4"/>
  <c r="BF207" i="4"/>
  <c r="BF218" i="4"/>
  <c r="BF139" i="4"/>
  <c r="BF144" i="4"/>
  <c r="BF151" i="4"/>
  <c r="BF161" i="4"/>
  <c r="BF163" i="4"/>
  <c r="BF167" i="4"/>
  <c r="BF168" i="4"/>
  <c r="BF180" i="4"/>
  <c r="BF181" i="4"/>
  <c r="BF189" i="4"/>
  <c r="BF200" i="4"/>
  <c r="BF217" i="4"/>
  <c r="BF230" i="4"/>
  <c r="E137" i="2"/>
  <c r="J143" i="2"/>
  <c r="BF150" i="2"/>
  <c r="BF157" i="2"/>
  <c r="BF168" i="2"/>
  <c r="BF170" i="2"/>
  <c r="BF172" i="2"/>
  <c r="BF197" i="2"/>
  <c r="BF201" i="2"/>
  <c r="BF206" i="2"/>
  <c r="BF207" i="2"/>
  <c r="BF214" i="2"/>
  <c r="BF232" i="2"/>
  <c r="BF234" i="2"/>
  <c r="BF238" i="2"/>
  <c r="BF241" i="2"/>
  <c r="BF242" i="2"/>
  <c r="BF243" i="2"/>
  <c r="BF261" i="2"/>
  <c r="BF265" i="2"/>
  <c r="BF266" i="2"/>
  <c r="BF289" i="2"/>
  <c r="BF292" i="2"/>
  <c r="BF311" i="2"/>
  <c r="BF316" i="2"/>
  <c r="BF325" i="2"/>
  <c r="BF337" i="2"/>
  <c r="BF340" i="2"/>
  <c r="BF345" i="2"/>
  <c r="BF352" i="2"/>
  <c r="BF357" i="2"/>
  <c r="BF365" i="2"/>
  <c r="BF380" i="2"/>
  <c r="BF389" i="2"/>
  <c r="BF393" i="2"/>
  <c r="BF397" i="2"/>
  <c r="BF413" i="2"/>
  <c r="BF426" i="2"/>
  <c r="BF434" i="2"/>
  <c r="BF435" i="2"/>
  <c r="BF444" i="2"/>
  <c r="BF445" i="2"/>
  <c r="BF448" i="2"/>
  <c r="BF458" i="2"/>
  <c r="BF479" i="2"/>
  <c r="BF502" i="2"/>
  <c r="BF503" i="2"/>
  <c r="BF504" i="2"/>
  <c r="BF505" i="2"/>
  <c r="BF171" i="2"/>
  <c r="BF173" i="2"/>
  <c r="BF181" i="2"/>
  <c r="BF200" i="2"/>
  <c r="BF212" i="2"/>
  <c r="BF213" i="2"/>
  <c r="BF237" i="2"/>
  <c r="BF247" i="2"/>
  <c r="BF264" i="2"/>
  <c r="BF268" i="2"/>
  <c r="BF276" i="2"/>
  <c r="BF286" i="2"/>
  <c r="BF298" i="2"/>
  <c r="BF306" i="2"/>
  <c r="BF332" i="2"/>
  <c r="BF333" i="2"/>
  <c r="BF339" i="2"/>
  <c r="BF346" i="2"/>
  <c r="BF361" i="2"/>
  <c r="BF363" i="2"/>
  <c r="BF370" i="2"/>
  <c r="BF381" i="2"/>
  <c r="BF382" i="2"/>
  <c r="BF385" i="2"/>
  <c r="BF388" i="2"/>
  <c r="BF390" i="2"/>
  <c r="BF411" i="2"/>
  <c r="BF432" i="2"/>
  <c r="BF439" i="2"/>
  <c r="BF457" i="2"/>
  <c r="BF459" i="2"/>
  <c r="BF468" i="2"/>
  <c r="BF480" i="2"/>
  <c r="BF482" i="2"/>
  <c r="BF483" i="2"/>
  <c r="BF485" i="2"/>
  <c r="BF496" i="2"/>
  <c r="BF498" i="2"/>
  <c r="J92" i="2"/>
  <c r="F143" i="2"/>
  <c r="BF161" i="2"/>
  <c r="BF176" i="2"/>
  <c r="BF187" i="2"/>
  <c r="BF224" i="2"/>
  <c r="BF229" i="2"/>
  <c r="BF259" i="2"/>
  <c r="BF275" i="2"/>
  <c r="BF277" i="2"/>
  <c r="BF301" i="2"/>
  <c r="BF318" i="2"/>
  <c r="BF331" i="2"/>
  <c r="BF341" i="2"/>
  <c r="BF349" i="2"/>
  <c r="BF372" i="2"/>
  <c r="BF374" i="2"/>
  <c r="BF392" i="2"/>
  <c r="BF395" i="2"/>
  <c r="BF398" i="2"/>
  <c r="BF409" i="2"/>
  <c r="BF410" i="2"/>
  <c r="BF418" i="2"/>
  <c r="BF424" i="2"/>
  <c r="BF433" i="2"/>
  <c r="BF447" i="2"/>
  <c r="BF451" i="2"/>
  <c r="BF453" i="2"/>
  <c r="BF467" i="2"/>
  <c r="BF474" i="2"/>
  <c r="BF486" i="2"/>
  <c r="BF152" i="2"/>
  <c r="BF155" i="2"/>
  <c r="BF159" i="2"/>
  <c r="BF162" i="2"/>
  <c r="BF165" i="2"/>
  <c r="BF185" i="2"/>
  <c r="BF193" i="2"/>
  <c r="BF199" i="2"/>
  <c r="BF202" i="2"/>
  <c r="BF219" i="2"/>
  <c r="BF244" i="2"/>
  <c r="BF248" i="2"/>
  <c r="BF252" i="2"/>
  <c r="BF262" i="2"/>
  <c r="BF284" i="2"/>
  <c r="BF285" i="2"/>
  <c r="BF287" i="2"/>
  <c r="BF307" i="2"/>
  <c r="BF308" i="2"/>
  <c r="BF326" i="2"/>
  <c r="BF328" i="2"/>
  <c r="BF334" i="2"/>
  <c r="BF336" i="2"/>
  <c r="BF354" i="2"/>
  <c r="BF356" i="2"/>
  <c r="BF376" i="2"/>
  <c r="BF386" i="2"/>
  <c r="BF394" i="2"/>
  <c r="BF400" i="2"/>
  <c r="BF401" i="2"/>
  <c r="BF412" i="2"/>
  <c r="BF414" i="2"/>
  <c r="BF415" i="2"/>
  <c r="BF421" i="2"/>
  <c r="BF425" i="2"/>
  <c r="BF428" i="2"/>
  <c r="BF431" i="2"/>
  <c r="BF441" i="2"/>
  <c r="BF446" i="2"/>
  <c r="BF452" i="2"/>
  <c r="BF456" i="2"/>
  <c r="BF460" i="2"/>
  <c r="BF464" i="2"/>
  <c r="BF465" i="2"/>
  <c r="BF466" i="2"/>
  <c r="BF471" i="2"/>
  <c r="BF473" i="2"/>
  <c r="BF499" i="2"/>
  <c r="BF153" i="2"/>
  <c r="BF164" i="2"/>
  <c r="BF169" i="2"/>
  <c r="BF179" i="2"/>
  <c r="BF182" i="2"/>
  <c r="BF184" i="2"/>
  <c r="BF188" i="2"/>
  <c r="BF189" i="2"/>
  <c r="BF191" i="2"/>
  <c r="BF194" i="2"/>
  <c r="BF205" i="2"/>
  <c r="BF209" i="2"/>
  <c r="BF211" i="2"/>
  <c r="BF215" i="2"/>
  <c r="BF221" i="2"/>
  <c r="BF222" i="2"/>
  <c r="BF227" i="2"/>
  <c r="BF231" i="2"/>
  <c r="BF240" i="2"/>
  <c r="BF250" i="2"/>
  <c r="BF255" i="2"/>
  <c r="BF263" i="2"/>
  <c r="BF269" i="2"/>
  <c r="BF272" i="2"/>
  <c r="BF290" i="2"/>
  <c r="BF295" i="2"/>
  <c r="BF303" i="2"/>
  <c r="BF315" i="2"/>
  <c r="BF322" i="2"/>
  <c r="BF324" i="2"/>
  <c r="BF338" i="2"/>
  <c r="BF342" i="2"/>
  <c r="BF344" i="2"/>
  <c r="BF360" i="2"/>
  <c r="BF368" i="2"/>
  <c r="BF369" i="2"/>
  <c r="BF373" i="2"/>
  <c r="BF379" i="2"/>
  <c r="BF391" i="2"/>
  <c r="BF396" i="2"/>
  <c r="BF402" i="2"/>
  <c r="BF417" i="2"/>
  <c r="BF427" i="2"/>
  <c r="BF430" i="2"/>
  <c r="BF436" i="2"/>
  <c r="BF437" i="2"/>
  <c r="BF440" i="2"/>
  <c r="BF449" i="2"/>
  <c r="BF455" i="2"/>
  <c r="BF478" i="2"/>
  <c r="BF491" i="2"/>
  <c r="J89" i="2"/>
  <c r="BF160" i="2"/>
  <c r="BF167" i="2"/>
  <c r="BF177" i="2"/>
  <c r="BF180" i="2"/>
  <c r="BF195" i="2"/>
  <c r="BF204" i="2"/>
  <c r="BF220" i="2"/>
  <c r="BF228" i="2"/>
  <c r="BF233" i="2"/>
  <c r="BF235" i="2"/>
  <c r="BF239" i="2"/>
  <c r="BF245" i="2"/>
  <c r="BF246" i="2"/>
  <c r="BF253" i="2"/>
  <c r="BF257" i="2"/>
  <c r="BF270" i="2"/>
  <c r="BF271" i="2"/>
  <c r="BF274" i="2"/>
  <c r="BF279" i="2"/>
  <c r="BF299" i="2"/>
  <c r="BF302" i="2"/>
  <c r="BF305" i="2"/>
  <c r="BF309" i="2"/>
  <c r="BF313" i="2"/>
  <c r="BF335" i="2"/>
  <c r="BF351" i="2"/>
  <c r="BF371" i="2"/>
  <c r="BF377" i="2"/>
  <c r="BF378" i="2"/>
  <c r="BF387" i="2"/>
  <c r="BF404" i="2"/>
  <c r="BF407" i="2"/>
  <c r="BF420" i="2"/>
  <c r="BF422" i="2"/>
  <c r="BF497" i="2"/>
  <c r="BF154" i="2"/>
  <c r="BF156" i="2"/>
  <c r="BF166" i="2"/>
  <c r="BF178" i="2"/>
  <c r="BF183" i="2"/>
  <c r="BF190" i="2"/>
  <c r="BF192" i="2"/>
  <c r="BF196" i="2"/>
  <c r="BF203" i="2"/>
  <c r="BF208" i="2"/>
  <c r="BF217" i="2"/>
  <c r="BF223" i="2"/>
  <c r="BF249" i="2"/>
  <c r="BF251" i="2"/>
  <c r="BF254" i="2"/>
  <c r="BF281" i="2"/>
  <c r="BF282" i="2"/>
  <c r="BF283" i="2"/>
  <c r="BF288" i="2"/>
  <c r="BF317" i="2"/>
  <c r="BF320" i="2"/>
  <c r="BF321" i="2"/>
  <c r="BF323" i="2"/>
  <c r="BF329" i="2"/>
  <c r="BF348" i="2"/>
  <c r="BF350" i="2"/>
  <c r="BF358" i="2"/>
  <c r="BF359" i="2"/>
  <c r="BF366" i="2"/>
  <c r="BF383" i="2"/>
  <c r="BF384" i="2"/>
  <c r="BF405" i="2"/>
  <c r="BF408" i="2"/>
  <c r="BF429" i="2"/>
  <c r="BF443" i="2"/>
  <c r="BF461" i="2"/>
  <c r="BF463" i="2"/>
  <c r="BF487" i="2"/>
  <c r="BF501" i="2"/>
  <c r="F92" i="2"/>
  <c r="BF151" i="2"/>
  <c r="BF158" i="2"/>
  <c r="BF175" i="2"/>
  <c r="BF186" i="2"/>
  <c r="BF210" i="2"/>
  <c r="BF216" i="2"/>
  <c r="BF218" i="2"/>
  <c r="BF225" i="2"/>
  <c r="BF236" i="2"/>
  <c r="BF256" i="2"/>
  <c r="BF258" i="2"/>
  <c r="BF260" i="2"/>
  <c r="BF267" i="2"/>
  <c r="BF273" i="2"/>
  <c r="BF280" i="2"/>
  <c r="BF296" i="2"/>
  <c r="BF297" i="2"/>
  <c r="BF300" i="2"/>
  <c r="BF304" i="2"/>
  <c r="BF312" i="2"/>
  <c r="BF314" i="2"/>
  <c r="BF319" i="2"/>
  <c r="BF330" i="2"/>
  <c r="BF353" i="2"/>
  <c r="BF355" i="2"/>
  <c r="BF364" i="2"/>
  <c r="BF375" i="2"/>
  <c r="BF399" i="2"/>
  <c r="BF403" i="2"/>
  <c r="BF406" i="2"/>
  <c r="BF416" i="2"/>
  <c r="BF419" i="2"/>
  <c r="BF438" i="2"/>
  <c r="BF450" i="2"/>
  <c r="BF470" i="2"/>
  <c r="BF475" i="2"/>
  <c r="BF476" i="2"/>
  <c r="BF490" i="2"/>
  <c r="BF492" i="2"/>
  <c r="BF495" i="2"/>
  <c r="J33" i="2"/>
  <c r="F33" i="4"/>
  <c r="F36" i="4"/>
  <c r="F36" i="2"/>
  <c r="F35" i="2"/>
  <c r="F33" i="2"/>
  <c r="F37" i="2"/>
  <c r="F37" i="4"/>
  <c r="F35" i="4"/>
  <c r="J33" i="4"/>
  <c r="J494" i="2" l="1"/>
  <c r="J126" i="2" s="1"/>
  <c r="BK293" i="2"/>
  <c r="J293" i="2" s="1"/>
  <c r="J106" i="2" s="1"/>
  <c r="P148" i="2"/>
  <c r="BK135" i="4"/>
  <c r="J135" i="4" s="1"/>
  <c r="J99" i="4" s="1"/>
  <c r="BK488" i="2"/>
  <c r="J488" i="2" s="1"/>
  <c r="J123" i="2" s="1"/>
  <c r="R293" i="2"/>
  <c r="R147" i="2" s="1"/>
  <c r="R135" i="4"/>
  <c r="R126" i="4" s="1"/>
  <c r="T135" i="4"/>
  <c r="T126" i="4" s="1"/>
  <c r="P135" i="4"/>
  <c r="P126" i="4" s="1"/>
  <c r="R148" i="2"/>
  <c r="P293" i="2"/>
  <c r="P147" i="2" s="1"/>
  <c r="T293" i="2"/>
  <c r="BK148" i="2"/>
  <c r="J148" i="2" s="1"/>
  <c r="J97" i="2" s="1"/>
  <c r="T148" i="2"/>
  <c r="J127" i="4"/>
  <c r="J97" i="4"/>
  <c r="F34" i="2"/>
  <c r="J34" i="2"/>
  <c r="F34" i="4"/>
  <c r="J34" i="4"/>
  <c r="BK126" i="4" l="1"/>
  <c r="J126" i="4" s="1"/>
  <c r="J30" i="4" s="1"/>
  <c r="J39" i="4" s="1"/>
  <c r="T147" i="2"/>
  <c r="BK147" i="2"/>
  <c r="J147" i="2" s="1"/>
  <c r="J30" i="2" s="1"/>
  <c r="J96" i="4" l="1"/>
  <c r="J39" i="2"/>
  <c r="J96" i="2"/>
</calcChain>
</file>

<file path=xl/sharedStrings.xml><?xml version="1.0" encoding="utf-8"?>
<sst xmlns="http://schemas.openxmlformats.org/spreadsheetml/2006/main" count="6490" uniqueCount="1659">
  <si>
    <t/>
  </si>
  <si>
    <t>False</t>
  </si>
  <si>
    <t>20</t>
  </si>
  <si>
    <t>v ---  nižšie sa nachádzajú doplnkové a pomocné údaje k zostavám  --- v</t>
  </si>
  <si>
    <t>9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</si>
  <si>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</si>
  <si>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</si>
  <si>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</si>
  <si>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</si>
  <si>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</si>
  <si>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</si>
  <si>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</si>
  <si>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</si>
  <si>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</si>
  <si>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</si>
  <si>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</si>
  <si>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</si>
  <si>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</si>
  <si>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</si>
  <si>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</si>
  <si>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</si>
  <si>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</si>
  <si>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</si>
  <si>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</si>
  <si>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</si>
  <si>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</si>
  <si>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</si>
  <si>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</si>
  <si>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</si>
  <si>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</si>
  <si>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</si>
  <si>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</si>
  <si>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</si>
  <si>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</si>
  <si>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</si>
  <si>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</si>
  <si>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</si>
  <si>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</si>
  <si>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</si>
  <si>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</si>
  <si>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</si>
  <si>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</si>
  <si>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</si>
  <si>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{dd3f5eea-80c6-4ac8-a859-2816513172c1}</t>
  </si>
  <si>
    <t>2</t>
  </si>
  <si>
    <t>{d0597212-0af7-458c-ab60-9841d269511a}</t>
  </si>
  <si>
    <t>KRYCÍ LIST ROZPOČTU</t>
  </si>
  <si>
    <t>Objekt:</t>
  </si>
  <si>
    <t xml:space="preserve">1a - Centrum integrovanej zdravotnej starostlivosti, denné centrum pre seniorov, denný stacionár v meste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</si>
  <si>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</si>
  <si>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</si>
  <si>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</si>
  <si>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</si>
  <si>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</si>
  <si>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</si>
  <si>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</si>
  <si>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Zakladanie, zvláštne stavebné práce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</si>
  <si>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</si>
  <si>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</si>
  <si>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</si>
  <si>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</si>
  <si>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</si>
  <si>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</si>
  <si>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</si>
  <si>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</si>
  <si>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</si>
  <si>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</si>
  <si>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763 - Drevostavby, sádrokartóny</t>
  </si>
  <si>
    <t xml:space="preserve">    764 - Konštrukcie klampiarske</t>
  </si>
  <si>
    <t xml:space="preserve">    765 -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</si>
  <si>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</si>
  <si>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</si>
  <si>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</si>
  <si>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</si>
  <si>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</si>
  <si>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777 - Podlahy syntetické</t>
  </si>
  <si>
    <t xml:space="preserve">    781 - Obklady keramické</t>
  </si>
  <si>
    <t xml:space="preserve">    782 - Obklady z prírodného a konglomerovaného kameňa</t>
  </si>
  <si>
    <t xml:space="preserve">    783 - Nátery</t>
  </si>
  <si>
    <t xml:space="preserve">    784 - Maľby</t>
  </si>
  <si>
    <t>M - Práce a dodávky M</t>
  </si>
  <si>
    <t xml:space="preserve">    33-M - Montáže dopravných zariadení</t>
  </si>
  <si>
    <t xml:space="preserve">      OST - Ostatné</t>
  </si>
  <si>
    <t xml:space="preserve">      X1 - Hasiace prístroje</t>
  </si>
  <si>
    <t xml:space="preserve">      X2 - Bezpečnostné značenie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</si>
  <si>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</si>
  <si>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</si>
  <si>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</si>
  <si>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</si>
  <si>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</si>
  <si>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</si>
  <si>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</si>
  <si>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</si>
  <si>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</si>
  <si>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</si>
  <si>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</si>
  <si>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</si>
  <si>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</si>
  <si>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</si>
  <si>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</si>
  <si>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</si>
  <si>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</si>
  <si>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</si>
  <si>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</si>
  <si>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</si>
  <si>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</si>
  <si>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-2135912519</t>
  </si>
  <si>
    <t>131201101.S</t>
  </si>
  <si>
    <t>Výkop nezapaženej jamy v hornine 3, do 100 m3</t>
  </si>
  <si>
    <t>-748298673</t>
  </si>
  <si>
    <t>3</t>
  </si>
  <si>
    <t>131201109.S</t>
  </si>
  <si>
    <t>Hĺbenie nezapažených jám a zárezov. Príplatok za lepivosť horniny 3</t>
  </si>
  <si>
    <t>-1813451185</t>
  </si>
  <si>
    <t>132201202.S</t>
  </si>
  <si>
    <t>Výkop ryhy šírky 600-2000mm horn.3 od 100 do 1000 m3</t>
  </si>
  <si>
    <t>-253606827</t>
  </si>
  <si>
    <t>5</t>
  </si>
  <si>
    <t>132201209.S</t>
  </si>
  <si>
    <t>Príplatok k cenám za lepivosť pri hĺbení rýh š. nad 600 do 2 000 mm zapaž. i nezapažených, s urovnaním dna v hornine 3</t>
  </si>
  <si>
    <t>-112372961</t>
  </si>
  <si>
    <t>6</t>
  </si>
  <si>
    <t>162201102.S</t>
  </si>
  <si>
    <t>Vodorovné premiestnenie výkopku z horniny 1-4 nad 20-50m</t>
  </si>
  <si>
    <t>633184006</t>
  </si>
  <si>
    <t>7</t>
  </si>
  <si>
    <t>162501122.S</t>
  </si>
  <si>
    <t>Vodorovné premiestnenie výkopku po spevnenej ceste z horniny tr.1-4, nad 100 do 1000 m3 na vzdialenosť do 3000 m</t>
  </si>
  <si>
    <t>2071691761</t>
  </si>
  <si>
    <t>8</t>
  </si>
  <si>
    <t>162501123.S</t>
  </si>
  <si>
    <t>Vodorovné premiestnenie výkopku po spevnenej ceste z horniny tr.1-4, nad 100 do 1000 m3, príplatok k cene za každých ďalšich a začatých 1000 m</t>
  </si>
  <si>
    <t>-1809123547</t>
  </si>
  <si>
    <t>167101101.S</t>
  </si>
  <si>
    <t>Nakladanie neuľahnutého výkopku z hornín tr.1-4 do 100 m3</t>
  </si>
  <si>
    <t>1998787787</t>
  </si>
  <si>
    <t>10</t>
  </si>
  <si>
    <t>171201201.S</t>
  </si>
  <si>
    <t>Uloženie sypaniny na skládky do 100 m3</t>
  </si>
  <si>
    <t>-49346595</t>
  </si>
  <si>
    <t>11</t>
  </si>
  <si>
    <t>171209002.S</t>
  </si>
  <si>
    <t>Poplatok za skladovanie - zemina a kamenivo (17 05) ostatné</t>
  </si>
  <si>
    <t>t</t>
  </si>
  <si>
    <t>-799774139</t>
  </si>
  <si>
    <t>12</t>
  </si>
  <si>
    <t>174101001.S</t>
  </si>
  <si>
    <t>Zásyp sypaninou so zhutnením jám, šachiet, rýh, zárezov alebo okolo objektov do 100 m3</t>
  </si>
  <si>
    <t>-1355705047</t>
  </si>
  <si>
    <t>13</t>
  </si>
  <si>
    <t>181101101.S</t>
  </si>
  <si>
    <t>Úprava pláne v zárezoch v hornine 1-4 bez zhutnenia</t>
  </si>
  <si>
    <t>m2</t>
  </si>
  <si>
    <t>1139374651</t>
  </si>
  <si>
    <t>Zakladanie, zvláštne stavebné práce</t>
  </si>
  <si>
    <t>14</t>
  </si>
  <si>
    <t>215901101.S</t>
  </si>
  <si>
    <t>Zhutnenie podložia z rastlej horniny 1 až 4 pod násypy, z hornina súdržných do 92 % PS a nesúdržných</t>
  </si>
  <si>
    <t>1422242634</t>
  </si>
  <si>
    <t>15</t>
  </si>
  <si>
    <t>273321411.S</t>
  </si>
  <si>
    <t>Betón základových dosiek, železový (bez výstuže), tr. C 25/30</t>
  </si>
  <si>
    <t>-577465624</t>
  </si>
  <si>
    <t>16</t>
  </si>
  <si>
    <t>273351215.S</t>
  </si>
  <si>
    <t>Debnenie stien základových dosiek, zhotovenie-dielce</t>
  </si>
  <si>
    <t>-1573439700</t>
  </si>
  <si>
    <t>17</t>
  </si>
  <si>
    <t>273351216.S</t>
  </si>
  <si>
    <t>Debnenie stien základových dosiek, odstránenie-dielce</t>
  </si>
  <si>
    <t>405372117</t>
  </si>
  <si>
    <t>18</t>
  </si>
  <si>
    <t>273361821.S</t>
  </si>
  <si>
    <t>Výstuž základových dosiek z ocele B500 (10505)</t>
  </si>
  <si>
    <t>143829654</t>
  </si>
  <si>
    <t>19</t>
  </si>
  <si>
    <t>274313711.S</t>
  </si>
  <si>
    <t>Betón základových pásov, prostý tr. C 25/30</t>
  </si>
  <si>
    <t>-1653759984</t>
  </si>
  <si>
    <t>274321411.S</t>
  </si>
  <si>
    <t>Betón základových pásov, železový (bez výstuže), tr. C 25/30</t>
  </si>
  <si>
    <t>864500809</t>
  </si>
  <si>
    <t>21</t>
  </si>
  <si>
    <t>274351215.S</t>
  </si>
  <si>
    <t>Debnenie stien základových pásov, zhotovenie-dielce</t>
  </si>
  <si>
    <t>1665225351</t>
  </si>
  <si>
    <t>22</t>
  </si>
  <si>
    <t>274351216.S</t>
  </si>
  <si>
    <t>Debnenie stien základových pásov, odstránenie-dielce</t>
  </si>
  <si>
    <t>1041789967</t>
  </si>
  <si>
    <t>23</t>
  </si>
  <si>
    <t>274361821.S</t>
  </si>
  <si>
    <t>Výstuž základových pásov z ocele B500 (10505)</t>
  </si>
  <si>
    <t>-2101121212</t>
  </si>
  <si>
    <t>Zvislé a kompletné konštrukcie</t>
  </si>
  <si>
    <t>24</t>
  </si>
  <si>
    <t>311233321.S</t>
  </si>
  <si>
    <t>Murivo nosné (m3) z tehál pálených dierovaných brúsených na pero a drážku hrúbky 440 mm, na lepidlo</t>
  </si>
  <si>
    <t>-1805390030</t>
  </si>
  <si>
    <t>25</t>
  </si>
  <si>
    <t>311233341.S</t>
  </si>
  <si>
    <t>Murivo nosné (m3) z tehál pálených dierovaných brúsených  na pero a drážku hrúbky 300 mm, na lepidlo</t>
  </si>
  <si>
    <t>677584893</t>
  </si>
  <si>
    <t>26</t>
  </si>
  <si>
    <t>311321411.S</t>
  </si>
  <si>
    <t>Betón nadzákladových múrov, železový (bez výstuže) tr. C 25/30</t>
  </si>
  <si>
    <t>315948987</t>
  </si>
  <si>
    <t>27</t>
  </si>
  <si>
    <t>311351105.S</t>
  </si>
  <si>
    <t>Debnenie nadzákladových múrov obojstranné zhotovenie-dielce</t>
  </si>
  <si>
    <t>-2142800985</t>
  </si>
  <si>
    <t>28</t>
  </si>
  <si>
    <t>311351106.S</t>
  </si>
  <si>
    <t>Debnenie nadzákladových múrov obojstranné odstránenie-dielce</t>
  </si>
  <si>
    <t>1669139217</t>
  </si>
  <si>
    <t>29</t>
  </si>
  <si>
    <t>311361821.S</t>
  </si>
  <si>
    <t>Výstuž nadzákladových múrov B500 (10505)</t>
  </si>
  <si>
    <t>-1773269660</t>
  </si>
  <si>
    <t>30</t>
  </si>
  <si>
    <t>317160151.S</t>
  </si>
  <si>
    <t>Keramický preklad nenosný šírky 115 mm, výšky 71 mm, dĺžky 1000 mm</t>
  </si>
  <si>
    <t>ks</t>
  </si>
  <si>
    <t>232244197</t>
  </si>
  <si>
    <t>31</t>
  </si>
  <si>
    <t>317160152.S</t>
  </si>
  <si>
    <t>Keramický preklad nenosný šírky 115 mm, výšky 71 mm, dĺžky 1250 mm</t>
  </si>
  <si>
    <t>1396772042</t>
  </si>
  <si>
    <t>32</t>
  </si>
  <si>
    <t>317160154.S</t>
  </si>
  <si>
    <t>Keramický preklad nenosný šírky 115 mm, výšky 71 mm, dĺžky 1750 mm</t>
  </si>
  <si>
    <t>-742874536</t>
  </si>
  <si>
    <t>33</t>
  </si>
  <si>
    <t>317160171.S</t>
  </si>
  <si>
    <t>Keramický preklad nenosný šírky 145 mm, výšky 71 mm, dĺžky 1000 mm</t>
  </si>
  <si>
    <t>390388695</t>
  </si>
  <si>
    <t>34</t>
  </si>
  <si>
    <t>317160172.S</t>
  </si>
  <si>
    <t>Keramický preklad nenosný šírky 145 mm, výšky 71 mm, dĺžky 1250 mm</t>
  </si>
  <si>
    <t>624859214</t>
  </si>
  <si>
    <t>35</t>
  </si>
  <si>
    <t>317160174.S</t>
  </si>
  <si>
    <t>Keramický preklad nenosný šírky 145 mm, výšky 71 mm, dĺžky 1750 mm</t>
  </si>
  <si>
    <t>1110011064</t>
  </si>
  <si>
    <t>36</t>
  </si>
  <si>
    <t>317160176.S</t>
  </si>
  <si>
    <t>Keramický preklad nenosný šírky 145 mm, výšky 71 mm, dĺžky 2250 mm</t>
  </si>
  <si>
    <t>557116010</t>
  </si>
  <si>
    <t>37</t>
  </si>
  <si>
    <t>317160177.S</t>
  </si>
  <si>
    <t>Keramický preklad nenosný šírky 145 mm, výšky 71 mm, dĺžky 2500 mm</t>
  </si>
  <si>
    <t>1915893</t>
  </si>
  <si>
    <t>38</t>
  </si>
  <si>
    <t>317160313.S</t>
  </si>
  <si>
    <t>Keramický preklad nosný šírky 70 mm, výšky 238 mm, dĺžky 1500 mm</t>
  </si>
  <si>
    <t>-1031924413</t>
  </si>
  <si>
    <t>39</t>
  </si>
  <si>
    <t>317160314.S</t>
  </si>
  <si>
    <t>Keramický preklad nosný šírky 70 mm, výšky 238 mm, dĺžky 1750 mm</t>
  </si>
  <si>
    <t>-1006852390</t>
  </si>
  <si>
    <t>40</t>
  </si>
  <si>
    <t>317160321.S</t>
  </si>
  <si>
    <t>Keramický preklad nosný šírky 70 mm, výšky 238 mm, dĺžky 3500 mm</t>
  </si>
  <si>
    <t>-1044582401</t>
  </si>
  <si>
    <t>41</t>
  </si>
  <si>
    <t>331351101.S</t>
  </si>
  <si>
    <t>Debnenie hranatých stĺpov prierezu pravouhlého štvoruholníka výšky do 4 m, zhotovenie-dielce</t>
  </si>
  <si>
    <t>-1070872310</t>
  </si>
  <si>
    <t>42</t>
  </si>
  <si>
    <t>331351102.S</t>
  </si>
  <si>
    <t>Debnenie hranatých stĺpov prierezu pravouhlého štvoruholníka výšky do 4 m, odstránenie-dielce</t>
  </si>
  <si>
    <t>-869400300</t>
  </si>
  <si>
    <t>43</t>
  </si>
  <si>
    <t>331361821.S</t>
  </si>
  <si>
    <t>Výstuž stĺpov, pilierov, stojok hranatých z bet. ocele B500 (10505)</t>
  </si>
  <si>
    <t>-1484730421</t>
  </si>
  <si>
    <t>44</t>
  </si>
  <si>
    <t>342240161.S</t>
  </si>
  <si>
    <t>Priečky z tehál pálených dierovaných brúsených na pero a drážku hrúbky 140 mm, na maltu pre tenké škáry</t>
  </si>
  <si>
    <t>-621508984</t>
  </si>
  <si>
    <t>45</t>
  </si>
  <si>
    <t>342240181.S</t>
  </si>
  <si>
    <t>Priečky z tehál pálených dierovaných brúsených na pero a drážku hrúbky 100 mm, na maltu pre tenké škáry</t>
  </si>
  <si>
    <t>-973969789</t>
  </si>
  <si>
    <t>46</t>
  </si>
  <si>
    <t>346244811.S</t>
  </si>
  <si>
    <t>Prímurovky izolačné a ochranné z tehál dĺžky 290 mm na MC 10 hr. 65 mm</t>
  </si>
  <si>
    <t>-1117893445</t>
  </si>
  <si>
    <t>Vodorovné konštrukcie</t>
  </si>
  <si>
    <t>47</t>
  </si>
  <si>
    <t>411321414.S</t>
  </si>
  <si>
    <t>Betón stropov doskových a trámových,  železový tr. C 25/30</t>
  </si>
  <si>
    <t>-1810194252</t>
  </si>
  <si>
    <t>48</t>
  </si>
  <si>
    <t>411351101.S</t>
  </si>
  <si>
    <t>Debnenie stropov doskových zhotovenie-dielce</t>
  </si>
  <si>
    <t>-1054051485</t>
  </si>
  <si>
    <t>49</t>
  </si>
  <si>
    <t>411351102.S</t>
  </si>
  <si>
    <t>Debnenie stropov doskových odstránenie-dielce</t>
  </si>
  <si>
    <t>1877748997</t>
  </si>
  <si>
    <t>50</t>
  </si>
  <si>
    <t>411354171.S</t>
  </si>
  <si>
    <t>Podporná konštrukcia stropov výšky do 4 m pre zaťaženie do 5 kPa zhotovenie</t>
  </si>
  <si>
    <t>1613741661</t>
  </si>
  <si>
    <t>51</t>
  </si>
  <si>
    <t>411354172.S</t>
  </si>
  <si>
    <t>Podporná konštrukcia stropov výšky do 4 m pre zaťaženie do 5 kPa odstránenie</t>
  </si>
  <si>
    <t>421296095</t>
  </si>
  <si>
    <t>52</t>
  </si>
  <si>
    <t>411361821.S</t>
  </si>
  <si>
    <t>Výstuž stropov doskových, trámových, vložkových,konzolových alebo balkónových, B500 (10505)</t>
  </si>
  <si>
    <t>-788847537</t>
  </si>
  <si>
    <t>54</t>
  </si>
  <si>
    <t>411365008.S</t>
  </si>
  <si>
    <t>Nosný tepelnoizolačný prvok pre železobetónové konzoly - termokôš pre prerušenie tep.mostu,dĺ.1000 mm. hr.dosky 160 mm, izolácia 120 mm</t>
  </si>
  <si>
    <t>-1630420289</t>
  </si>
  <si>
    <t>53</t>
  </si>
  <si>
    <t>411365041.S</t>
  </si>
  <si>
    <t>Nosný tepelnoizolačný prvok pre železobetónové konzoly - termokôš pre prerušenie tep.mostu,dĺ.250. hr.dosky 160 mm, izolácia 120 mm</t>
  </si>
  <si>
    <t>896789156</t>
  </si>
  <si>
    <t>55</t>
  </si>
  <si>
    <t>413321414.S</t>
  </si>
  <si>
    <t>Betón nosníkov, železový tr. C 25/30</t>
  </si>
  <si>
    <t>-942357177</t>
  </si>
  <si>
    <t>56</t>
  </si>
  <si>
    <t>413351107.S</t>
  </si>
  <si>
    <t>Debnenie nosníka zhotovenie-dielce</t>
  </si>
  <si>
    <t>901580956</t>
  </si>
  <si>
    <t>57</t>
  </si>
  <si>
    <t>413351108.S</t>
  </si>
  <si>
    <t>Debnenie nosníka odstránenie-dielce</t>
  </si>
  <si>
    <t>139015986</t>
  </si>
  <si>
    <t>58</t>
  </si>
  <si>
    <t>413351109.S</t>
  </si>
  <si>
    <t>Debnenie nosníka zhotovenie-tradičné</t>
  </si>
  <si>
    <t>-780950508</t>
  </si>
  <si>
    <t>59</t>
  </si>
  <si>
    <t>413351213.S</t>
  </si>
  <si>
    <t>Podporná konštrukcia nosníkov výšky do 4 m zaťaženia do 10 kPa - zhotovenie</t>
  </si>
  <si>
    <t>-1020242529</t>
  </si>
  <si>
    <t>60</t>
  </si>
  <si>
    <t>413351214.S</t>
  </si>
  <si>
    <t>Podporná konštrukcia nosníkov výšky do 4 m zaťaženia do 10 kPa - odstránenie</t>
  </si>
  <si>
    <t>-119932148</t>
  </si>
  <si>
    <t>61</t>
  </si>
  <si>
    <t>413361821.S</t>
  </si>
  <si>
    <t>Výstuž nosníkov a trámov, bez rozdielu tvaru a uloženia, B500 (10505)</t>
  </si>
  <si>
    <t>-334870887</t>
  </si>
  <si>
    <t>62</t>
  </si>
  <si>
    <t>417321515.S</t>
  </si>
  <si>
    <t>Betón stužujúcich pásov a vencov železový tr. C 25/30</t>
  </si>
  <si>
    <t>-1773653496</t>
  </si>
  <si>
    <t>63</t>
  </si>
  <si>
    <t>417351115.S</t>
  </si>
  <si>
    <t>Debnenie stužujúcich pásov a vencov vrátane vzpier zhotovenie</t>
  </si>
  <si>
    <t>-753264778</t>
  </si>
  <si>
    <t>64</t>
  </si>
  <si>
    <t>417351116.S</t>
  </si>
  <si>
    <t>Debnenie bočníc stužujúcich pásov a vencov vrátane vzpier odstránenie</t>
  </si>
  <si>
    <t>-1534601885</t>
  </si>
  <si>
    <t>65</t>
  </si>
  <si>
    <t>417361821.S</t>
  </si>
  <si>
    <t>Výstuž stužujúcich pásov a vencov z betonárskej ocele B500 (10505)</t>
  </si>
  <si>
    <t>-410863675</t>
  </si>
  <si>
    <t>66</t>
  </si>
  <si>
    <t>417391151.S</t>
  </si>
  <si>
    <t>Montáž obkladu betónových konštrukcií vykonaný súčasne s betónovaním extrudovaným polystyrénom</t>
  </si>
  <si>
    <t>631490188</t>
  </si>
  <si>
    <t>67</t>
  </si>
  <si>
    <t>M</t>
  </si>
  <si>
    <t>283750001100</t>
  </si>
  <si>
    <t>Doska XPS STYRODUR hr. 120 mm, zateplenie soklov, suterénov, podláh</t>
  </si>
  <si>
    <t>-53779170</t>
  </si>
  <si>
    <t>68</t>
  </si>
  <si>
    <t>430321414.S</t>
  </si>
  <si>
    <t>Schodiskové konštrukcie, betón železový tr. C 25/30</t>
  </si>
  <si>
    <t>-1116205594</t>
  </si>
  <si>
    <t>69</t>
  </si>
  <si>
    <t>430361821.S</t>
  </si>
  <si>
    <t>Výstuž schodiskových konštrukcií z betonárskej ocele B500 (10505)</t>
  </si>
  <si>
    <t>-974321416</t>
  </si>
  <si>
    <t>70</t>
  </si>
  <si>
    <t>431351121.S</t>
  </si>
  <si>
    <t>Debnenie do 4 m výšky - podest a podstupňových dosiek pôdorysne priamočiarych zhotovenie</t>
  </si>
  <si>
    <t>614623400</t>
  </si>
  <si>
    <t>71</t>
  </si>
  <si>
    <t>431351122.S</t>
  </si>
  <si>
    <t>Debnenie do 4 m výšky - podest a podstupňových dosiek pôdorysne priamočiarych odstránenie</t>
  </si>
  <si>
    <t>-1980625158</t>
  </si>
  <si>
    <t>72</t>
  </si>
  <si>
    <t>434351141.S</t>
  </si>
  <si>
    <t>Debnenie stupňov na podstupňovej doske alebo na teréne pôdorysne priamočiarych zhotovenie</t>
  </si>
  <si>
    <t>1215583331</t>
  </si>
  <si>
    <t>73</t>
  </si>
  <si>
    <t>434351142.S</t>
  </si>
  <si>
    <t>Debnenie stupňov na podstupňovej doske alebo na teréne pôdorysne priamočiarych odstránenie</t>
  </si>
  <si>
    <t>-352449895</t>
  </si>
  <si>
    <t>Komunikácie</t>
  </si>
  <si>
    <t>74</t>
  </si>
  <si>
    <t>564851111.S</t>
  </si>
  <si>
    <t>Podklad zo štrkodrviny s rozprestretím a zhutnením, po zhutnení hr. 150 mm</t>
  </si>
  <si>
    <t>2015948257</t>
  </si>
  <si>
    <t>75</t>
  </si>
  <si>
    <t>592460018100.S</t>
  </si>
  <si>
    <t>Dlažba betónová, rozmer 100x200x40 mm, prírodná</t>
  </si>
  <si>
    <t>821078576</t>
  </si>
  <si>
    <t>76</t>
  </si>
  <si>
    <t>596911121.S</t>
  </si>
  <si>
    <t>Kladenie betónovej zámkovej dlažby komunikácií pre peších hr. 40 mm pre peších do 50 m2 so zriadením lôžka z kameniva hr. 30 mm</t>
  </si>
  <si>
    <t>-1897403810</t>
  </si>
  <si>
    <t>Úpravy povrchov, podlahy, osadenie</t>
  </si>
  <si>
    <t>77</t>
  </si>
  <si>
    <t>611460112.S</t>
  </si>
  <si>
    <t>Príprava vnútorného podkladu stropov na betónové podklady kontaktným mostíkom</t>
  </si>
  <si>
    <t>-604915281</t>
  </si>
  <si>
    <t>78</t>
  </si>
  <si>
    <t>611460383.S</t>
  </si>
  <si>
    <t>Vnútorná omietka stropov vápennocementová štuková (jemná), hr. 3 mm</t>
  </si>
  <si>
    <t>-1185925860</t>
  </si>
  <si>
    <t>79</t>
  </si>
  <si>
    <t>611481119.S</t>
  </si>
  <si>
    <t>Potiahnutie vnútorných stropov sklotextilnou mriežkou s celoplošným prilepením</t>
  </si>
  <si>
    <t>-1420306083</t>
  </si>
  <si>
    <t>80</t>
  </si>
  <si>
    <t>612460236.S</t>
  </si>
  <si>
    <t>Vnútorná omietka stien cementová štuková (jemná), hr. 2 mm</t>
  </si>
  <si>
    <t>290951356</t>
  </si>
  <si>
    <t>81</t>
  </si>
  <si>
    <t>612460383.S</t>
  </si>
  <si>
    <t>Vnútorná omietka stien vápennocementová štuková (jemná), hr. 3 mm</t>
  </si>
  <si>
    <t>836329979</t>
  </si>
  <si>
    <t>82</t>
  </si>
  <si>
    <t>612481119.S</t>
  </si>
  <si>
    <t>Potiahnutie vnútorných stien sklotextilnou mriežkou s celoplošným prilepením</t>
  </si>
  <si>
    <t>-1914044557</t>
  </si>
  <si>
    <t>83</t>
  </si>
  <si>
    <t>621460112.S</t>
  </si>
  <si>
    <t>Príprava vonkajšieho podkladu podhľadov na betónové podklady kontaktným mostíkom</t>
  </si>
  <si>
    <t>-2001629086</t>
  </si>
  <si>
    <t>84</t>
  </si>
  <si>
    <t>621460385.S</t>
  </si>
  <si>
    <t>Vonkajšia omietka podhľadov vápennocementová štuková (jemná), hr. 5 mm</t>
  </si>
  <si>
    <t>-1839624871</t>
  </si>
  <si>
    <t>85</t>
  </si>
  <si>
    <t>621461092.S</t>
  </si>
  <si>
    <t>Vonkajšia omietka podhľadov pastovitá minerálna roztieraná, hr. 1,5 mm</t>
  </si>
  <si>
    <t>906571018</t>
  </si>
  <si>
    <t>86</t>
  </si>
  <si>
    <t>621481119.S</t>
  </si>
  <si>
    <t>Potiahnutie vonkajších podhľadov sklotextilnou mriežkou s celoplošným prilepením</t>
  </si>
  <si>
    <t>-1348295126</t>
  </si>
  <si>
    <t>87</t>
  </si>
  <si>
    <t>622460111.S</t>
  </si>
  <si>
    <t>Príprava vonkajšieho podkladu stien na silno a nerovnomerne nasiakavé podklady regulátorom nasiakavosti</t>
  </si>
  <si>
    <t>1475197129</t>
  </si>
  <si>
    <t>88</t>
  </si>
  <si>
    <t>622460233.S</t>
  </si>
  <si>
    <t>Vonkajšia omietka stien cementová hrubá, hr. 20 mm</t>
  </si>
  <si>
    <t>-1455447553</t>
  </si>
  <si>
    <t>89</t>
  </si>
  <si>
    <t>622460385.S</t>
  </si>
  <si>
    <t>Vonkajšia omietka stien vápennocementová štuková (jemná), hr. 5 mm</t>
  </si>
  <si>
    <t>-1533868764</t>
  </si>
  <si>
    <t>90</t>
  </si>
  <si>
    <t>622461092.S</t>
  </si>
  <si>
    <t>Vonkajšia omietka stien pastovitá minerálna roztieraná, hr. 1,5 mm</t>
  </si>
  <si>
    <t>-986258346</t>
  </si>
  <si>
    <t>91</t>
  </si>
  <si>
    <t>622464271</t>
  </si>
  <si>
    <t>Vonkajšia omietka stien tenkovrstvová, minerálna samočistiaca, škrabaná, hr. 1,5 mm</t>
  </si>
  <si>
    <t>-1602895047</t>
  </si>
  <si>
    <t>92</t>
  </si>
  <si>
    <t>622481119.S</t>
  </si>
  <si>
    <t>Potiahnutie vonkajších stien sklotextilnou mriežkou s celoplošným prilepením</t>
  </si>
  <si>
    <t>-1318977852</t>
  </si>
  <si>
    <t>93</t>
  </si>
  <si>
    <t>625250121.S</t>
  </si>
  <si>
    <t>Príplatok za zhotovenie vodorovnej podhľadovej konštrukcie z kontaktného zatepľovacieho systému z MW hr. do 190 mm</t>
  </si>
  <si>
    <t>-1242393094</t>
  </si>
  <si>
    <t>94</t>
  </si>
  <si>
    <t>625250312.S</t>
  </si>
  <si>
    <t>Kontaktný zatepľovací systém ostenia z bieleho EPS hr. 20 mm</t>
  </si>
  <si>
    <t>544714322</t>
  </si>
  <si>
    <t>95</t>
  </si>
  <si>
    <t>22880690</t>
  </si>
  <si>
    <t>96</t>
  </si>
  <si>
    <t>625250707.S</t>
  </si>
  <si>
    <t>Kontaktný zatepľovací systém z minerálnej vlny hr. 100 mm, skrutkovacie kotvy</t>
  </si>
  <si>
    <t>-777413715</t>
  </si>
  <si>
    <t>97</t>
  </si>
  <si>
    <t>631312711.S</t>
  </si>
  <si>
    <t>Mazanina z betónu prostého (m3) tr. C 25/30 hr.nad 50 do 80 mm</t>
  </si>
  <si>
    <t>-1605459583</t>
  </si>
  <si>
    <t>98</t>
  </si>
  <si>
    <t>631319151.S</t>
  </si>
  <si>
    <t>Príplatok za prehlad. povrchu betónovej mazaniny min. tr.C 8/10 oceľ. hlad. hr. 50-80 mm</t>
  </si>
  <si>
    <t>-920895468</t>
  </si>
  <si>
    <t>99</t>
  </si>
  <si>
    <t>631342721.S</t>
  </si>
  <si>
    <t>Mazanina z betónu perlitového (m3) hr.nad 50 do 80 mm</t>
  </si>
  <si>
    <t>-976759594</t>
  </si>
  <si>
    <t>100</t>
  </si>
  <si>
    <t>631362422.S</t>
  </si>
  <si>
    <t>Výstuž mazanín z betónov (z kameniva) a z ľahkých betónov zo sietí KARI, priemer drôtu 6/6 mm, veľkosť oka 150x150 mm</t>
  </si>
  <si>
    <t>-1606582994</t>
  </si>
  <si>
    <t>101</t>
  </si>
  <si>
    <t>631571003.S</t>
  </si>
  <si>
    <t>Násyp zo štrkopiesku 0-32 (pre spevnenie podkladu)</t>
  </si>
  <si>
    <t>-50158133</t>
  </si>
  <si>
    <t>102</t>
  </si>
  <si>
    <t>632452642.S</t>
  </si>
  <si>
    <t>Cementová samonivelizačná stierka, pevnosti v tlaku 25 MPa, hr. 3 mm</t>
  </si>
  <si>
    <t>-987326700</t>
  </si>
  <si>
    <t>103</t>
  </si>
  <si>
    <t>632452644.S</t>
  </si>
  <si>
    <t>Cementová samonivelizačná stierka, pevnosti v tlaku 25 MPa, hr. 5 mm</t>
  </si>
  <si>
    <t>-1869514120</t>
  </si>
  <si>
    <t>104</t>
  </si>
  <si>
    <t>642942111.S</t>
  </si>
  <si>
    <t>Osadenie oceľovej dverovej zárubne alebo rámu, plochy otvoru do 2,5 m2</t>
  </si>
  <si>
    <t>-984234463</t>
  </si>
  <si>
    <t>105</t>
  </si>
  <si>
    <t>55331-01/L</t>
  </si>
  <si>
    <t>Zárubňa oceľová CgU 800x1970 mm L</t>
  </si>
  <si>
    <t>66624635</t>
  </si>
  <si>
    <t>106</t>
  </si>
  <si>
    <t>55331-01/P</t>
  </si>
  <si>
    <t>Zárubňa oceľová CgU 800x1970 mm P</t>
  </si>
  <si>
    <t>1677874357</t>
  </si>
  <si>
    <t>107</t>
  </si>
  <si>
    <t>55331-04/L</t>
  </si>
  <si>
    <t>Zárubňa oceľová CgU 600x1970 mm L</t>
  </si>
  <si>
    <t>-46978776</t>
  </si>
  <si>
    <t>108</t>
  </si>
  <si>
    <t>55331-04/P</t>
  </si>
  <si>
    <t>Zárubňa oceľová CgU 600x1970 mm P</t>
  </si>
  <si>
    <t>1220905017</t>
  </si>
  <si>
    <t>109</t>
  </si>
  <si>
    <t>55331-12/L</t>
  </si>
  <si>
    <t>Zárubňa oceľová CgU 900x1970 mm L</t>
  </si>
  <si>
    <t>-105451279</t>
  </si>
  <si>
    <t>110</t>
  </si>
  <si>
    <t>55331-13/L</t>
  </si>
  <si>
    <t>-931893256</t>
  </si>
  <si>
    <t>111</t>
  </si>
  <si>
    <t>55331-13/P</t>
  </si>
  <si>
    <t>1116383278</t>
  </si>
  <si>
    <t>112</t>
  </si>
  <si>
    <t>642942221.S</t>
  </si>
  <si>
    <t>Osadenie oceľovej dverovej zárubne alebo rámu, plochy otvoru nad 2,5 do 4,5 m2</t>
  </si>
  <si>
    <t>-571365712</t>
  </si>
  <si>
    <t>113</t>
  </si>
  <si>
    <t>55331-03/D</t>
  </si>
  <si>
    <t>Zárubňa oceľová CgU 1200x1970 mm</t>
  </si>
  <si>
    <t>288212886</t>
  </si>
  <si>
    <t>114</t>
  </si>
  <si>
    <t>55331-06/D</t>
  </si>
  <si>
    <t>Zárubňa oceľová CgU atyp 1200x2100 mm</t>
  </si>
  <si>
    <t>-1693942749</t>
  </si>
  <si>
    <t>115</t>
  </si>
  <si>
    <t>642945111.S</t>
  </si>
  <si>
    <t>Osadenie oceľ. zárubní protipož. dverí s obetónov. jednokrídlové do 2,5 m2</t>
  </si>
  <si>
    <t>-148104507</t>
  </si>
  <si>
    <t>116</t>
  </si>
  <si>
    <t>55331-02/L</t>
  </si>
  <si>
    <t>Zárubňa oceľová CgU 900x1970 mm pre požiarne jednokrídlové dvere</t>
  </si>
  <si>
    <t>-2126526440</t>
  </si>
  <si>
    <t>117</t>
  </si>
  <si>
    <t>55331-02/P</t>
  </si>
  <si>
    <t>352750742</t>
  </si>
  <si>
    <t>118</t>
  </si>
  <si>
    <t>55331-09/L</t>
  </si>
  <si>
    <t>-956235466</t>
  </si>
  <si>
    <t>119</t>
  </si>
  <si>
    <t>55331-09/P</t>
  </si>
  <si>
    <t>568144171</t>
  </si>
  <si>
    <t>120</t>
  </si>
  <si>
    <t>55331-10/P</t>
  </si>
  <si>
    <t>Zárubňa oceľová CgU 800x1970 mm pre požiarne jednokrídlové dvere</t>
  </si>
  <si>
    <t>1946363811</t>
  </si>
  <si>
    <t>121</t>
  </si>
  <si>
    <t>642945112.S</t>
  </si>
  <si>
    <t>Osadenie oceľ. zárubní protipožiarnych s obetónov. dvojkrídlové nad 2,5 do 6,5 m2</t>
  </si>
  <si>
    <t>870190612</t>
  </si>
  <si>
    <t>122</t>
  </si>
  <si>
    <t>55331-08/D</t>
  </si>
  <si>
    <t>Zárubňa oceľová CgU atyp 1200x2100 mm pre požiarne dvojkrídlové dvere</t>
  </si>
  <si>
    <t>-906447988</t>
  </si>
  <si>
    <t>123</t>
  </si>
  <si>
    <t>55331-14/D</t>
  </si>
  <si>
    <t>Zárubňa oceľová CgU atyp 1500x2100 mm pre požiarne dvojkrídlové dvere</t>
  </si>
  <si>
    <t>-872325127</t>
  </si>
  <si>
    <t>Ostatné konštrukcie a práce-búranie</t>
  </si>
  <si>
    <t>124</t>
  </si>
  <si>
    <t>916561112.S</t>
  </si>
  <si>
    <t>Osadenie záhonového alebo parkového obrubníka betón., do lôžka z bet. pros. tr. C 16/20 s bočnou oporou</t>
  </si>
  <si>
    <t>m</t>
  </si>
  <si>
    <t>-1785700550</t>
  </si>
  <si>
    <t>125</t>
  </si>
  <si>
    <t>592170001800.S</t>
  </si>
  <si>
    <t>Obrubník parkový, lxšxv 1000x50x200 mm, prírodný</t>
  </si>
  <si>
    <t>699882399</t>
  </si>
  <si>
    <t>126</t>
  </si>
  <si>
    <t>918101112.S</t>
  </si>
  <si>
    <t>Lôžko pod obrubníky, krajníky alebo obruby z dlažobných kociek z betónu prostého tr. C 16/20</t>
  </si>
  <si>
    <t>-157034808</t>
  </si>
  <si>
    <t>127</t>
  </si>
  <si>
    <t>931961115.S</t>
  </si>
  <si>
    <t>Vložky do dilatačných škár zvislé, z polystyrénovej dosky hr. 30 mm</t>
  </si>
  <si>
    <t>225220252</t>
  </si>
  <si>
    <t>128</t>
  </si>
  <si>
    <t>941941041.S</t>
  </si>
  <si>
    <t>Montáž lešenia ľahkého pracovného radového s podlahami šírky nad 1,00 do 1,20 m, výšky do 10 m</t>
  </si>
  <si>
    <t>1977515770</t>
  </si>
  <si>
    <t>129</t>
  </si>
  <si>
    <t>941941042.S</t>
  </si>
  <si>
    <t>Montáž lešenia ľahkého pracovného radového s podlahami šírky nad 1,00 do 1,20 m, výšky nad 10 do 30 m</t>
  </si>
  <si>
    <t>-193349761</t>
  </si>
  <si>
    <t>130</t>
  </si>
  <si>
    <t>941941291.S</t>
  </si>
  <si>
    <t>Príplatok za prvý a každý ďalší i začatý mesiac použitia lešenia ľahkého pracovného radového s podlahami šírky nad 1,00 do 1,20 m, výšky do 10 m</t>
  </si>
  <si>
    <t>-1893833051</t>
  </si>
  <si>
    <t>131</t>
  </si>
  <si>
    <t>941941292.S</t>
  </si>
  <si>
    <t>Príplatok za prvý a každý ďalší i začatý mesiac použitia lešenia ľahkého pracovného radového s podlahami šírky nad 1,00 do 1,20 m, v. nad 10 do 30 m</t>
  </si>
  <si>
    <t>-1541150555</t>
  </si>
  <si>
    <t>132</t>
  </si>
  <si>
    <t>941941841.S</t>
  </si>
  <si>
    <t>Demontáž lešenia ľahkého pracovného radového s podlahami šírky nad 1,00 do 1,20 m, výšky do 10 m</t>
  </si>
  <si>
    <t>-507592042</t>
  </si>
  <si>
    <t>133</t>
  </si>
  <si>
    <t>941941842.S</t>
  </si>
  <si>
    <t>Demontáž lešenia ľahkého pracovného radového s podlahami šírky nad 1,00 do 1,20 m, výšky nad 10 do 30 m</t>
  </si>
  <si>
    <t>1397567209</t>
  </si>
  <si>
    <t>134</t>
  </si>
  <si>
    <t>941955002.S</t>
  </si>
  <si>
    <t>Lešenie ľahké pracovné pomocné s výškou lešeňovej podlahy nad 1,20 do 1,90 m</t>
  </si>
  <si>
    <t>-796855665</t>
  </si>
  <si>
    <t>135</t>
  </si>
  <si>
    <t>952901111.S</t>
  </si>
  <si>
    <t>Vyčistenie budov pri výške podlaží do 4 m</t>
  </si>
  <si>
    <t>158804002</t>
  </si>
  <si>
    <t>Presun hmôt HSV</t>
  </si>
  <si>
    <t>136</t>
  </si>
  <si>
    <t>998011003.S</t>
  </si>
  <si>
    <t>Presun hmôt pre budovy (801, 803, 812), zvislá konštr. z tehál, tvárnic, z kovu výšky do 24 m</t>
  </si>
  <si>
    <t>1098147333</t>
  </si>
  <si>
    <t>PSV</t>
  </si>
  <si>
    <t>Práce a dodávky PSV</t>
  </si>
  <si>
    <t>711</t>
  </si>
  <si>
    <t>Izolácie proti vode a vlhkosti</t>
  </si>
  <si>
    <t>137</t>
  </si>
  <si>
    <t>711111001.S</t>
  </si>
  <si>
    <t>Zhotovenie izolácie proti zemnej vlhkosti vodorovná náterom penetračným za studena</t>
  </si>
  <si>
    <t>-857058997</t>
  </si>
  <si>
    <t>138</t>
  </si>
  <si>
    <t>246170000900.S</t>
  </si>
  <si>
    <t>Lak asfaltový penetračný</t>
  </si>
  <si>
    <t>1631668874</t>
  </si>
  <si>
    <t>139</t>
  </si>
  <si>
    <t>711111125.S</t>
  </si>
  <si>
    <t>Kompletný izolačný systém proti vlhkosti natierateľnou fóliou pod vnútorné dlažby - vodorovný</t>
  </si>
  <si>
    <t>M2</t>
  </si>
  <si>
    <t>-1804711092</t>
  </si>
  <si>
    <t>140</t>
  </si>
  <si>
    <t>711112001.S</t>
  </si>
  <si>
    <t>Zhotovenie  izolácie proti zemnej vlhkosti zvislá penetračným náterom za studena</t>
  </si>
  <si>
    <t>-297388415</t>
  </si>
  <si>
    <t>141</t>
  </si>
  <si>
    <t>278113060</t>
  </si>
  <si>
    <t>142</t>
  </si>
  <si>
    <t>711112125.S</t>
  </si>
  <si>
    <t>Kompletný izolačný systém proti vlhkosti natierateľnou fóliou pod vnútorné obklady - zvislý</t>
  </si>
  <si>
    <t>-1081795458</t>
  </si>
  <si>
    <t>143</t>
  </si>
  <si>
    <t>711131101.S</t>
  </si>
  <si>
    <t>Zhotovenie  izolácie proti zemnej vlhkosti vodorovná AIP na sucho</t>
  </si>
  <si>
    <t>604561708</t>
  </si>
  <si>
    <t>144</t>
  </si>
  <si>
    <t>628110000600.S</t>
  </si>
  <si>
    <t>Pás asfaltový bez krycej vrstvy, vložka strojná lepenka A 500/H</t>
  </si>
  <si>
    <t>1932300666</t>
  </si>
  <si>
    <t>145</t>
  </si>
  <si>
    <t>711132107.S</t>
  </si>
  <si>
    <t>Zhotovenie izolácie proti zemnej vlhkosti nopovou fóloiu položenou voľne na ploche zvislej</t>
  </si>
  <si>
    <t>-1013140012</t>
  </si>
  <si>
    <t>146</t>
  </si>
  <si>
    <t>283230002700.S</t>
  </si>
  <si>
    <t>Nopová HDPE fólia hrúbky 0,5 mm, výška nopu 8 mm, proti zemnej vlhkosti s radónovou ochranou, pre spodnú stavbu</t>
  </si>
  <si>
    <t>-1082655123</t>
  </si>
  <si>
    <t>147</t>
  </si>
  <si>
    <t>711141559.S</t>
  </si>
  <si>
    <t>Zhotovenie  izolácie proti zemnej vlhkosti a tlakovej vode vodorovná NAIP pritavením</t>
  </si>
  <si>
    <t>685878846</t>
  </si>
  <si>
    <t>148</t>
  </si>
  <si>
    <t>628310001000.S</t>
  </si>
  <si>
    <t>Pás asfaltový s posypom hr. 3,5 mm vystužený sklenenou rohožou</t>
  </si>
  <si>
    <t>-1526922192</t>
  </si>
  <si>
    <t>149</t>
  </si>
  <si>
    <t>711142559.S</t>
  </si>
  <si>
    <t>Zhotovenie  izolácie proti zemnej vlhkosti a tlakovej vode zvislá NAIP pritavením</t>
  </si>
  <si>
    <t>490282732</t>
  </si>
  <si>
    <t>150</t>
  </si>
  <si>
    <t>-2107886782</t>
  </si>
  <si>
    <t>151</t>
  </si>
  <si>
    <t>998711203.S</t>
  </si>
  <si>
    <t>Presun hmôt pre izoláciu proti vode v objektoch výšky nad 12 do 60 m</t>
  </si>
  <si>
    <t>%</t>
  </si>
  <si>
    <t>1533398420</t>
  </si>
  <si>
    <t>713</t>
  </si>
  <si>
    <t>Izolácie tepelné</t>
  </si>
  <si>
    <t>152</t>
  </si>
  <si>
    <t>713111111.S</t>
  </si>
  <si>
    <t>Montáž tepelnej izolácie stropov minerálnou vlnou, vrchom kladenou voľne</t>
  </si>
  <si>
    <t>-1770851849</t>
  </si>
  <si>
    <t>153</t>
  </si>
  <si>
    <t>631440026900.S</t>
  </si>
  <si>
    <t>Doska DDP-N (SPN) 140x1200x2000 mm, čadičová minerálna izolácia 40 kPa</t>
  </si>
  <si>
    <t>1589987789</t>
  </si>
  <si>
    <t>154</t>
  </si>
  <si>
    <t>631440027000.S</t>
  </si>
  <si>
    <t>Doska DDP-N (SPN) 160x1200x2000 mm, čadičová minerálna izolácia 40 kPa</t>
  </si>
  <si>
    <t>1704749271</t>
  </si>
  <si>
    <t>155</t>
  </si>
  <si>
    <t>713120010.S</t>
  </si>
  <si>
    <t>Zakrývanie tepelnej izolácie podláh fóliou</t>
  </si>
  <si>
    <t>1144584905</t>
  </si>
  <si>
    <t>156</t>
  </si>
  <si>
    <t>283230007500.S</t>
  </si>
  <si>
    <t>Oddeľovacia fólia na potery</t>
  </si>
  <si>
    <t>391548710</t>
  </si>
  <si>
    <t>157</t>
  </si>
  <si>
    <t>713122111.S</t>
  </si>
  <si>
    <t>Montáž tepelnej izolácie podláh polystyrénom, kladeným voľne v jednej vrstve</t>
  </si>
  <si>
    <t>936491000</t>
  </si>
  <si>
    <t>158</t>
  </si>
  <si>
    <t>283720007700.S</t>
  </si>
  <si>
    <t>Doska EPS hr. 50 mm, pevnosť v tlaku 100 kPa, na zateplenie podláh a plochých striech</t>
  </si>
  <si>
    <t>-1490767262</t>
  </si>
  <si>
    <t>159</t>
  </si>
  <si>
    <t>713122121.S</t>
  </si>
  <si>
    <t>Montáž tepelnej izolácie podláh polystyrénom, kladeným voľne v dvoch vrstvách</t>
  </si>
  <si>
    <t>709882636</t>
  </si>
  <si>
    <t>160</t>
  </si>
  <si>
    <t>-1005109038</t>
  </si>
  <si>
    <t>161</t>
  </si>
  <si>
    <t>283720000900.S</t>
  </si>
  <si>
    <t>Doska EPS hr. 50 mm, pevnosť v tlaku 150 kPa, na zateplenie podláh a plochých striech</t>
  </si>
  <si>
    <t>1468850141</t>
  </si>
  <si>
    <t>162</t>
  </si>
  <si>
    <t>713132211.S</t>
  </si>
  <si>
    <t>Montáž tepelnej izolácie podzemných stien a základov xps celoplošným prilepením</t>
  </si>
  <si>
    <t>114055810</t>
  </si>
  <si>
    <t>163</t>
  </si>
  <si>
    <t>283750001000.S</t>
  </si>
  <si>
    <t>Doska XPS hr. 100 mm, zateplenie soklov, suterénov, podláh</t>
  </si>
  <si>
    <t>-1250367176</t>
  </si>
  <si>
    <t>164</t>
  </si>
  <si>
    <t>713191122.S</t>
  </si>
  <si>
    <t>Izolácie tepelné, doplnky, podláh, stropov zvrchu,striech prekrytím pásom do výšky 100mm A500/H</t>
  </si>
  <si>
    <t>1660735480</t>
  </si>
  <si>
    <t>165</t>
  </si>
  <si>
    <t>7131911275R</t>
  </si>
  <si>
    <t>Izolácie tepelné doplnky prekrytím pásom v podlahe</t>
  </si>
  <si>
    <t>348226128</t>
  </si>
  <si>
    <t>166</t>
  </si>
  <si>
    <t>283290004500.S</t>
  </si>
  <si>
    <t>Parozábrana s reflexnou hliníkovou vrstvou a lepiacou páskou, plošná hmotnosť 170 g/m2</t>
  </si>
  <si>
    <t>-1354454945</t>
  </si>
  <si>
    <t>167</t>
  </si>
  <si>
    <t>998713203.S</t>
  </si>
  <si>
    <t>Presun hmôt pre izolácie tepelné v objektoch výšky nad 12 m do 24 m</t>
  </si>
  <si>
    <t>338353123</t>
  </si>
  <si>
    <t>762</t>
  </si>
  <si>
    <t>Konštrukcie tesárske</t>
  </si>
  <si>
    <t>168</t>
  </si>
  <si>
    <t>762311103.S</t>
  </si>
  <si>
    <t>Montáž kotevných želiez, príložiek, pätiek, ťahadiel, s pripojením k drevenej konštrukcii</t>
  </si>
  <si>
    <t>-521266330</t>
  </si>
  <si>
    <t>169</t>
  </si>
  <si>
    <t>311720000900.S</t>
  </si>
  <si>
    <t>Tyč závitová M 16 mm</t>
  </si>
  <si>
    <t>674349209</t>
  </si>
  <si>
    <t>170</t>
  </si>
  <si>
    <t>311110000700.S</t>
  </si>
  <si>
    <t>Matica šesťhranná hrubá M 16 mm oceľová</t>
  </si>
  <si>
    <t>tks</t>
  </si>
  <si>
    <t>4418492</t>
  </si>
  <si>
    <t>171</t>
  </si>
  <si>
    <t>311210000300.S</t>
  </si>
  <si>
    <t>Podložka pod drevenú konštrukciu otvor d 18 mm, oceľová</t>
  </si>
  <si>
    <t>1402744860</t>
  </si>
  <si>
    <t>172</t>
  </si>
  <si>
    <t>762332120.S</t>
  </si>
  <si>
    <t>Montáž viazaných konštrukcií krovov striech z reziva priemernej plochy 120 - 224 cm2</t>
  </si>
  <si>
    <t>1681510386</t>
  </si>
  <si>
    <t>173</t>
  </si>
  <si>
    <t>6051299900.S</t>
  </si>
  <si>
    <t>Rezivo ihličnaté SM/JD akosť 1. hranoly, hranolky</t>
  </si>
  <si>
    <t>-291563267</t>
  </si>
  <si>
    <t>174</t>
  </si>
  <si>
    <t>762332130.S</t>
  </si>
  <si>
    <t>Montáž viazaných konštrukcií krovov striech z reziva priemernej plochy 224 - 288 cm2</t>
  </si>
  <si>
    <t>355280551</t>
  </si>
  <si>
    <t>175</t>
  </si>
  <si>
    <t>-1789300756</t>
  </si>
  <si>
    <t>176</t>
  </si>
  <si>
    <t>762341002.S</t>
  </si>
  <si>
    <t>Montáž debnenia jednoduchých striech, na kontralaty drevotrieskovými OSB doskami na pero drážku</t>
  </si>
  <si>
    <t>-472490945</t>
  </si>
  <si>
    <t>177</t>
  </si>
  <si>
    <t>607260000900.S</t>
  </si>
  <si>
    <t>Doska OSB 3 Superfinish ECO P+D nebrúsené hrxlxš 25x2500x1250 mm</t>
  </si>
  <si>
    <t>1614140901</t>
  </si>
  <si>
    <t>178</t>
  </si>
  <si>
    <t>6051499900.S</t>
  </si>
  <si>
    <t>Rezivo ihličnaté SM/JD akosť 1. laty, lišty</t>
  </si>
  <si>
    <t>-1967330705</t>
  </si>
  <si>
    <t>179</t>
  </si>
  <si>
    <t>762341251.S</t>
  </si>
  <si>
    <t>Montáž kontralát pre sklon do 22°</t>
  </si>
  <si>
    <t>946986398</t>
  </si>
  <si>
    <t>180</t>
  </si>
  <si>
    <t>762395000.S</t>
  </si>
  <si>
    <t>Spojovacie prostriedky pre viazané konštrukcie krovov, debnenie a laťovanie, nadstrešné konštr., spádové kliny - svorky, dosky, klince, pásová oceľ, vruty</t>
  </si>
  <si>
    <t>1060173421</t>
  </si>
  <si>
    <t>181</t>
  </si>
  <si>
    <t>762431315.S</t>
  </si>
  <si>
    <t>Obloženie stien z dosiek OSB skrutkovaných na pero a drážku hr. dosky 25 mm</t>
  </si>
  <si>
    <t>-1922245176</t>
  </si>
  <si>
    <t>182</t>
  </si>
  <si>
    <t>998762203.S</t>
  </si>
  <si>
    <t>Presun hmôt pre konštrukcie tesárske v objektoch výšky od 12 do 24 m</t>
  </si>
  <si>
    <t>-1139899631</t>
  </si>
  <si>
    <t>763</t>
  </si>
  <si>
    <t>Drevostavby, sádrokartóny</t>
  </si>
  <si>
    <t>183</t>
  </si>
  <si>
    <t>763120011.S</t>
  </si>
  <si>
    <t>Sadrokartónová inštalačná predstena pre sanitárne zariadenia, kca CD+UD, dvojito opláštená doskou impregnovanou H2 2x12,5 mm</t>
  </si>
  <si>
    <t>1914794386</t>
  </si>
  <si>
    <t>184</t>
  </si>
  <si>
    <t>763190010.S</t>
  </si>
  <si>
    <t>Úprava spojov medzi SDK konštrukciou a murivom, betónovou konštrukciou prepáskovaním a pretmelením</t>
  </si>
  <si>
    <t>-715655863</t>
  </si>
  <si>
    <t>185</t>
  </si>
  <si>
    <t>998763403.S</t>
  </si>
  <si>
    <t>Presun hmôt pre sádrokartónové konštrukcie v stavbách (objektoch) výšky od 7 do 24 m</t>
  </si>
  <si>
    <t>853074720</t>
  </si>
  <si>
    <t>764</t>
  </si>
  <si>
    <t>Konštrukcie klampiarske</t>
  </si>
  <si>
    <t>186</t>
  </si>
  <si>
    <t>764312331.S</t>
  </si>
  <si>
    <t>Krytiny hladké z hliníkového farebného Al plechu, z tabúľ 2000 x 670 mm, sklon do 30°</t>
  </si>
  <si>
    <t>-925532905</t>
  </si>
  <si>
    <t>187</t>
  </si>
  <si>
    <t>764317491.S</t>
  </si>
  <si>
    <t>Oddeľovacia štruktúrovaná rohož s integrovanou poistnou hydroizoláciou pre krytiny z farbeného hliníka</t>
  </si>
  <si>
    <t>665575428</t>
  </si>
  <si>
    <t>188</t>
  </si>
  <si>
    <t>764323520.S</t>
  </si>
  <si>
    <t>Oplechovanie z hliníkového farebného Al plechu, odkvapov na strechách s lepenkovou krytinou r.š. 250 mm</t>
  </si>
  <si>
    <t>1101882284</t>
  </si>
  <si>
    <t>189</t>
  </si>
  <si>
    <t>764339510.S</t>
  </si>
  <si>
    <t>Lemovanie z hliníkového farebného Al plechu, komínov v ploche na vlnitej, šablónovej alebo tvrdej krytine, r.š. 400 mm</t>
  </si>
  <si>
    <t>1588829634</t>
  </si>
  <si>
    <t>190</t>
  </si>
  <si>
    <t>764348401.S</t>
  </si>
  <si>
    <t>Snehové zachytávače z pozinkovaného farebného PZf plechu, jednoradové</t>
  </si>
  <si>
    <t>-1801411964</t>
  </si>
  <si>
    <t>191</t>
  </si>
  <si>
    <t>764352613.S</t>
  </si>
  <si>
    <t>Zvodové rúry z hliníkového farebného Al plechu, kruhové priemer 120 mm</t>
  </si>
  <si>
    <t>896868207</t>
  </si>
  <si>
    <t>192</t>
  </si>
  <si>
    <t>764352813.S</t>
  </si>
  <si>
    <t>Žľaby z hliníkového farebného Al plechu, pododkvapové polkruhové r.š. 330 mm</t>
  </si>
  <si>
    <t>1180072048</t>
  </si>
  <si>
    <t>193</t>
  </si>
  <si>
    <t>764352865.S</t>
  </si>
  <si>
    <t>Montáž kotlíka kónického z hliníkového farebného Al plechu, pre rúry s priemerom do 150 mm</t>
  </si>
  <si>
    <t>-1105804104</t>
  </si>
  <si>
    <t>194</t>
  </si>
  <si>
    <t>553440069900</t>
  </si>
  <si>
    <t>Kotlík lisovaný hliník farebný HKL 33/120, rozmer 330/120 mm zváraný</t>
  </si>
  <si>
    <t>681602782</t>
  </si>
  <si>
    <t>195</t>
  </si>
  <si>
    <t>764410740.S</t>
  </si>
  <si>
    <t>Oplechovanie parapetov z hliníkového farebného Al plechu, vrátane rohov r.š. 250 mm</t>
  </si>
  <si>
    <t>-54187628</t>
  </si>
  <si>
    <t>196</t>
  </si>
  <si>
    <t>764430730.S</t>
  </si>
  <si>
    <t>Oplechovanie muriva a atík z hliníkového farebného Al plechu, vrátane rohov r.š. 400 mm</t>
  </si>
  <si>
    <t>1896467730</t>
  </si>
  <si>
    <t>197</t>
  </si>
  <si>
    <t>764510250.S</t>
  </si>
  <si>
    <t>Oplechovanie parapetov z medeného Cu plechu, vrátane rohov r.š. 330 mm</t>
  </si>
  <si>
    <t>738986450</t>
  </si>
  <si>
    <t>198</t>
  </si>
  <si>
    <t>764841152.S</t>
  </si>
  <si>
    <t>Odvetrávacia tvarovka do strešnej krytiny, z nerez plechu</t>
  </si>
  <si>
    <t>-1020413924</t>
  </si>
  <si>
    <t>199</t>
  </si>
  <si>
    <t>998764203.S</t>
  </si>
  <si>
    <t>Presun hmôt pre konštrukcie klampiarske v objektoch výšky nad 12 do 24 m</t>
  </si>
  <si>
    <t>-1803828881</t>
  </si>
  <si>
    <t>765</t>
  </si>
  <si>
    <t>Krytiny tvrdé</t>
  </si>
  <si>
    <t>200</t>
  </si>
  <si>
    <t>765441121.S</t>
  </si>
  <si>
    <t>Obklad stien prírodnou bridlicou na debnenie s lepenkou z obdĺžnikov 155x305 mm</t>
  </si>
  <si>
    <t>-1589895935</t>
  </si>
  <si>
    <t>201</t>
  </si>
  <si>
    <t>765901082.S</t>
  </si>
  <si>
    <t>Montáž strešnej fólie od 22° do 35°, na krokvy</t>
  </si>
  <si>
    <t>818971786</t>
  </si>
  <si>
    <t>202</t>
  </si>
  <si>
    <t>283280007200.S</t>
  </si>
  <si>
    <t>Poistná hydroizolačná fólia, š. 1500 mm, dĺ. 50 m, vystužená, vysoko difúzna, HD-PE+PP, pre šikmé strechy</t>
  </si>
  <si>
    <t>-612777224</t>
  </si>
  <si>
    <t>203</t>
  </si>
  <si>
    <t>998765203.S</t>
  </si>
  <si>
    <t>Presun hmôt pre tvrdé krytiny v objektoch výšky nad 12 do 24 m</t>
  </si>
  <si>
    <t>1227632957</t>
  </si>
  <si>
    <t>766</t>
  </si>
  <si>
    <t>Konštrukcie stolárske</t>
  </si>
  <si>
    <t>204</t>
  </si>
  <si>
    <t>766124100.S</t>
  </si>
  <si>
    <t>Montáž drevených stien záchodových (inštalačný blok WC) s dvoma krídlami alebo s jedným krídlom a dvierkami</t>
  </si>
  <si>
    <t>660269837</t>
  </si>
  <si>
    <t>205</t>
  </si>
  <si>
    <t>61566-05/L</t>
  </si>
  <si>
    <t>WC deliace steny, s dverami 05/P,L</t>
  </si>
  <si>
    <t>950078698</t>
  </si>
  <si>
    <t>206</t>
  </si>
  <si>
    <t>61566-fix</t>
  </si>
  <si>
    <t>WC deliace steny, bez dvier</t>
  </si>
  <si>
    <t>493021287</t>
  </si>
  <si>
    <t>207</t>
  </si>
  <si>
    <t>766421213.S</t>
  </si>
  <si>
    <t>Montáž obloženia podhľadov rovných palubovkami na pero a drážku z mäkkého dreva, š. nad 80 do 100 mm</t>
  </si>
  <si>
    <t>-470472745</t>
  </si>
  <si>
    <t>208</t>
  </si>
  <si>
    <t>611920005700</t>
  </si>
  <si>
    <t>Drevený obklad tatranský profil, hrúbka 15 mm, šírka 96 mm, smrek, I. trieda</t>
  </si>
  <si>
    <t>1306228381</t>
  </si>
  <si>
    <t>209</t>
  </si>
  <si>
    <t>611920005700.S</t>
  </si>
  <si>
    <t>-1842720013</t>
  </si>
  <si>
    <t>210</t>
  </si>
  <si>
    <t>766427112.S</t>
  </si>
  <si>
    <t>Montáž obloženia podhľadov, podkladový rošt</t>
  </si>
  <si>
    <t>-264219718</t>
  </si>
  <si>
    <t>211</t>
  </si>
  <si>
    <t>605119990R</t>
  </si>
  <si>
    <t>Rezivo ihličnaté SM/JD akosť 1. dosky, fošne</t>
  </si>
  <si>
    <t>760383922</t>
  </si>
  <si>
    <t>223</t>
  </si>
  <si>
    <t>766662112.S</t>
  </si>
  <si>
    <t>Montáž dverového krídla otočného jednokrídlového poldrážkového, do existujúcej zárubne, vrátane kovania</t>
  </si>
  <si>
    <t>1858583881</t>
  </si>
  <si>
    <t>224</t>
  </si>
  <si>
    <t>61162-04/P</t>
  </si>
  <si>
    <t>Dvere drevené vnútorné kompletizované 60/197 cm, plné</t>
  </si>
  <si>
    <t>kus</t>
  </si>
  <si>
    <t>1998211101</t>
  </si>
  <si>
    <t>225</t>
  </si>
  <si>
    <t>61162-01/L</t>
  </si>
  <si>
    <t>Dvere drevené vnútorné kompletizované 80/197 cm, plné</t>
  </si>
  <si>
    <t>658385614</t>
  </si>
  <si>
    <t>226</t>
  </si>
  <si>
    <t>61162-01/P</t>
  </si>
  <si>
    <t>626842904</t>
  </si>
  <si>
    <t>227</t>
  </si>
  <si>
    <t>61162-02/L</t>
  </si>
  <si>
    <t>Dvere drevené vnútorné kompletizované 90/197 cm, plné</t>
  </si>
  <si>
    <t>-1433283267</t>
  </si>
  <si>
    <t>228</t>
  </si>
  <si>
    <t>61162-02/P</t>
  </si>
  <si>
    <t>-1032174008</t>
  </si>
  <si>
    <t>229</t>
  </si>
  <si>
    <t>61162-04/L</t>
  </si>
  <si>
    <t>208337221</t>
  </si>
  <si>
    <t>230</t>
  </si>
  <si>
    <t>61162-12/L</t>
  </si>
  <si>
    <t>1693832488</t>
  </si>
  <si>
    <t>231</t>
  </si>
  <si>
    <t>61162-13/L</t>
  </si>
  <si>
    <t>-739112451</t>
  </si>
  <si>
    <t>232</t>
  </si>
  <si>
    <t>61162-13/P</t>
  </si>
  <si>
    <t>44027547</t>
  </si>
  <si>
    <t>233</t>
  </si>
  <si>
    <t>766662114.S</t>
  </si>
  <si>
    <t>Montáž dverového krídla otočného jednokrídlového špeciálneho, do existujúcej zárubne, vrátane kovania</t>
  </si>
  <si>
    <t>1422092412</t>
  </si>
  <si>
    <t>234</t>
  </si>
  <si>
    <t>61164-09/L</t>
  </si>
  <si>
    <t>Kompletizované drevené plné požiarne dvere jednokrídlové, bez zárubne EW 30/D3-C, 90x197 cm</t>
  </si>
  <si>
    <t>-241795526</t>
  </si>
  <si>
    <t>235</t>
  </si>
  <si>
    <t>61164-09/P</t>
  </si>
  <si>
    <t>175571527</t>
  </si>
  <si>
    <t>236</t>
  </si>
  <si>
    <t>61164-10/L</t>
  </si>
  <si>
    <t>Kompletizované drevené plné požiarne dvere jednokrídlové, bez zárubne EW 45/D3-C, 80x197 cm</t>
  </si>
  <si>
    <t>-729436958</t>
  </si>
  <si>
    <t>237</t>
  </si>
  <si>
    <t>61164-10/P</t>
  </si>
  <si>
    <t>427269143</t>
  </si>
  <si>
    <t>238</t>
  </si>
  <si>
    <t>766662132.S</t>
  </si>
  <si>
    <t>Montáž dverového krídla otočného dvojkrídlového poldrážkového, do existujúcej zárubne, vrátane kovania</t>
  </si>
  <si>
    <t>1532219471</t>
  </si>
  <si>
    <t>239</t>
  </si>
  <si>
    <t>61162-03/D</t>
  </si>
  <si>
    <t>Dvere drevené vnútorné kompletizované 120/197 cm, plné</t>
  </si>
  <si>
    <t>1695018622</t>
  </si>
  <si>
    <t>240</t>
  </si>
  <si>
    <t>61162-06/D</t>
  </si>
  <si>
    <t>Dvere drevené vnútorné kompletizované 120/210 cm, plné</t>
  </si>
  <si>
    <t>1363822089</t>
  </si>
  <si>
    <t>241</t>
  </si>
  <si>
    <t>61162-15/D</t>
  </si>
  <si>
    <t>Dvere drevené vnútorné kompletizované 160/210 cm, presklené, bezpečnostné</t>
  </si>
  <si>
    <t>-477718971</t>
  </si>
  <si>
    <t>242</t>
  </si>
  <si>
    <t>766662134.S</t>
  </si>
  <si>
    <t>Montáž dverového krídla otočného dvojkrídlového špeciálneho, do existujúcej zárubne, vrátane kovania</t>
  </si>
  <si>
    <t>-1023959147</t>
  </si>
  <si>
    <t>243</t>
  </si>
  <si>
    <t>61164-08/D</t>
  </si>
  <si>
    <t>Kompletizované drevené plné požiarne dvere dvojkrídlové, bez zárubne EI 30/D3-C, 120x210 cm</t>
  </si>
  <si>
    <t>435278841</t>
  </si>
  <si>
    <t>244</t>
  </si>
  <si>
    <t>61164-14/D</t>
  </si>
  <si>
    <t>Kompletizované drevené presklené požiarne dvere dvojkrídlové, bez zárubne EI 30/D3-C, 150x210 cm</t>
  </si>
  <si>
    <t>-1554608971</t>
  </si>
  <si>
    <t>245</t>
  </si>
  <si>
    <t>766662162.S</t>
  </si>
  <si>
    <t>Montáž nadsvetlíka výšky nad 500 mm</t>
  </si>
  <si>
    <t>-1130241443</t>
  </si>
  <si>
    <t>246</t>
  </si>
  <si>
    <t>61183-03/D</t>
  </si>
  <si>
    <t>Nadsvetlík dverový, šírka 1200 mm, výška 1000 mm</t>
  </si>
  <si>
    <t>429618591</t>
  </si>
  <si>
    <t>247</t>
  </si>
  <si>
    <t>61183-06/D</t>
  </si>
  <si>
    <t>Nadsvetlík dverový, šírka 1200 mm, výška 700 mm</t>
  </si>
  <si>
    <t>-1143613639</t>
  </si>
  <si>
    <t>248</t>
  </si>
  <si>
    <t>61183-08/D</t>
  </si>
  <si>
    <t>Nadsvetlík dverový, šírka 1200 mm, výška 900 mm, požiarny EI 30/D3</t>
  </si>
  <si>
    <t>-520635139</t>
  </si>
  <si>
    <t>249</t>
  </si>
  <si>
    <t>61183-14/D</t>
  </si>
  <si>
    <t>Nadsvetlík dverový, šírka 1500 mm, výška 900 mm, požiarny EI 30/D3</t>
  </si>
  <si>
    <t>-1147430036</t>
  </si>
  <si>
    <t>250</t>
  </si>
  <si>
    <t>61183-15/D</t>
  </si>
  <si>
    <t>Nadsvetlík dverový, šírka 1600 mm, výška 700 mm, bezpečnostný</t>
  </si>
  <si>
    <t>-1426482170</t>
  </si>
  <si>
    <t>251</t>
  </si>
  <si>
    <t>766669117.S</t>
  </si>
  <si>
    <t>Montáž samozatvárača pre dverné krídla s hmotnosťou do 50 kg</t>
  </si>
  <si>
    <t>-709987087</t>
  </si>
  <si>
    <t>252</t>
  </si>
  <si>
    <t>549170000500</t>
  </si>
  <si>
    <t>Samozatvárač dverí do 60 kg hydraulický, rozmer 173x85,5x76 mm, pre dvere šírky max. 900 mm</t>
  </si>
  <si>
    <t>-879651701</t>
  </si>
  <si>
    <t>253</t>
  </si>
  <si>
    <t>766694119R</t>
  </si>
  <si>
    <t>Montáž parapetnej dosky šírky do 300 mm</t>
  </si>
  <si>
    <t>757323713</t>
  </si>
  <si>
    <t>254</t>
  </si>
  <si>
    <t>611560000400</t>
  </si>
  <si>
    <t>Parapetná doska plastová, šírka 300 mm, komôrková vnútorná</t>
  </si>
  <si>
    <t>-299447860</t>
  </si>
  <si>
    <t>255</t>
  </si>
  <si>
    <t>611560000800</t>
  </si>
  <si>
    <t>Plastové krytky k vnútorným parapetom plastovým, pár</t>
  </si>
  <si>
    <t>1032074512</t>
  </si>
  <si>
    <t>256</t>
  </si>
  <si>
    <t>766699741.S</t>
  </si>
  <si>
    <t>Montáž olištovanie latkami alebo doskami z mäkkého dreva</t>
  </si>
  <si>
    <t>507076314</t>
  </si>
  <si>
    <t>257</t>
  </si>
  <si>
    <t>283810003300</t>
  </si>
  <si>
    <t>Ochranný vetrací hrebeň 1000x55 mm (polypropylén)</t>
  </si>
  <si>
    <t>-1073157283</t>
  </si>
  <si>
    <t>212</t>
  </si>
  <si>
    <t>7R66629901R</t>
  </si>
  <si>
    <t>Montáž okien kompletizovaných (v m dĺžky obvodu)</t>
  </si>
  <si>
    <t>-900321942</t>
  </si>
  <si>
    <t>213</t>
  </si>
  <si>
    <t>61141-01</t>
  </si>
  <si>
    <t>Plastové okno dvojkrídlové OS+O 1500x1830 mm, izolačné trojsklo, 6 komorový profil</t>
  </si>
  <si>
    <t>1888504934</t>
  </si>
  <si>
    <t>214</t>
  </si>
  <si>
    <t>61141-02</t>
  </si>
  <si>
    <t>Plastové okno dvojkrídlové OS+O 1500x1750 mm, izolačné trojsklo, 6 komorový profil</t>
  </si>
  <si>
    <t>-327597343</t>
  </si>
  <si>
    <t>215</t>
  </si>
  <si>
    <t>61141-03</t>
  </si>
  <si>
    <t>Plastové okno jednokrídlové OS, 1200x1830 mm, izolačné trojsklo, 6 komorový profil</t>
  </si>
  <si>
    <t>1461189022</t>
  </si>
  <si>
    <t>216</t>
  </si>
  <si>
    <t>61141-04</t>
  </si>
  <si>
    <t>Plastové okno jednokrídlové OS, 600x1200 mm, izolačné trojsklo, 6 komorový profil</t>
  </si>
  <si>
    <t>1634025497</t>
  </si>
  <si>
    <t>217</t>
  </si>
  <si>
    <t>61141-05</t>
  </si>
  <si>
    <t>Plastové okno jednokrídlové OS, 1200x1750 mm, izolačné trojsklo, 6 komorový profil</t>
  </si>
  <si>
    <t>-1224282123</t>
  </si>
  <si>
    <t>218</t>
  </si>
  <si>
    <t>61141-06</t>
  </si>
  <si>
    <t>Plastové okno šesťkrídlové 3S+2S+1OS, 3000x2680 mm, izolačné trojsklo, 6 komorový profil</t>
  </si>
  <si>
    <t>-1021993816</t>
  </si>
  <si>
    <t>219</t>
  </si>
  <si>
    <t>61141-07</t>
  </si>
  <si>
    <t>Plastové okno šesťkrídlové 3S+2S+1OS, 3000x3070 mm, izolačné trojsklo, 6 komorový profil</t>
  </si>
  <si>
    <t>329418455</t>
  </si>
  <si>
    <t>220</t>
  </si>
  <si>
    <t>61141-08</t>
  </si>
  <si>
    <t>Plastové okno dvojkrídlové OS+O, 1500x1500 mm, izolačné trojsklo, 6 komorový profil</t>
  </si>
  <si>
    <t>391024899</t>
  </si>
  <si>
    <t>221</t>
  </si>
  <si>
    <t>61141-09</t>
  </si>
  <si>
    <t>Plastové okno dvojkrídlové OS+O, 1200x1500 mm, izolačné trojsklo, 6 komorový profil</t>
  </si>
  <si>
    <t>-142021844</t>
  </si>
  <si>
    <t>222</t>
  </si>
  <si>
    <t>61141-12</t>
  </si>
  <si>
    <t>Plastové okno dvojkrídlové posuvné, 1200x900 mm, jednosklo, 3 komorový profil</t>
  </si>
  <si>
    <t>-959659174</t>
  </si>
  <si>
    <t>258</t>
  </si>
  <si>
    <t>998766203.S</t>
  </si>
  <si>
    <t>Presun hmot pre konštrukcie stolárske v objektoch výšky nad 12 do 24 m</t>
  </si>
  <si>
    <t>-501323755</t>
  </si>
  <si>
    <t>767</t>
  </si>
  <si>
    <t>Konštrukcie doplnkové kovové</t>
  </si>
  <si>
    <t>259</t>
  </si>
  <si>
    <t>767212201.S</t>
  </si>
  <si>
    <t>Montáž oceľových stropných sklápacích schodov do vopred pripraveného otvoru</t>
  </si>
  <si>
    <t>35546533</t>
  </si>
  <si>
    <t>260</t>
  </si>
  <si>
    <t>612330000900.S</t>
  </si>
  <si>
    <t>Schody stropné sklápacie skladacie zateplené 700x1200 mm</t>
  </si>
  <si>
    <t>1181301106</t>
  </si>
  <si>
    <t>261</t>
  </si>
  <si>
    <t>767230005.S</t>
  </si>
  <si>
    <t>Montáž zábradlia na schody, výpĺňou,kotvenie do podlahy</t>
  </si>
  <si>
    <t>1666136172</t>
  </si>
  <si>
    <t>262</t>
  </si>
  <si>
    <t>55346-Z01</t>
  </si>
  <si>
    <t>Kompletizované oceľové schodiskové zábradlie s vertikálnou výplňou, výška 110 cm</t>
  </si>
  <si>
    <t>645392837</t>
  </si>
  <si>
    <t>263</t>
  </si>
  <si>
    <t>767230070.S</t>
  </si>
  <si>
    <t>Montáž schodiskového madla na stenu</t>
  </si>
  <si>
    <t>226583671</t>
  </si>
  <si>
    <t>264</t>
  </si>
  <si>
    <t>553520003500.S</t>
  </si>
  <si>
    <t>Madlo schodiskové pre kotvenie na stenu, nerezové</t>
  </si>
  <si>
    <t>-1517503648</t>
  </si>
  <si>
    <t>265</t>
  </si>
  <si>
    <t>767310110.S</t>
  </si>
  <si>
    <t>Montáž výlezu do šikmej strechy so zatepľovacou sadou a lemovaním pre vykurované priestory</t>
  </si>
  <si>
    <t>999505015</t>
  </si>
  <si>
    <t>266</t>
  </si>
  <si>
    <t>611330000400.S</t>
  </si>
  <si>
    <t>Strešný výlez drevený, šxv 660x1180 mm pre šikmú strechu, pre izolované, vykurované priestory</t>
  </si>
  <si>
    <t>998548834</t>
  </si>
  <si>
    <t>267</t>
  </si>
  <si>
    <t>611380004700.S</t>
  </si>
  <si>
    <t>Lemovanie hliníkové, šxv 660x1180 mm bez zatepľovacej sady, pre plochú strešnú krytinu do výšky 16 mm</t>
  </si>
  <si>
    <t>400965668</t>
  </si>
  <si>
    <t>268</t>
  </si>
  <si>
    <t>767649192.S</t>
  </si>
  <si>
    <t xml:space="preserve">Montáž doplnkov dverí, samozatvárač </t>
  </si>
  <si>
    <t>1698014626</t>
  </si>
  <si>
    <t>269</t>
  </si>
  <si>
    <t>549170000200.s</t>
  </si>
  <si>
    <t>Samozatvárač dverí do 100 kg, rozmer 105x256x51 mm, pre dvere šírky max. 1000 mm</t>
  </si>
  <si>
    <t>948225423</t>
  </si>
  <si>
    <t>270</t>
  </si>
  <si>
    <t>767661500.S</t>
  </si>
  <si>
    <t>Montáž interierovej žalúzie hliníkovej lamelovej štandardnej</t>
  </si>
  <si>
    <t>-2146730670</t>
  </si>
  <si>
    <t>271</t>
  </si>
  <si>
    <t>611530061300.S</t>
  </si>
  <si>
    <t>Žalúzie interiérové hliníkové, lamela šírky 18/25 mm, biela, bez vedenia</t>
  </si>
  <si>
    <t>-229915974</t>
  </si>
  <si>
    <t>272</t>
  </si>
  <si>
    <t>611530061500.S</t>
  </si>
  <si>
    <t>Bočné vedenie pre žalúzie, silikónové lanko</t>
  </si>
  <si>
    <t>1773316751</t>
  </si>
  <si>
    <t>273</t>
  </si>
  <si>
    <t>767669901R</t>
  </si>
  <si>
    <t>Montáž dverí kompletizovaných (v m dĺžky obvodu dverí)</t>
  </si>
  <si>
    <t>-1173678123</t>
  </si>
  <si>
    <t>274</t>
  </si>
  <si>
    <t>55342-07/D</t>
  </si>
  <si>
    <t>Hliníkové vstupné dvere dvojkrídlové s nadsvetlíkom 1800x2100+700 mm</t>
  </si>
  <si>
    <t>-1952056429</t>
  </si>
  <si>
    <t>275</t>
  </si>
  <si>
    <t>55342-11/D</t>
  </si>
  <si>
    <t>Hliníkové vstupné dvere dvojkrídlové s nadsvetlíkom 1600x2100+700 mm</t>
  </si>
  <si>
    <t>-239487994</t>
  </si>
  <si>
    <t>276</t>
  </si>
  <si>
    <t>998767203.S</t>
  </si>
  <si>
    <t>Presun hmôt pre kovové stavebné doplnkové konštrukcie v objektoch výšky nad 12 do 24 m</t>
  </si>
  <si>
    <t>-1287039031</t>
  </si>
  <si>
    <t>771</t>
  </si>
  <si>
    <t>Podlahy z dlaždíc</t>
  </si>
  <si>
    <t>277</t>
  </si>
  <si>
    <t>771275307.S</t>
  </si>
  <si>
    <t>Montáž obkladov schodiskových stupňov dlaždicami do flexibilného tmelu veľ. 300 x 300 mm</t>
  </si>
  <si>
    <t>2086723048</t>
  </si>
  <si>
    <t>278</t>
  </si>
  <si>
    <t>597640502000.S</t>
  </si>
  <si>
    <t>Dlaždice keramické hrubozrnné - schodovka - nástupnica 300x300 mm</t>
  </si>
  <si>
    <t>-1816696337</t>
  </si>
  <si>
    <t>279</t>
  </si>
  <si>
    <t>597640502500.S</t>
  </si>
  <si>
    <t>Dlaždice keramické hrubozrnné - schodovka - podstupnica 300x165 mm</t>
  </si>
  <si>
    <t>-1457125712</t>
  </si>
  <si>
    <t>280</t>
  </si>
  <si>
    <t>771415003.S</t>
  </si>
  <si>
    <t>Montáž soklíkov z obkladačiek do tmelu veľ. 300 x 72 mm</t>
  </si>
  <si>
    <t>1586973842</t>
  </si>
  <si>
    <t>281</t>
  </si>
  <si>
    <t>597639810500.S</t>
  </si>
  <si>
    <t>Soklová lišta keramická v. 70 mm</t>
  </si>
  <si>
    <t>644678702</t>
  </si>
  <si>
    <t>282</t>
  </si>
  <si>
    <t>771415043.S</t>
  </si>
  <si>
    <t>Montáž soklíkov z obkladačiek schodiskových šikmých do tmelu veľ. 300 x 72 mm</t>
  </si>
  <si>
    <t>375200354</t>
  </si>
  <si>
    <t>283</t>
  </si>
  <si>
    <t>407532823</t>
  </si>
  <si>
    <t>284</t>
  </si>
  <si>
    <t>771576109.S</t>
  </si>
  <si>
    <t>Montáž podláh z dlaždíc keramických do tmelu flexibilného mrazuvzdorného veľ. 300 x 300 mm</t>
  </si>
  <si>
    <t>-803706356</t>
  </si>
  <si>
    <t>285</t>
  </si>
  <si>
    <t>5976398000pc</t>
  </si>
  <si>
    <t>Dlaždice keramické s protišmykovým povrchom</t>
  </si>
  <si>
    <t>-1923797213</t>
  </si>
  <si>
    <t>286</t>
  </si>
  <si>
    <t>5976405000pc</t>
  </si>
  <si>
    <t>Dlaždice keramické hrubozrnné s protišmykovým povrchom</t>
  </si>
  <si>
    <t>-1975423181</t>
  </si>
  <si>
    <t>287</t>
  </si>
  <si>
    <t>998771203.S</t>
  </si>
  <si>
    <t>Presun hmôt pre podlahy z dlaždíc v objektoch výšky nad 12 do 24 m</t>
  </si>
  <si>
    <t>823418581</t>
  </si>
  <si>
    <t>775</t>
  </si>
  <si>
    <t>Podlahy vlysové a parketové</t>
  </si>
  <si>
    <t>288</t>
  </si>
  <si>
    <t>775413130.S</t>
  </si>
  <si>
    <t>Montáž podlahových soklíkov alebo líšt obvodových lepením</t>
  </si>
  <si>
    <t>370607333</t>
  </si>
  <si>
    <t>289</t>
  </si>
  <si>
    <t>611990003200.S</t>
  </si>
  <si>
    <t>Lišta soklová vxš 60x20 mm</t>
  </si>
  <si>
    <t>-1510596125</t>
  </si>
  <si>
    <t>290</t>
  </si>
  <si>
    <t>775413220.S</t>
  </si>
  <si>
    <t>Montáž prechodovej lišty priskrutkovaním</t>
  </si>
  <si>
    <t>986481261</t>
  </si>
  <si>
    <t>291</t>
  </si>
  <si>
    <t>611990001900.S</t>
  </si>
  <si>
    <t>Lišta prechodová skrutkovacia, šírka 45 mm</t>
  </si>
  <si>
    <t>-358072245</t>
  </si>
  <si>
    <t>292</t>
  </si>
  <si>
    <t>775530070.S</t>
  </si>
  <si>
    <t>Montáž podlahy z laminátových a drevených parkiet, šírka do 190 mm, lepením</t>
  </si>
  <si>
    <t>193311832</t>
  </si>
  <si>
    <t>293</t>
  </si>
  <si>
    <t>6119800025pc</t>
  </si>
  <si>
    <t>Laminátové parkety</t>
  </si>
  <si>
    <t>872659129</t>
  </si>
  <si>
    <t>294</t>
  </si>
  <si>
    <t>998775203.S</t>
  </si>
  <si>
    <t>Presun hmôt pre podlahy vlysové a parketové v objektoch výšky nad 12 do 24 m</t>
  </si>
  <si>
    <t>-807103549</t>
  </si>
  <si>
    <t>776</t>
  </si>
  <si>
    <t>Podlahy povlakové</t>
  </si>
  <si>
    <t>295</t>
  </si>
  <si>
    <t>2841300009pc</t>
  </si>
  <si>
    <t>Kaučuková podlaha elektrostaticky nevodivá, hrúbka 3 mm</t>
  </si>
  <si>
    <t>1770384695</t>
  </si>
  <si>
    <t>296</t>
  </si>
  <si>
    <t>776410011.S</t>
  </si>
  <si>
    <t>Lepenie podlahových soklov z kaučuku vytiahnutím</t>
  </si>
  <si>
    <t>1771860187</t>
  </si>
  <si>
    <t>297</t>
  </si>
  <si>
    <t>1553016710</t>
  </si>
  <si>
    <t>298</t>
  </si>
  <si>
    <t>776521250.S</t>
  </si>
  <si>
    <t>Lepenie povlakových podláh kaučukových zo štvorcov, dielcov</t>
  </si>
  <si>
    <t>642126871</t>
  </si>
  <si>
    <t>299</t>
  </si>
  <si>
    <t>776990110.S</t>
  </si>
  <si>
    <t>Penetrovanie podkladu pred kladením povlakových podláh</t>
  </si>
  <si>
    <t>-2106222757</t>
  </si>
  <si>
    <t>300</t>
  </si>
  <si>
    <t>998776203.S</t>
  </si>
  <si>
    <t>Presun hmôt pre podlahy povlakové v objektoch výšky nad 12 do 24 m</t>
  </si>
  <si>
    <t>1574797117</t>
  </si>
  <si>
    <t>777</t>
  </si>
  <si>
    <t>Podlahy syntetické</t>
  </si>
  <si>
    <t>301</t>
  </si>
  <si>
    <t>777610010.S</t>
  </si>
  <si>
    <t>Epoxidový náter dvojnásobný, penetračný náter a vrchný náter</t>
  </si>
  <si>
    <t>1753659723</t>
  </si>
  <si>
    <t>302</t>
  </si>
  <si>
    <t>998777203.S</t>
  </si>
  <si>
    <t>Presun hmôt pre podlahy syntetické v objektoch výšky nad 12 do 24 m</t>
  </si>
  <si>
    <t>-1817903109</t>
  </si>
  <si>
    <t>781</t>
  </si>
  <si>
    <t>Obklady keramické</t>
  </si>
  <si>
    <t>303</t>
  </si>
  <si>
    <t>781445210.S</t>
  </si>
  <si>
    <t>Montáž obkladov vnútor. stien z obkladačiek kladených do tmelu flexibilného veľ. 300x300 mm</t>
  </si>
  <si>
    <t>-1076989796</t>
  </si>
  <si>
    <t>304</t>
  </si>
  <si>
    <t>5978166000R</t>
  </si>
  <si>
    <t>Obkladačky keramické</t>
  </si>
  <si>
    <t>-725524116</t>
  </si>
  <si>
    <t>305</t>
  </si>
  <si>
    <t>78144590R</t>
  </si>
  <si>
    <t>Príplatok za použitie rozdeľovcích a ukončovacích líšt a profilov vrátane ich dodávky</t>
  </si>
  <si>
    <t>-926599709</t>
  </si>
  <si>
    <t>306</t>
  </si>
  <si>
    <t>998781203.S</t>
  </si>
  <si>
    <t>Presun hmôt pre obklady keramické v objektoch výšky nad 12 do 24 m</t>
  </si>
  <si>
    <t>-857052806</t>
  </si>
  <si>
    <t>782</t>
  </si>
  <si>
    <t>Obklady z prírodného a konglomerovaného kameňa</t>
  </si>
  <si>
    <t>307</t>
  </si>
  <si>
    <t>782111140.S</t>
  </si>
  <si>
    <t>Montáž obkladov stien pravouhl. doskami z mäkkých kameňov s lícom rovným, hr. od 25 - 50 mm</t>
  </si>
  <si>
    <t>-477670298</t>
  </si>
  <si>
    <t>308</t>
  </si>
  <si>
    <t>58384000980R</t>
  </si>
  <si>
    <t>Obklad 2x rezané pásy - bridlica, dĺžka 100-500 mm, výška 200 mm, hrúbka 10-30 mm</t>
  </si>
  <si>
    <t>-270688013</t>
  </si>
  <si>
    <t>309</t>
  </si>
  <si>
    <t>998782203.S</t>
  </si>
  <si>
    <t>Presun hmôt pre kamenné obklady v objektoch výšky nad 12 do 60 m</t>
  </si>
  <si>
    <t>1186036954</t>
  </si>
  <si>
    <t>783</t>
  </si>
  <si>
    <t>Nátery</t>
  </si>
  <si>
    <t>310</t>
  </si>
  <si>
    <t>783225100.S</t>
  </si>
  <si>
    <t>Nátery kov.stav.doplnk.konštr. syntetické na vzduchu schnúce dvojnás. 1x s emailov. - 105µm</t>
  </si>
  <si>
    <t>2039168145</t>
  </si>
  <si>
    <t>311</t>
  </si>
  <si>
    <t>783671103.S</t>
  </si>
  <si>
    <t>Nátery stolárskych výrobkov polyuretanové 3x lakovaním</t>
  </si>
  <si>
    <t>-1386776133</t>
  </si>
  <si>
    <t>784</t>
  </si>
  <si>
    <t>Maľby</t>
  </si>
  <si>
    <t>312</t>
  </si>
  <si>
    <t>784410110.S</t>
  </si>
  <si>
    <t>Penetrovanie jednonásobné jemnozrnných podkladov výšky nad 3,80 m</t>
  </si>
  <si>
    <t>-1744058356</t>
  </si>
  <si>
    <t>313</t>
  </si>
  <si>
    <t>784418012.S</t>
  </si>
  <si>
    <t>Zakrývanie podláh a zariadení papierom v miestnostiach alebo na schodisku</t>
  </si>
  <si>
    <t>-1786121252</t>
  </si>
  <si>
    <t>314</t>
  </si>
  <si>
    <t>784452371.S</t>
  </si>
  <si>
    <t>Maľby z maliarskych zmesí na vodnej báze, ručne nanášané tónované dvojnásobné na jemnozrnný podklad výšky do 3,80 m</t>
  </si>
  <si>
    <t>1537627008</t>
  </si>
  <si>
    <t>Práce a dodávky M</t>
  </si>
  <si>
    <t>33-M</t>
  </si>
  <si>
    <t>Montáže dopravných zariadení</t>
  </si>
  <si>
    <t>315</t>
  </si>
  <si>
    <t>33000-V01</t>
  </si>
  <si>
    <t>Dodávka a montáž výťahu - podľa špecifikácie v časti technológia výťahu, vrátane elektroinštalácie, dopravných nákladov a manipulácie</t>
  </si>
  <si>
    <t>-346337747</t>
  </si>
  <si>
    <t>316</t>
  </si>
  <si>
    <t>33000-X1</t>
  </si>
  <si>
    <t>Vypracovanie konštrukčnej dokumentácie, zabezpečenie posúdenia na TI, revízie, prvá úradná skúška</t>
  </si>
  <si>
    <t>kpl</t>
  </si>
  <si>
    <t>1752656264</t>
  </si>
  <si>
    <t>317</t>
  </si>
  <si>
    <t>33000-X2</t>
  </si>
  <si>
    <t>Zaškolenie obsluhy a údržby</t>
  </si>
  <si>
    <t>NH</t>
  </si>
  <si>
    <t>-1467984949</t>
  </si>
  <si>
    <t>OST</t>
  </si>
  <si>
    <t>Ostatné</t>
  </si>
  <si>
    <t>X1</t>
  </si>
  <si>
    <t>Hasiace prístroje</t>
  </si>
  <si>
    <t>318</t>
  </si>
  <si>
    <t>HZSX20313</t>
  </si>
  <si>
    <t>Stavebno montážne práce náročné, odborné, remeselné (Tr 3) v rozsahu menej ako 4 hodiny</t>
  </si>
  <si>
    <t>hod</t>
  </si>
  <si>
    <t>637903176</t>
  </si>
  <si>
    <t>319</t>
  </si>
  <si>
    <t>HP0HPP6/ABC</t>
  </si>
  <si>
    <t>Hasiaci prístroj práškový 6kg - Práškový hasiaci prístroj s náplňou hmotnosti 6 kg, hasenie požiarov triedy A,B,C</t>
  </si>
  <si>
    <t>1871733633</t>
  </si>
  <si>
    <t>320</t>
  </si>
  <si>
    <t>HP0HPS5</t>
  </si>
  <si>
    <t>Hasiaci prístroj snehový 5kg - 5 kg snehový hasiaci prístroj vyrobený podľa normy EN3</t>
  </si>
  <si>
    <t>-1101127885</t>
  </si>
  <si>
    <t>321</t>
  </si>
  <si>
    <t>HP0PXF003</t>
  </si>
  <si>
    <t>Samolepka „piktogram“ - F 003 - Hasiaci prístroj</t>
  </si>
  <si>
    <t>-884643895</t>
  </si>
  <si>
    <t>322</t>
  </si>
  <si>
    <t>HP0XX001</t>
  </si>
  <si>
    <t>Montážny materiál - Súbor príchytiek a skrutiek pre montáž jedného hasiaceho prístroja</t>
  </si>
  <si>
    <t>-563659123</t>
  </si>
  <si>
    <t>X2</t>
  </si>
  <si>
    <t>Bezpečnostné značenie</t>
  </si>
  <si>
    <t>323</t>
  </si>
  <si>
    <t>-1582165957</t>
  </si>
  <si>
    <t>324</t>
  </si>
  <si>
    <t>HP0PXF004</t>
  </si>
  <si>
    <t>Samolepka „piktogram“ - F 004 - Únikový východ text</t>
  </si>
  <si>
    <t>-1215233172</t>
  </si>
  <si>
    <t>325</t>
  </si>
  <si>
    <t>HP0PXF005</t>
  </si>
  <si>
    <t>Samolepka „piktogram“ - F 005 - Šípka, smer úniku vpravo, vľavo alebo dole</t>
  </si>
  <si>
    <t>894227676</t>
  </si>
  <si>
    <t>326</t>
  </si>
  <si>
    <t>HP0PXF006</t>
  </si>
  <si>
    <t>Samolepka „piktogram“ - F 006 - Hlásič požiaru</t>
  </si>
  <si>
    <t>1553035855</t>
  </si>
  <si>
    <t>327</t>
  </si>
  <si>
    <t>HP0PXF008</t>
  </si>
  <si>
    <t>Samolepka „piktogram“ - F 008 - Ohlasovňa požiaru text</t>
  </si>
  <si>
    <t>2987935</t>
  </si>
  <si>
    <t>kg</t>
  </si>
  <si>
    <t>3a - vykurovanie</t>
  </si>
  <si>
    <t xml:space="preserve">    731 - Ústredné kúrenie, kotolne</t>
  </si>
  <si>
    <t xml:space="preserve">    732 - Ústredné kúrenie, strojovne</t>
  </si>
  <si>
    <t xml:space="preserve">    733 - Ústredné kúrenie, rozvodné potrubie vrátane fitingov, zavesov, prírub napr:</t>
  </si>
  <si>
    <t xml:space="preserve">    734 - Ústredné kúrenie, armatúry</t>
  </si>
  <si>
    <t xml:space="preserve">    735 - Ústredné kúrenie, vykurov. telesá</t>
  </si>
  <si>
    <t xml:space="preserve">    767 - Konštrukcie doplnkové </t>
  </si>
  <si>
    <t>973048121.S</t>
  </si>
  <si>
    <t>Vysekanie kapsy pre zaviazanie v murive betónovom hr. do 100 mm,  -0,00800t</t>
  </si>
  <si>
    <t>-195660594</t>
  </si>
  <si>
    <t>973049141</t>
  </si>
  <si>
    <t>Vysekanie kapsy v murive betónovom, tehlovom, sadrokartóne veľkosti do 250/250mm, hl. do 300mm,  -0,00500t</t>
  </si>
  <si>
    <t>9730491412</t>
  </si>
  <si>
    <t>Spätné vyspravenie kapsy v murive betónovom, tehlovom, sadrokartóne veľkosti do 250/250mm, hl. do 300mm,  -0,00500t</t>
  </si>
  <si>
    <t>7318908011</t>
  </si>
  <si>
    <t>Vnútrostaveniskové premiestnenie vybúraných hmôt vodorovne do 100 m</t>
  </si>
  <si>
    <t>979081111</t>
  </si>
  <si>
    <t>Odvoz sutiny a vybúraných hmôt na skládku do 1 km</t>
  </si>
  <si>
    <t>979081121</t>
  </si>
  <si>
    <t>Odvoz sutiny a vybúraných hmôt na skládku za každý ďalší 1 km</t>
  </si>
  <si>
    <t>713482121</t>
  </si>
  <si>
    <t>Montáž trubíc z PE,hr.15-30 mm,vnút.priemer do 38</t>
  </si>
  <si>
    <t>2837741542</t>
  </si>
  <si>
    <t>izolácie napr. TUBOLIT trubice 22/20-DG</t>
  </si>
  <si>
    <t>2837741555</t>
  </si>
  <si>
    <t>izolácie napr. TUBOLIT trubice 28/25-DG</t>
  </si>
  <si>
    <t>2837741568</t>
  </si>
  <si>
    <t>izolácie napr. TUBOLIT trubice do 35/30-DG</t>
  </si>
  <si>
    <t>713482122</t>
  </si>
  <si>
    <t>Montáž tepelnej izolácie s minerálnej vlny,hr.40-80 mm,vnút.priemer 39-86</t>
  </si>
  <si>
    <t>bm</t>
  </si>
  <si>
    <t>283774158211</t>
  </si>
  <si>
    <t>izolácie napr. Paroc HVAC Section Alucoat T s povrchovou Al fóliou a samolepiacim presahom DN40</t>
  </si>
  <si>
    <t>28377415821</t>
  </si>
  <si>
    <t>izolácie napr. Paroc HVAC Section Alucoat T s povrchovou Al fóliou a samolepiacim presahom DN 65</t>
  </si>
  <si>
    <t>998713101</t>
  </si>
  <si>
    <t>Presun hmôt pre izolácie tepelné v objektoch výšky do 6 m</t>
  </si>
  <si>
    <t>731</t>
  </si>
  <si>
    <t>Ústredné kúrenie, kotolne</t>
  </si>
  <si>
    <t>731211214A</t>
  </si>
  <si>
    <t>Montáž teplovodného kotla do 100 kW</t>
  </si>
  <si>
    <t>4847170000A</t>
  </si>
  <si>
    <t>Nástenný plynový kotol napr. TopGas® classic (60) -2 ks s nastaveným maximálnym menovitým tepelným výkonom 49,5 kW, Sada s vykurovacím regulátorom TopTronic E-ZE1, 2-TTE Základný modul WEZ, 1&amp;2-TTE rozširovací modul Okruh</t>
  </si>
  <si>
    <t>998731101</t>
  </si>
  <si>
    <t>Presun hmôt pre kotolne umiestnené vo výške (hĺbke) do 6 m</t>
  </si>
  <si>
    <t>732</t>
  </si>
  <si>
    <t>Ústredné kúrenie, strojovne</t>
  </si>
  <si>
    <t>732219301</t>
  </si>
  <si>
    <t>Montáž ohrievača vody zásobníkového stojatého kombinovaného do 1000 l</t>
  </si>
  <si>
    <t>súb</t>
  </si>
  <si>
    <t>4843888500</t>
  </si>
  <si>
    <t>Ohrievač vody kpl. napr. 5-CombiVal-ER (300)</t>
  </si>
  <si>
    <t>732429111</t>
  </si>
  <si>
    <t>Montáž čerpadla (do potrubia) obehového špirálového do DN 50</t>
  </si>
  <si>
    <t>4268150034</t>
  </si>
  <si>
    <t>Čerpadlá modulárne  napr. GRUNFOS MAGNA3 25-40, P=56W/240V</t>
  </si>
  <si>
    <t>4268150036</t>
  </si>
  <si>
    <t>Čerpadlá modulárne  napr. GRUNFOS MAGNA3 25-60, P=91W/240V</t>
  </si>
  <si>
    <t>4268150035</t>
  </si>
  <si>
    <t>Čerpadlá modulárne  napr. GRUNFOS MAGNA3 32-80, P=144W/240V</t>
  </si>
  <si>
    <t>7324291141</t>
  </si>
  <si>
    <t>Montáž zariadení strojovne</t>
  </si>
  <si>
    <t>43600011321</t>
  </si>
  <si>
    <t>združený rozdeľovač zberač napr. RS KOMBI DN 100</t>
  </si>
  <si>
    <t>436000113210054</t>
  </si>
  <si>
    <t>dplňovanie, úpravňa napr. Fillcontrol Plus Compact + Eral 30</t>
  </si>
  <si>
    <t>4360001132125</t>
  </si>
  <si>
    <t>anuloid napr. HST 65</t>
  </si>
  <si>
    <t>4360001132147</t>
  </si>
  <si>
    <t>neutralizačné zariadenie  box kpl. napr. (MJ, UO, UG)</t>
  </si>
  <si>
    <t>73242911411</t>
  </si>
  <si>
    <t>Montáž expanznej nádoby</t>
  </si>
  <si>
    <t>4846634000</t>
  </si>
  <si>
    <t>Nádoba expanzná napr. Reflex NG 80/6- 80 l + MK 1"</t>
  </si>
  <si>
    <t>4360000258</t>
  </si>
  <si>
    <t>Uvedenie systému do prevádzky, revízie</t>
  </si>
  <si>
    <t>klp</t>
  </si>
  <si>
    <t>4251202221</t>
  </si>
  <si>
    <t>Bezpečnosť kotolne (hasiaci prístroj snehový S 6, penotvorný prostriedok alebo vhodný detektor pre kontrolu tesnosti spojov plynových zariadení, lekárnička pre prvú pomoc, baterka, detektor na oxid uhoľnatý</t>
  </si>
  <si>
    <t>998732101</t>
  </si>
  <si>
    <t>Presun hmôt pre strojovne v objektoch výšky do 6 m</t>
  </si>
  <si>
    <t>733</t>
  </si>
  <si>
    <t>Ústredné kúrenie, rozvodné potrubie vrátane fitingov, zavesov, prírub napr:</t>
  </si>
  <si>
    <t>722130211</t>
  </si>
  <si>
    <t>Potrubie z oceľ.rúr pozinkovaných UNIVENTA - M STEEL-PRESS fi 18x1,2</t>
  </si>
  <si>
    <t>722130212</t>
  </si>
  <si>
    <t>Potrubie z oceľ.rúr pozinkovaných UNIVENTA - M STEEL-PRESS fi 22x1,5</t>
  </si>
  <si>
    <t>722130213</t>
  </si>
  <si>
    <t>Potrubie z oceľ.rúr pozinkovaných UNIVENTA - M STEEL-PRESS fi 28x1,5</t>
  </si>
  <si>
    <t>722130214</t>
  </si>
  <si>
    <t>Potrubie z oceľ.rúr pozinkovaných UNIVENTA - M STEEL-PRESS fi 35x1,5</t>
  </si>
  <si>
    <t>722130215</t>
  </si>
  <si>
    <t>Potrubie z oceľ.rúr pozinkovaných UNIVENTA - M STEEL-PRESS fi 42x1,5</t>
  </si>
  <si>
    <t>7221302151</t>
  </si>
  <si>
    <t>Potrubie z oceľ.rúr pozinkovaných UNIVENTA - M STEEL-PRESS fi 76,1x2,0</t>
  </si>
  <si>
    <t>733190217</t>
  </si>
  <si>
    <t>Tlaková skúška potrubia  rúrok do priem. 89,9/2</t>
  </si>
  <si>
    <t>998733101</t>
  </si>
  <si>
    <t>Presun hmôt pre rozvody potrubia v objektoch výšky do 6 m</t>
  </si>
  <si>
    <t>734</t>
  </si>
  <si>
    <t>Ústredné kúrenie, armatúry</t>
  </si>
  <si>
    <t>734209101</t>
  </si>
  <si>
    <t>Montáž závitovej armatúry s 1 závitom do G 1/2 napr:</t>
  </si>
  <si>
    <t>423</t>
  </si>
  <si>
    <t>Termostatická hlavica HERZ-Design Mini</t>
  </si>
  <si>
    <t>4223050300</t>
  </si>
  <si>
    <t>Kohút plniaci a vypúšťací PN 10, D 15 mm</t>
  </si>
  <si>
    <t>4223050000</t>
  </si>
  <si>
    <t>Kohút plniaci a vypúšťací PN 10, D 10 mm</t>
  </si>
  <si>
    <t>5518100524</t>
  </si>
  <si>
    <t>Regulačné a poistné armatúry Automatický odvzdušňovací ventil  1/2"</t>
  </si>
  <si>
    <t>5518100523</t>
  </si>
  <si>
    <t>Regulačné a poistné armatúry Automatický odvzdušňovací ventil  3/8"</t>
  </si>
  <si>
    <t>3883281500</t>
  </si>
  <si>
    <t>Teplomer    0--120°C</t>
  </si>
  <si>
    <t>3885000370</t>
  </si>
  <si>
    <t>Manometer 0-0,6MPa</t>
  </si>
  <si>
    <t>734209104</t>
  </si>
  <si>
    <t>Montáž závitovej armatúry s 1 závitom G 3/4 napr:</t>
  </si>
  <si>
    <t>422305055</t>
  </si>
  <si>
    <t>Kohút plniaci a  vypúšťací PN 10, D 20 mm</t>
  </si>
  <si>
    <t>5518100522</t>
  </si>
  <si>
    <t>Regulačné a poistné armatúry Automatický odvzdušňovací ventil  3/4"</t>
  </si>
  <si>
    <t>734209112</t>
  </si>
  <si>
    <t>Montáž závitovej armatúry s 2 závitmi do G 1/2 napr:</t>
  </si>
  <si>
    <t>422</t>
  </si>
  <si>
    <t>Priamy ventil do spiatočky HERZ-RL-1, 1/2</t>
  </si>
  <si>
    <t>4228461036</t>
  </si>
  <si>
    <t>1/2" termostatický ventil HERZ-TS-90-V, priamy, vonkajší závit G3/4</t>
  </si>
  <si>
    <t>734209114</t>
  </si>
  <si>
    <t>Montáž závitovej armatúry s 2 závitmi G 3/4 napr:</t>
  </si>
  <si>
    <t>4228461436</t>
  </si>
  <si>
    <t>3/4" ventil STRÖMAX-M, šikmý, regulačný s meracími ventilčekmi</t>
  </si>
  <si>
    <t>3195900021</t>
  </si>
  <si>
    <t>Kurenársko-inštalačné materiály Poistný ventil 3/4" x 1"  Pre vykurovanie - otvárací tlak 3 bar</t>
  </si>
  <si>
    <t>734209115</t>
  </si>
  <si>
    <t>Montáž závitovej armatúry s 2 závitmi G 1 napr:</t>
  </si>
  <si>
    <t>5510900292</t>
  </si>
  <si>
    <t>Guľový kohút s pákovým ovládačom, PN 10, DN 25</t>
  </si>
  <si>
    <t>4221168523</t>
  </si>
  <si>
    <t>Spätná klapka DN 25, PN 10</t>
  </si>
  <si>
    <t>4228461437</t>
  </si>
  <si>
    <t>1" ventil STRÖMAX-M, šikmý, regulačný s meracími ventilčekmi</t>
  </si>
  <si>
    <t>4228461553</t>
  </si>
  <si>
    <t>1" filter, veľkosť oka 0,4mm</t>
  </si>
  <si>
    <t>734209116</t>
  </si>
  <si>
    <t>Montáž závitovej armatúry s 2 závitmi G 5/4 napr:</t>
  </si>
  <si>
    <t>5510900294</t>
  </si>
  <si>
    <t>Guľový kohút s pákovým ovládačom, PN 10, DN 32</t>
  </si>
  <si>
    <t>734209117</t>
  </si>
  <si>
    <t>Montáž závitovej armatúry s 2 závitmi G 6/4 napr:</t>
  </si>
  <si>
    <t>5510900296</t>
  </si>
  <si>
    <t>Guľový kohút s pákovým ovládačom, PN 10, DN 40</t>
  </si>
  <si>
    <t>42211686005</t>
  </si>
  <si>
    <t>Spätná klapka DN 40, PN 10</t>
  </si>
  <si>
    <t>4228461555</t>
  </si>
  <si>
    <t>1 1/2" filter, veľkosť oka sieťoviny 0,4 mm</t>
  </si>
  <si>
    <t>734109215</t>
  </si>
  <si>
    <t>Montáž armatúry prírubovej s dvomi prírubami PN 1, 6 DN 65 napr:</t>
  </si>
  <si>
    <t>5510900300</t>
  </si>
  <si>
    <t>Guľový kohút s pákovým ovládačom, PN 10, DN 65</t>
  </si>
  <si>
    <t>4228461557</t>
  </si>
  <si>
    <t>2 1/2" filter, veľkosť oka sieťoviny 0,4 mm</t>
  </si>
  <si>
    <t>734209126</t>
  </si>
  <si>
    <t>Montáž závitovej armatúry s 3 závitmi  G 5/4 napr:</t>
  </si>
  <si>
    <t>4848803500</t>
  </si>
  <si>
    <t>Zmiešavač vody trojcestný napr. MIX AP D 32 so servopohonom</t>
  </si>
  <si>
    <t>734494218</t>
  </si>
  <si>
    <t>Ostatné meracie armatúry,návarok s rúrkovým závitom akosť do G 2</t>
  </si>
  <si>
    <t>998734101</t>
  </si>
  <si>
    <t>Presun hmôt pre armatúry v objektoch výšky do 6 m</t>
  </si>
  <si>
    <t>735</t>
  </si>
  <si>
    <t>Ústredné kúrenie, vykurov. telesá</t>
  </si>
  <si>
    <t>735158120</t>
  </si>
  <si>
    <t>Vykurovacie telesá panelové,tlaková skúška telesa vodou</t>
  </si>
  <si>
    <t>735159110</t>
  </si>
  <si>
    <t>Montáž vykurovacieho telesa panelového jadnoradového, dvojradového do 1500mm napr:</t>
  </si>
  <si>
    <t>4845366600</t>
  </si>
  <si>
    <t>Vykurovacie telesá oceľové doskové Korad 11K 600x0400</t>
  </si>
  <si>
    <t>4845374000</t>
  </si>
  <si>
    <t>Vykurovacie telesá oceľové doskové Korad 21K 600x0400</t>
  </si>
  <si>
    <t>4845374100</t>
  </si>
  <si>
    <t>Vykurovacie telesá doskové KORAD 21K 600x0500</t>
  </si>
  <si>
    <t>4845374200</t>
  </si>
  <si>
    <t>Vykurovacie telesá oceľové  doskové Korad 21K 600x0600</t>
  </si>
  <si>
    <t>4845374400</t>
  </si>
  <si>
    <t>Vykurovacie telesá doskové KORAD 21K 600x0800</t>
  </si>
  <si>
    <t>4845374600</t>
  </si>
  <si>
    <t>Vykurovacie telesá doskové KORAD 21K 600x1000</t>
  </si>
  <si>
    <t>4845374800</t>
  </si>
  <si>
    <t>Vykurovacie telesá oceľové  doskové Korad 21K 600x1200</t>
  </si>
  <si>
    <t>4845380300</t>
  </si>
  <si>
    <t>Vykurovacie telesá doskové KORAD 22K 600x0500</t>
  </si>
  <si>
    <t>4845380450</t>
  </si>
  <si>
    <t>Vykurovacie telesá oceľové  doskové Korad 22K 600x0800</t>
  </si>
  <si>
    <t>4845380550</t>
  </si>
  <si>
    <t>Vykurovacie telesá oceľové  doskové napr. Korad 22K 600x1000</t>
  </si>
  <si>
    <t>4845380650</t>
  </si>
  <si>
    <t>Vykurovacie telesá oceľové  doskové Korad 22VK 600x1200</t>
  </si>
  <si>
    <t>735159521</t>
  </si>
  <si>
    <t>Montáž vykurovacieho telesa panelového 900 mm dvojradového, trojradového do 2000mm</t>
  </si>
  <si>
    <t>4845381800</t>
  </si>
  <si>
    <t>Vykurovacie telesá oceľové  doskové Korad 22K 900x1200</t>
  </si>
  <si>
    <t>998735101</t>
  </si>
  <si>
    <t>Presun hmôt pre vykurovacie telesá v objektoch výšky do 6 m</t>
  </si>
  <si>
    <t>4845108500A1</t>
  </si>
  <si>
    <t>Vyregulovanie systému a vykurovacia skúška</t>
  </si>
  <si>
    <t>hzs</t>
  </si>
  <si>
    <t>4845108500A2</t>
  </si>
  <si>
    <t>Hydraulické vyregulovanie systému</t>
  </si>
  <si>
    <t>sub</t>
  </si>
  <si>
    <t>4845108500A3</t>
  </si>
  <si>
    <t>Napustenie systému</t>
  </si>
  <si>
    <t xml:space="preserve">Konštrukcie doplnkové </t>
  </si>
  <si>
    <t>767995105</t>
  </si>
  <si>
    <t>Montáž ostatných atypických  kovových stavebných doplnkových konštrukcií, konzol do 100 kg</t>
  </si>
  <si>
    <t>4848803528</t>
  </si>
  <si>
    <t>Materiál na ostatné atypické, kovové, stavebné a doplnkové konštrukcie, konzoly</t>
  </si>
  <si>
    <t>tu uveďte názov a typ ponúkaného výrobku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</si>
</sst>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167" fontId="16" fillId="0" borderId="0" xfId="0" applyNumberFormat="1" applyFont="1"/>
    <xf numFmtId="166" fontId="19" fillId="0" borderId="12" xfId="0" applyNumberFormat="1" applyFont="1" applyBorder="1"/>
    <xf numFmtId="166" fontId="19" fillId="0" borderId="13" xfId="0" applyNumberFormat="1" applyFont="1" applyBorder="1"/>
    <xf numFmtId="167" fontId="20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Protection="1">
      <protection locked="0"/>
    </xf>
    <xf numFmtId="167" fontId="5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14" fillId="0" borderId="22" xfId="0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 wrapText="1"/>
    </xf>
    <xf numFmtId="167" fontId="14" fillId="0" borderId="22" xfId="0" applyNumberFormat="1" applyFont="1" applyBorder="1" applyAlignment="1">
      <alignment vertical="center"/>
    </xf>
    <xf numFmtId="167" fontId="14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5" fillId="2" borderId="14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vertical="center"/>
    </xf>
    <xf numFmtId="166" fontId="15" fillId="0" borderId="15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0" borderId="2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15" fillId="0" borderId="20" xfId="0" applyNumberFormat="1" applyFont="1" applyBorder="1" applyAlignment="1">
      <alignment vertical="center"/>
    </xf>
    <xf numFmtId="166" fontId="15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506"/>
  <sheetViews>
    <sheetView showGridLines="0" tabSelected="1" topLeftCell="A228" zoomScaleNormal="100" workbookViewId="0">
      <selection activeCell="A228" sqref="A1:A1048576"/>
    </sheetView>
  </sheetViews>
  <sheetFormatPr defaultColWidth="11.42578125" defaultRowHeight="10.199999999999999" x14ac:dyDescent="0.2"/>
  <cols>
    <col min="1" max="1" width="8.28515625" customWidth="1"/>
    <col min="2" max="2" width="1.28515625" customWidth="1"/>
    <col min="3" max="4" width="4.28515625" customWidth="1"/>
    <col min="5" max="5" width="17.28515625" customWidth="1"/>
    <col min="6" max="6" width="50.7109375" customWidth="1"/>
    <col min="7" max="7" width="7.42578125" customWidth="1"/>
    <col min="8" max="8" width="14" customWidth="1"/>
    <col min="9" max="9" width="93" customWidth="1"/>
    <col min="10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28515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idden="1" x14ac:dyDescent="0.2"/>
    <row r="2" spans="2:46" ht="37.049999999999997" hidden="1" customHeight="1" x14ac:dyDescent="0.2"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AT2" s="7" t="s">
        <v>43</v>
      </c>
    </row>
    <row r="3" spans="2:46" ht="7.05" hidden="1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41</v>
      </c>
    </row>
    <row r="4" spans="2:46" ht="25.05" hidden="1" customHeight="1" x14ac:dyDescent="0.2">
      <c r="B4" s="10"/>
      <c r="D4" s="11" t="s">
        <v>46</v>
      </c>
      <c r="L4" s="10"/>
      <c r="M4" s="37" t="s">
        <v>3</v>
      </c>
      <c r="AT4" s="7" t="s">
        <v>1</v>
      </c>
    </row>
    <row r="5" spans="2:46" ht="7.05" hidden="1" customHeight="1" x14ac:dyDescent="0.2">
      <c r="B5" s="10"/>
      <c r="L5" s="10"/>
    </row>
    <row r="6" spans="2:46" ht="12" hidden="1" customHeight="1" x14ac:dyDescent="0.2">
      <c r="B6" s="10"/>
      <c r="D6" s="13" t="s">
        <v>5</v>
      </c>
      <c r="L6" s="10"/>
    </row>
    <row r="7" spans="2:46" ht="26.25" hidden="1" customHeight="1" x14ac:dyDescent="0.2">
      <c r="B7" s="10"/>
      <c r="E7" s="116" t="e">
        <f>#REF!</f>
        <v>#REF!</v>
      </c>
      <c r="F7" s="117"/>
      <c r="G7" s="117"/>
      <c r="H7" s="117"/>
      <c r="L7" s="10"/>
    </row>
    <row r="8" spans="2:46" s="1" customFormat="1" ht="12" hidden="1" customHeight="1" x14ac:dyDescent="0.2">
      <c r="B8" s="16"/>
      <c r="D8" s="13" t="s">
        <v>47</v>
      </c>
      <c r="L8" s="16"/>
    </row>
    <row r="9" spans="2:46" s="1" customFormat="1" ht="30" hidden="1" customHeight="1" x14ac:dyDescent="0.2">
      <c r="B9" s="16"/>
      <c r="E9" s="114" t="s">
        <v>48</v>
      </c>
      <c r="F9" s="115"/>
      <c r="G9" s="115"/>
      <c r="H9" s="115"/>
      <c r="L9" s="16"/>
    </row>
    <row r="10" spans="2:46" s="1" customFormat="1" hidden="1" x14ac:dyDescent="0.2">
      <c r="B10" s="16"/>
      <c r="L10" s="16"/>
    </row>
    <row r="11" spans="2:46" s="1" customFormat="1" ht="12" hidden="1" customHeight="1" x14ac:dyDescent="0.2">
      <c r="B11" s="16"/>
      <c r="D11" s="13" t="s">
        <v>6</v>
      </c>
      <c r="F11" s="12" t="s">
        <v>0</v>
      </c>
      <c r="I11" s="13" t="s">
        <v>7</v>
      </c>
      <c r="J11" s="12" t="s">
        <v>0</v>
      </c>
      <c r="L11" s="16"/>
    </row>
    <row r="12" spans="2:46" s="1" customFormat="1" ht="12" hidden="1" customHeight="1" x14ac:dyDescent="0.2">
      <c r="B12" s="16"/>
      <c r="D12" s="13" t="s">
        <v>8</v>
      </c>
      <c r="F12" s="12" t="s">
        <v>9</v>
      </c>
      <c r="I12" s="13" t="s">
        <v>10</v>
      </c>
      <c r="J12" s="27" t="e">
        <f>#REF!</f>
        <v>#REF!</v>
      </c>
      <c r="L12" s="16"/>
    </row>
    <row r="13" spans="2:46" s="1" customFormat="1" ht="10.8" hidden="1" customHeight="1" x14ac:dyDescent="0.2">
      <c r="B13" s="16"/>
      <c r="L13" s="16"/>
    </row>
    <row r="14" spans="2:46" s="1" customFormat="1" ht="12" hidden="1" customHeight="1" x14ac:dyDescent="0.2">
      <c r="B14" s="16"/>
      <c r="D14" s="13" t="s">
        <v>11</v>
      </c>
      <c r="I14" s="13" t="s">
        <v>12</v>
      </c>
      <c r="J14" s="12" t="e">
        <f>IF(#REF!="","",#REF!)</f>
        <v>#REF!</v>
      </c>
      <c r="L14" s="16"/>
    </row>
    <row r="15" spans="2:46" s="1" customFormat="1" ht="18" hidden="1" customHeight="1" x14ac:dyDescent="0.2">
      <c r="B15" s="16"/>
      <c r="E15" s="12" t="e">
        <f>IF(#REF!="","",#REF!)</f>
        <v>#REF!</v>
      </c>
      <c r="I15" s="13" t="s">
        <v>13</v>
      </c>
      <c r="J15" s="12" t="e">
        <f>IF(#REF!="","",#REF!)</f>
        <v>#REF!</v>
      </c>
      <c r="L15" s="16"/>
    </row>
    <row r="16" spans="2:46" s="1" customFormat="1" ht="7.05" hidden="1" customHeight="1" x14ac:dyDescent="0.2">
      <c r="B16" s="16"/>
      <c r="L16" s="16"/>
    </row>
    <row r="17" spans="2:12" s="1" customFormat="1" ht="12" hidden="1" customHeight="1" x14ac:dyDescent="0.2">
      <c r="B17" s="16"/>
      <c r="D17" s="13" t="s">
        <v>14</v>
      </c>
      <c r="I17" s="13" t="s">
        <v>12</v>
      </c>
      <c r="J17" s="14" t="e">
        <f>#REF!</f>
        <v>#REF!</v>
      </c>
      <c r="L17" s="16"/>
    </row>
    <row r="18" spans="2:12" s="1" customFormat="1" ht="18" hidden="1" customHeight="1" x14ac:dyDescent="0.2">
      <c r="B18" s="16"/>
      <c r="E18" s="119" t="e">
        <f>#REF!</f>
        <v>#REF!</v>
      </c>
      <c r="F18" s="120"/>
      <c r="G18" s="120"/>
      <c r="H18" s="120"/>
      <c r="I18" s="13" t="s">
        <v>13</v>
      </c>
      <c r="J18" s="14" t="e">
        <f>#REF!</f>
        <v>#REF!</v>
      </c>
      <c r="L18" s="16"/>
    </row>
    <row r="19" spans="2:12" s="1" customFormat="1" ht="7.05" hidden="1" customHeight="1" x14ac:dyDescent="0.2">
      <c r="B19" s="16"/>
      <c r="L19" s="16"/>
    </row>
    <row r="20" spans="2:12" s="1" customFormat="1" ht="12" hidden="1" customHeight="1" x14ac:dyDescent="0.2">
      <c r="B20" s="16"/>
      <c r="D20" s="13" t="s">
        <v>15</v>
      </c>
      <c r="I20" s="13" t="s">
        <v>12</v>
      </c>
      <c r="J20" s="12" t="e">
        <f>IF(#REF!="","",#REF!)</f>
        <v>#REF!</v>
      </c>
      <c r="L20" s="16"/>
    </row>
    <row r="21" spans="2:12" s="1" customFormat="1" ht="18" hidden="1" customHeight="1" x14ac:dyDescent="0.2">
      <c r="B21" s="16"/>
      <c r="E21" s="12" t="e">
        <f>IF(#REF!="","",#REF!)</f>
        <v>#REF!</v>
      </c>
      <c r="I21" s="13" t="s">
        <v>13</v>
      </c>
      <c r="J21" s="12" t="e">
        <f>IF(#REF!="","",#REF!)</f>
        <v>#REF!</v>
      </c>
      <c r="L21" s="16"/>
    </row>
    <row r="22" spans="2:12" s="1" customFormat="1" ht="7.05" hidden="1" customHeight="1" x14ac:dyDescent="0.2">
      <c r="B22" s="16"/>
      <c r="L22" s="16"/>
    </row>
    <row r="23" spans="2:12" s="1" customFormat="1" ht="12" hidden="1" customHeight="1" x14ac:dyDescent="0.2">
      <c r="B23" s="16"/>
      <c r="D23" s="13" t="s">
        <v>16</v>
      </c>
      <c r="I23" s="13" t="s">
        <v>12</v>
      </c>
      <c r="J23" s="12" t="e">
        <f>IF(#REF!="","",#REF!)</f>
        <v>#REF!</v>
      </c>
      <c r="L23" s="16"/>
    </row>
    <row r="24" spans="2:12" s="1" customFormat="1" ht="18" hidden="1" customHeight="1" x14ac:dyDescent="0.2">
      <c r="B24" s="16"/>
      <c r="E24" s="12" t="e">
        <f>IF(#REF!="","",#REF!)</f>
        <v>#REF!</v>
      </c>
      <c r="I24" s="13" t="s">
        <v>13</v>
      </c>
      <c r="J24" s="12" t="e">
        <f>IF(#REF!="","",#REF!)</f>
        <v>#REF!</v>
      </c>
      <c r="L24" s="16"/>
    </row>
    <row r="25" spans="2:12" s="1" customFormat="1" ht="7.05" hidden="1" customHeight="1" x14ac:dyDescent="0.2">
      <c r="B25" s="16"/>
      <c r="L25" s="16"/>
    </row>
    <row r="26" spans="2:12" s="1" customFormat="1" ht="12" hidden="1" customHeight="1" x14ac:dyDescent="0.2">
      <c r="B26" s="16"/>
      <c r="D26" s="13" t="s">
        <v>17</v>
      </c>
      <c r="L26" s="16"/>
    </row>
    <row r="27" spans="2:12" s="2" customFormat="1" ht="16.5" hidden="1" customHeight="1" x14ac:dyDescent="0.2">
      <c r="B27" s="38"/>
      <c r="E27" s="121" t="s">
        <v>0</v>
      </c>
      <c r="F27" s="121"/>
      <c r="G27" s="121"/>
      <c r="H27" s="121"/>
      <c r="L27" s="38"/>
    </row>
    <row r="28" spans="2:12" s="1" customFormat="1" ht="7.05" hidden="1" customHeight="1" x14ac:dyDescent="0.2">
      <c r="B28" s="16"/>
      <c r="L28" s="16"/>
    </row>
    <row r="29" spans="2:12" s="1" customFormat="1" ht="7.05" hidden="1" customHeight="1" x14ac:dyDescent="0.2">
      <c r="B29" s="16"/>
      <c r="D29" s="28"/>
      <c r="E29" s="28"/>
      <c r="F29" s="28"/>
      <c r="G29" s="28"/>
      <c r="H29" s="28"/>
      <c r="I29" s="28"/>
      <c r="J29" s="28"/>
      <c r="K29" s="28"/>
      <c r="L29" s="16"/>
    </row>
    <row r="30" spans="2:12" s="1" customFormat="1" ht="25.5" hidden="1" customHeight="1" x14ac:dyDescent="0.2">
      <c r="B30" s="16"/>
      <c r="D30" s="39" t="s">
        <v>18</v>
      </c>
      <c r="J30" s="36" t="e">
        <f>ROUND(J147, 2)</f>
        <v>#VALUE!</v>
      </c>
      <c r="L30" s="16"/>
    </row>
    <row r="31" spans="2:12" s="1" customFormat="1" ht="7.05" hidden="1" customHeight="1" x14ac:dyDescent="0.2">
      <c r="B31" s="16"/>
      <c r="D31" s="28"/>
      <c r="E31" s="28"/>
      <c r="F31" s="28"/>
      <c r="G31" s="28"/>
      <c r="H31" s="28"/>
      <c r="I31" s="28"/>
      <c r="J31" s="28"/>
      <c r="K31" s="28"/>
      <c r="L31" s="16"/>
    </row>
    <row r="32" spans="2:12" s="1" customFormat="1" ht="14.55" hidden="1" customHeight="1" x14ac:dyDescent="0.2">
      <c r="B32" s="16"/>
      <c r="F32" s="18" t="s">
        <v>20</v>
      </c>
      <c r="I32" s="18" t="s">
        <v>19</v>
      </c>
      <c r="J32" s="18" t="s">
        <v>21</v>
      </c>
      <c r="L32" s="16"/>
    </row>
    <row r="33" spans="2:12" s="1" customFormat="1" ht="14.55" hidden="1" customHeight="1" x14ac:dyDescent="0.2">
      <c r="B33" s="16"/>
      <c r="D33" s="29" t="s">
        <v>22</v>
      </c>
      <c r="E33" s="19" t="s">
        <v>23</v>
      </c>
      <c r="F33" s="40">
        <f>ROUND((SUM(BE147:BE505)),  2)</f>
        <v>0</v>
      </c>
      <c r="G33" s="41"/>
      <c r="H33" s="41"/>
      <c r="I33" s="42">
        <v>0.2</v>
      </c>
      <c r="J33" s="40">
        <f>ROUND(((SUM(BE147:BE505))*I33),  2)</f>
        <v>0</v>
      </c>
      <c r="L33" s="16"/>
    </row>
    <row r="34" spans="2:12" s="1" customFormat="1" ht="14.55" hidden="1" customHeight="1" x14ac:dyDescent="0.2">
      <c r="B34" s="16"/>
      <c r="E34" s="19" t="s">
        <v>24</v>
      </c>
      <c r="F34" s="40" t="e">
        <f>ROUND((SUM(BF147:BF505)),  2)</f>
        <v>#VALUE!</v>
      </c>
      <c r="G34" s="41"/>
      <c r="H34" s="41"/>
      <c r="I34" s="42">
        <v>0.2</v>
      </c>
      <c r="J34" s="40" t="e">
        <f>ROUND(((SUM(BF147:BF505))*I34),  2)</f>
        <v>#VALUE!</v>
      </c>
      <c r="L34" s="16"/>
    </row>
    <row r="35" spans="2:12" s="1" customFormat="1" ht="14.55" hidden="1" customHeight="1" x14ac:dyDescent="0.2">
      <c r="B35" s="16"/>
      <c r="E35" s="13" t="s">
        <v>25</v>
      </c>
      <c r="F35" s="43">
        <f>ROUND((SUM(BG147:BG505)),  2)</f>
        <v>0</v>
      </c>
      <c r="I35" s="44">
        <v>0.2</v>
      </c>
      <c r="J35" s="43">
        <f>0</f>
        <v>0</v>
      </c>
      <c r="L35" s="16"/>
    </row>
    <row r="36" spans="2:12" s="1" customFormat="1" ht="14.55" hidden="1" customHeight="1" x14ac:dyDescent="0.2">
      <c r="B36" s="16"/>
      <c r="E36" s="13" t="s">
        <v>26</v>
      </c>
      <c r="F36" s="43">
        <f>ROUND((SUM(BH147:BH505)),  2)</f>
        <v>0</v>
      </c>
      <c r="I36" s="44">
        <v>0.2</v>
      </c>
      <c r="J36" s="43">
        <f>0</f>
        <v>0</v>
      </c>
      <c r="L36" s="16"/>
    </row>
    <row r="37" spans="2:12" s="1" customFormat="1" ht="14.55" hidden="1" customHeight="1" x14ac:dyDescent="0.2">
      <c r="B37" s="16"/>
      <c r="E37" s="19" t="s">
        <v>27</v>
      </c>
      <c r="F37" s="40">
        <f>ROUND((SUM(BI147:BI505)),  2)</f>
        <v>0</v>
      </c>
      <c r="G37" s="41"/>
      <c r="H37" s="41"/>
      <c r="I37" s="42">
        <v>0</v>
      </c>
      <c r="J37" s="40">
        <f>0</f>
        <v>0</v>
      </c>
      <c r="L37" s="16"/>
    </row>
    <row r="38" spans="2:12" s="1" customFormat="1" ht="7.05" hidden="1" customHeight="1" x14ac:dyDescent="0.2">
      <c r="B38" s="16"/>
      <c r="L38" s="16"/>
    </row>
    <row r="39" spans="2:12" s="1" customFormat="1" ht="25.5" hidden="1" customHeight="1" x14ac:dyDescent="0.2">
      <c r="B39" s="16"/>
      <c r="C39" s="45"/>
      <c r="D39" s="46" t="s">
        <v>28</v>
      </c>
      <c r="E39" s="30"/>
      <c r="F39" s="30"/>
      <c r="G39" s="47" t="s">
        <v>29</v>
      </c>
      <c r="H39" s="48" t="s">
        <v>30</v>
      </c>
      <c r="I39" s="30"/>
      <c r="J39" s="49" t="e">
        <f>SUM(J30:J37)</f>
        <v>#VALUE!</v>
      </c>
      <c r="K39" s="50"/>
      <c r="L39" s="16"/>
    </row>
    <row r="40" spans="2:12" s="1" customFormat="1" ht="14.55" hidden="1" customHeight="1" x14ac:dyDescent="0.2">
      <c r="B40" s="16"/>
      <c r="L40" s="16"/>
    </row>
    <row r="41" spans="2:12" ht="14.55" hidden="1" customHeight="1" x14ac:dyDescent="0.2">
      <c r="B41" s="10"/>
      <c r="L41" s="10"/>
    </row>
    <row r="42" spans="2:12" ht="14.55" hidden="1" customHeight="1" x14ac:dyDescent="0.2">
      <c r="B42" s="10"/>
      <c r="L42" s="10"/>
    </row>
    <row r="43" spans="2:12" ht="14.55" hidden="1" customHeight="1" x14ac:dyDescent="0.2">
      <c r="B43" s="10"/>
      <c r="L43" s="10"/>
    </row>
    <row r="44" spans="2:12" ht="14.55" hidden="1" customHeight="1" x14ac:dyDescent="0.2">
      <c r="B44" s="10"/>
      <c r="L44" s="10"/>
    </row>
    <row r="45" spans="2:12" ht="14.55" hidden="1" customHeight="1" x14ac:dyDescent="0.2">
      <c r="B45" s="10"/>
      <c r="L45" s="10"/>
    </row>
    <row r="46" spans="2:12" ht="14.55" hidden="1" customHeight="1" x14ac:dyDescent="0.2">
      <c r="B46" s="10"/>
      <c r="L46" s="10"/>
    </row>
    <row r="47" spans="2:12" ht="14.55" hidden="1" customHeight="1" x14ac:dyDescent="0.2">
      <c r="B47" s="10"/>
      <c r="L47" s="10"/>
    </row>
    <row r="48" spans="2:12" ht="14.55" hidden="1" customHeight="1" x14ac:dyDescent="0.2">
      <c r="B48" s="10"/>
      <c r="L48" s="10"/>
    </row>
    <row r="49" spans="2:12" ht="14.55" hidden="1" customHeight="1" x14ac:dyDescent="0.2">
      <c r="B49" s="10"/>
      <c r="L49" s="10"/>
    </row>
    <row r="50" spans="2:12" s="1" customFormat="1" ht="14.55" hidden="1" customHeight="1" x14ac:dyDescent="0.2">
      <c r="B50" s="16"/>
      <c r="D50" s="20" t="s">
        <v>31</v>
      </c>
      <c r="E50" s="21"/>
      <c r="F50" s="21"/>
      <c r="G50" s="20" t="s">
        <v>32</v>
      </c>
      <c r="H50" s="21"/>
      <c r="I50" s="21"/>
      <c r="J50" s="21"/>
      <c r="K50" s="21"/>
      <c r="L50" s="16"/>
    </row>
    <row r="51" spans="2:12" hidden="1" x14ac:dyDescent="0.2">
      <c r="B51" s="10"/>
      <c r="L51" s="10"/>
    </row>
    <row r="52" spans="2:12" hidden="1" x14ac:dyDescent="0.2">
      <c r="B52" s="10"/>
      <c r="L52" s="10"/>
    </row>
    <row r="53" spans="2:12" hidden="1" x14ac:dyDescent="0.2">
      <c r="B53" s="10"/>
      <c r="L53" s="10"/>
    </row>
    <row r="54" spans="2:12" hidden="1" x14ac:dyDescent="0.2">
      <c r="B54" s="10"/>
      <c r="L54" s="10"/>
    </row>
    <row r="55" spans="2:12" hidden="1" x14ac:dyDescent="0.2">
      <c r="B55" s="10"/>
      <c r="L55" s="10"/>
    </row>
    <row r="56" spans="2:12" hidden="1" x14ac:dyDescent="0.2">
      <c r="B56" s="10"/>
      <c r="L56" s="10"/>
    </row>
    <row r="57" spans="2:12" hidden="1" x14ac:dyDescent="0.2">
      <c r="B57" s="10"/>
      <c r="L57" s="10"/>
    </row>
    <row r="58" spans="2:12" hidden="1" x14ac:dyDescent="0.2">
      <c r="B58" s="10"/>
      <c r="L58" s="10"/>
    </row>
    <row r="59" spans="2:12" hidden="1" x14ac:dyDescent="0.2">
      <c r="B59" s="10"/>
      <c r="L59" s="10"/>
    </row>
    <row r="60" spans="2:12" hidden="1" x14ac:dyDescent="0.2">
      <c r="B60" s="10"/>
      <c r="L60" s="10"/>
    </row>
    <row r="61" spans="2:12" s="1" customFormat="1" ht="13.2" hidden="1" x14ac:dyDescent="0.2">
      <c r="B61" s="16"/>
      <c r="D61" s="22" t="s">
        <v>33</v>
      </c>
      <c r="E61" s="17"/>
      <c r="F61" s="51" t="s">
        <v>34</v>
      </c>
      <c r="G61" s="22" t="s">
        <v>33</v>
      </c>
      <c r="H61" s="17"/>
      <c r="I61" s="17"/>
      <c r="J61" s="52" t="s">
        <v>34</v>
      </c>
      <c r="K61" s="17"/>
      <c r="L61" s="16"/>
    </row>
    <row r="62" spans="2:12" hidden="1" x14ac:dyDescent="0.2">
      <c r="B62" s="10"/>
      <c r="L62" s="10"/>
    </row>
    <row r="63" spans="2:12" hidden="1" x14ac:dyDescent="0.2">
      <c r="B63" s="10"/>
      <c r="L63" s="10"/>
    </row>
    <row r="64" spans="2:12" hidden="1" x14ac:dyDescent="0.2">
      <c r="B64" s="10"/>
      <c r="L64" s="10"/>
    </row>
    <row r="65" spans="2:12" s="1" customFormat="1" ht="13.2" hidden="1" x14ac:dyDescent="0.2">
      <c r="B65" s="16"/>
      <c r="D65" s="20" t="s">
        <v>35</v>
      </c>
      <c r="E65" s="21"/>
      <c r="F65" s="21"/>
      <c r="G65" s="20" t="s">
        <v>36</v>
      </c>
      <c r="H65" s="21"/>
      <c r="I65" s="21"/>
      <c r="J65" s="21"/>
      <c r="K65" s="21"/>
      <c r="L65" s="16"/>
    </row>
    <row r="66" spans="2:12" hidden="1" x14ac:dyDescent="0.2">
      <c r="B66" s="10"/>
      <c r="L66" s="10"/>
    </row>
    <row r="67" spans="2:12" hidden="1" x14ac:dyDescent="0.2">
      <c r="B67" s="10"/>
      <c r="L67" s="10"/>
    </row>
    <row r="68" spans="2:12" hidden="1" x14ac:dyDescent="0.2">
      <c r="B68" s="10"/>
      <c r="L68" s="10"/>
    </row>
    <row r="69" spans="2:12" hidden="1" x14ac:dyDescent="0.2">
      <c r="B69" s="10"/>
      <c r="L69" s="10"/>
    </row>
    <row r="70" spans="2:12" hidden="1" x14ac:dyDescent="0.2">
      <c r="B70" s="10"/>
      <c r="L70" s="10"/>
    </row>
    <row r="71" spans="2:12" hidden="1" x14ac:dyDescent="0.2">
      <c r="B71" s="10"/>
      <c r="L71" s="10"/>
    </row>
    <row r="72" spans="2:12" hidden="1" x14ac:dyDescent="0.2">
      <c r="B72" s="10"/>
      <c r="L72" s="10"/>
    </row>
    <row r="73" spans="2:12" hidden="1" x14ac:dyDescent="0.2">
      <c r="B73" s="10"/>
      <c r="L73" s="10"/>
    </row>
    <row r="74" spans="2:12" hidden="1" x14ac:dyDescent="0.2">
      <c r="B74" s="10"/>
      <c r="L74" s="10"/>
    </row>
    <row r="75" spans="2:12" hidden="1" x14ac:dyDescent="0.2">
      <c r="B75" s="10"/>
      <c r="L75" s="10"/>
    </row>
    <row r="76" spans="2:12" s="1" customFormat="1" ht="13.2" hidden="1" x14ac:dyDescent="0.2">
      <c r="B76" s="16"/>
      <c r="D76" s="22" t="s">
        <v>33</v>
      </c>
      <c r="E76" s="17"/>
      <c r="F76" s="51" t="s">
        <v>34</v>
      </c>
      <c r="G76" s="22" t="s">
        <v>33</v>
      </c>
      <c r="H76" s="17"/>
      <c r="I76" s="17"/>
      <c r="J76" s="52" t="s">
        <v>34</v>
      </c>
      <c r="K76" s="17"/>
      <c r="L76" s="16"/>
    </row>
    <row r="77" spans="2:12" s="1" customFormat="1" ht="14.55" hidden="1" customHeight="1" x14ac:dyDescent="0.2"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16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25"/>
      <c r="C81" s="26"/>
      <c r="D81" s="26"/>
      <c r="E81" s="26"/>
      <c r="F81" s="26"/>
      <c r="G81" s="26"/>
      <c r="H81" s="26"/>
      <c r="I81" s="26"/>
      <c r="J81" s="26"/>
      <c r="K81" s="26"/>
      <c r="L81" s="16"/>
    </row>
    <row r="82" spans="2:47" s="1" customFormat="1" ht="25.05" hidden="1" customHeight="1" x14ac:dyDescent="0.2">
      <c r="B82" s="16"/>
      <c r="C82" s="11" t="s">
        <v>49</v>
      </c>
      <c r="L82" s="16"/>
    </row>
    <row r="83" spans="2:47" s="1" customFormat="1" ht="7.05" hidden="1" customHeight="1" x14ac:dyDescent="0.2">
      <c r="B83" s="16"/>
      <c r="L83" s="16"/>
    </row>
    <row r="84" spans="2:47" s="1" customFormat="1" ht="12" hidden="1" customHeight="1" x14ac:dyDescent="0.2">
      <c r="B84" s="16"/>
      <c r="C84" s="13" t="s">
        <v>5</v>
      </c>
      <c r="L84" s="16"/>
    </row>
    <row r="85" spans="2:47" s="1" customFormat="1" ht="26.25" hidden="1" customHeight="1" x14ac:dyDescent="0.2">
      <c r="B85" s="16"/>
      <c r="E85" s="116" t="e">
        <f>E7</f>
        <v>#REF!</v>
      </c>
      <c r="F85" s="117"/>
      <c r="G85" s="117"/>
      <c r="H85" s="117"/>
      <c r="L85" s="16"/>
    </row>
    <row r="86" spans="2:47" s="1" customFormat="1" ht="12" hidden="1" customHeight="1" x14ac:dyDescent="0.2">
      <c r="B86" s="16"/>
      <c r="C86" s="13" t="s">
        <v>47</v>
      </c>
      <c r="L86" s="16"/>
    </row>
    <row r="87" spans="2:47" s="1" customFormat="1" ht="30" hidden="1" customHeight="1" x14ac:dyDescent="0.2">
      <c r="B87" s="16"/>
      <c r="E87" s="114" t="str">
        <f>E9</f>
        <v xml:space="preserve">1a - Centrum integrovanej zdravotnej starostlivosti, denné centrum pre seniorov, denný stacionár v meste </v>
      </c>
      <c r="F87" s="115"/>
      <c r="G87" s="115"/>
      <c r="H87" s="115"/>
      <c r="L87" s="16"/>
    </row>
    <row r="88" spans="2:47" s="1" customFormat="1" ht="7.05" hidden="1" customHeight="1" x14ac:dyDescent="0.2">
      <c r="B88" s="16"/>
      <c r="L88" s="16"/>
    </row>
    <row r="89" spans="2:47" s="1" customFormat="1" ht="12" hidden="1" customHeight="1" x14ac:dyDescent="0.2">
      <c r="B89" s="16"/>
      <c r="C89" s="13" t="s">
        <v>8</v>
      </c>
      <c r="F89" s="12" t="str">
        <f>F12</f>
        <v xml:space="preserve"> </v>
      </c>
      <c r="I89" s="13" t="s">
        <v>10</v>
      </c>
      <c r="J89" s="27" t="e">
        <f>IF(J12="","",J12)</f>
        <v>#REF!</v>
      </c>
      <c r="L89" s="16"/>
    </row>
    <row r="90" spans="2:47" s="1" customFormat="1" ht="7.05" hidden="1" customHeight="1" x14ac:dyDescent="0.2">
      <c r="B90" s="16"/>
      <c r="L90" s="16"/>
    </row>
    <row r="91" spans="2:47" s="1" customFormat="1" ht="15.3" hidden="1" customHeight="1" x14ac:dyDescent="0.2">
      <c r="B91" s="16"/>
      <c r="C91" s="13" t="s">
        <v>11</v>
      </c>
      <c r="F91" s="12" t="e">
        <f>E15</f>
        <v>#REF!</v>
      </c>
      <c r="I91" s="13" t="s">
        <v>15</v>
      </c>
      <c r="J91" s="15" t="e">
        <f>E21</f>
        <v>#REF!</v>
      </c>
      <c r="L91" s="16"/>
    </row>
    <row r="92" spans="2:47" s="1" customFormat="1" ht="15.3" hidden="1" customHeight="1" x14ac:dyDescent="0.2">
      <c r="B92" s="16"/>
      <c r="C92" s="13" t="s">
        <v>14</v>
      </c>
      <c r="F92" s="12" t="e">
        <f>IF(E18="","",E18)</f>
        <v>#REF!</v>
      </c>
      <c r="I92" s="13" t="s">
        <v>16</v>
      </c>
      <c r="J92" s="15" t="e">
        <f>E24</f>
        <v>#REF!</v>
      </c>
      <c r="L92" s="16"/>
    </row>
    <row r="93" spans="2:47" s="1" customFormat="1" ht="10.199999999999999" hidden="1" customHeight="1" x14ac:dyDescent="0.2">
      <c r="B93" s="16"/>
      <c r="L93" s="16"/>
    </row>
    <row r="94" spans="2:47" s="1" customFormat="1" ht="29.25" hidden="1" customHeight="1" x14ac:dyDescent="0.2">
      <c r="B94" s="16"/>
      <c r="C94" s="53" t="s">
        <v>50</v>
      </c>
      <c r="D94" s="45"/>
      <c r="E94" s="45"/>
      <c r="F94" s="45"/>
      <c r="G94" s="45"/>
      <c r="H94" s="45"/>
      <c r="I94" s="45"/>
      <c r="J94" s="54" t="s">
        <v>51</v>
      </c>
      <c r="K94" s="45"/>
      <c r="L94" s="16"/>
    </row>
    <row r="95" spans="2:47" s="1" customFormat="1" ht="10.199999999999999" hidden="1" customHeight="1" x14ac:dyDescent="0.2">
      <c r="B95" s="16"/>
      <c r="L95" s="16"/>
    </row>
    <row r="96" spans="2:47" s="1" customFormat="1" ht="22.8" hidden="1" customHeight="1" x14ac:dyDescent="0.2">
      <c r="B96" s="16"/>
      <c r="C96" s="55" t="s">
        <v>52</v>
      </c>
      <c r="J96" s="36" t="e">
        <f>J147</f>
        <v>#VALUE!</v>
      </c>
      <c r="L96" s="16"/>
      <c r="AU96" s="7" t="s">
        <v>53</v>
      </c>
    </row>
    <row r="97" spans="2:12" s="3" customFormat="1" ht="25.05" hidden="1" customHeight="1" x14ac:dyDescent="0.2">
      <c r="B97" s="56"/>
      <c r="D97" s="57" t="s">
        <v>54</v>
      </c>
      <c r="E97" s="58"/>
      <c r="F97" s="58"/>
      <c r="G97" s="58"/>
      <c r="H97" s="58"/>
      <c r="I97" s="58"/>
      <c r="J97" s="59" t="e">
        <f>J148</f>
        <v>#VALUE!</v>
      </c>
      <c r="L97" s="56"/>
    </row>
    <row r="98" spans="2:12" s="4" customFormat="1" ht="19.95" hidden="1" customHeight="1" x14ac:dyDescent="0.2">
      <c r="B98" s="60"/>
      <c r="D98" s="61" t="s">
        <v>55</v>
      </c>
      <c r="E98" s="62"/>
      <c r="F98" s="62"/>
      <c r="G98" s="62"/>
      <c r="H98" s="62"/>
      <c r="I98" s="62"/>
      <c r="J98" s="63">
        <f>J149</f>
        <v>0</v>
      </c>
      <c r="L98" s="60"/>
    </row>
    <row r="99" spans="2:12" s="4" customFormat="1" ht="19.95" hidden="1" customHeight="1" x14ac:dyDescent="0.2">
      <c r="B99" s="60"/>
      <c r="D99" s="61" t="s">
        <v>56</v>
      </c>
      <c r="E99" s="62"/>
      <c r="F99" s="62"/>
      <c r="G99" s="62"/>
      <c r="H99" s="62"/>
      <c r="I99" s="62"/>
      <c r="J99" s="63">
        <f>J163</f>
        <v>0</v>
      </c>
      <c r="L99" s="60"/>
    </row>
    <row r="100" spans="2:12" s="4" customFormat="1" ht="19.95" hidden="1" customHeight="1" x14ac:dyDescent="0.2">
      <c r="B100" s="60"/>
      <c r="D100" s="61" t="s">
        <v>57</v>
      </c>
      <c r="E100" s="62"/>
      <c r="F100" s="62"/>
      <c r="G100" s="62"/>
      <c r="H100" s="62"/>
      <c r="I100" s="62"/>
      <c r="J100" s="63">
        <f>J174</f>
        <v>0</v>
      </c>
      <c r="L100" s="60"/>
    </row>
    <row r="101" spans="2:12" s="4" customFormat="1" ht="19.95" hidden="1" customHeight="1" x14ac:dyDescent="0.2">
      <c r="B101" s="60"/>
      <c r="D101" s="61" t="s">
        <v>58</v>
      </c>
      <c r="E101" s="62"/>
      <c r="F101" s="62"/>
      <c r="G101" s="62"/>
      <c r="H101" s="62"/>
      <c r="I101" s="62"/>
      <c r="J101" s="63">
        <f>J198</f>
        <v>0</v>
      </c>
      <c r="L101" s="60"/>
    </row>
    <row r="102" spans="2:12" s="4" customFormat="1" ht="19.95" hidden="1" customHeight="1" x14ac:dyDescent="0.2">
      <c r="B102" s="60"/>
      <c r="D102" s="61" t="s">
        <v>59</v>
      </c>
      <c r="E102" s="62"/>
      <c r="F102" s="62"/>
      <c r="G102" s="62"/>
      <c r="H102" s="62"/>
      <c r="I102" s="62"/>
      <c r="J102" s="63" t="e">
        <f>J226</f>
        <v>#VALUE!</v>
      </c>
      <c r="L102" s="60"/>
    </row>
    <row r="103" spans="2:12" s="4" customFormat="1" ht="19.95" hidden="1" customHeight="1" x14ac:dyDescent="0.2">
      <c r="B103" s="60"/>
      <c r="D103" s="61" t="s">
        <v>60</v>
      </c>
      <c r="E103" s="62"/>
      <c r="F103" s="62"/>
      <c r="G103" s="62"/>
      <c r="H103" s="62"/>
      <c r="I103" s="62"/>
      <c r="J103" s="63">
        <f>J230</f>
        <v>0</v>
      </c>
      <c r="L103" s="60"/>
    </row>
    <row r="104" spans="2:12" s="4" customFormat="1" ht="19.95" hidden="1" customHeight="1" x14ac:dyDescent="0.2">
      <c r="B104" s="60"/>
      <c r="D104" s="61" t="s">
        <v>61</v>
      </c>
      <c r="E104" s="62"/>
      <c r="F104" s="62"/>
      <c r="G104" s="62"/>
      <c r="H104" s="62"/>
      <c r="I104" s="62"/>
      <c r="J104" s="63">
        <f>J278</f>
        <v>0</v>
      </c>
      <c r="L104" s="60"/>
    </row>
    <row r="105" spans="2:12" s="4" customFormat="1" ht="19.95" hidden="1" customHeight="1" x14ac:dyDescent="0.2">
      <c r="B105" s="60"/>
      <c r="D105" s="61" t="s">
        <v>62</v>
      </c>
      <c r="E105" s="62"/>
      <c r="F105" s="62"/>
      <c r="G105" s="62"/>
      <c r="H105" s="62"/>
      <c r="I105" s="62"/>
      <c r="J105" s="63">
        <f>J291</f>
        <v>0</v>
      </c>
      <c r="L105" s="60"/>
    </row>
    <row r="106" spans="2:12" s="3" customFormat="1" ht="25.05" hidden="1" customHeight="1" x14ac:dyDescent="0.2">
      <c r="B106" s="56"/>
      <c r="D106" s="57" t="s">
        <v>63</v>
      </c>
      <c r="E106" s="58"/>
      <c r="F106" s="58"/>
      <c r="G106" s="58"/>
      <c r="H106" s="58"/>
      <c r="I106" s="58"/>
      <c r="J106" s="59" t="e">
        <f>J293</f>
        <v>#VALUE!</v>
      </c>
      <c r="L106" s="56"/>
    </row>
    <row r="107" spans="2:12" s="4" customFormat="1" ht="19.95" hidden="1" customHeight="1" x14ac:dyDescent="0.2">
      <c r="B107" s="60"/>
      <c r="D107" s="61" t="s">
        <v>64</v>
      </c>
      <c r="E107" s="62"/>
      <c r="F107" s="62"/>
      <c r="G107" s="62"/>
      <c r="H107" s="62"/>
      <c r="I107" s="62"/>
      <c r="J107" s="63">
        <f>J294</f>
        <v>0</v>
      </c>
      <c r="L107" s="60"/>
    </row>
    <row r="108" spans="2:12" s="4" customFormat="1" ht="19.95" hidden="1" customHeight="1" x14ac:dyDescent="0.2">
      <c r="B108" s="60"/>
      <c r="D108" s="61" t="s">
        <v>65</v>
      </c>
      <c r="E108" s="62"/>
      <c r="F108" s="62"/>
      <c r="G108" s="62"/>
      <c r="H108" s="62"/>
      <c r="I108" s="62"/>
      <c r="J108" s="63">
        <f>J310</f>
        <v>0</v>
      </c>
      <c r="L108" s="60"/>
    </row>
    <row r="109" spans="2:12" s="4" customFormat="1" ht="19.95" hidden="1" customHeight="1" x14ac:dyDescent="0.2">
      <c r="B109" s="60"/>
      <c r="D109" s="61" t="s">
        <v>66</v>
      </c>
      <c r="E109" s="62"/>
      <c r="F109" s="62"/>
      <c r="G109" s="62"/>
      <c r="H109" s="62"/>
      <c r="I109" s="62"/>
      <c r="J109" s="63">
        <f>J327</f>
        <v>0</v>
      </c>
      <c r="L109" s="60"/>
    </row>
    <row r="110" spans="2:12" s="4" customFormat="1" ht="19.95" hidden="1" customHeight="1" x14ac:dyDescent="0.2">
      <c r="B110" s="60"/>
      <c r="D110" s="61" t="s">
        <v>67</v>
      </c>
      <c r="E110" s="62"/>
      <c r="F110" s="62"/>
      <c r="G110" s="62"/>
      <c r="H110" s="62"/>
      <c r="I110" s="62"/>
      <c r="J110" s="63">
        <f>J343</f>
        <v>0</v>
      </c>
      <c r="L110" s="60"/>
    </row>
    <row r="111" spans="2:12" s="4" customFormat="1" ht="19.95" hidden="1" customHeight="1" x14ac:dyDescent="0.2">
      <c r="B111" s="60"/>
      <c r="D111" s="61" t="s">
        <v>68</v>
      </c>
      <c r="E111" s="62"/>
      <c r="F111" s="62"/>
      <c r="G111" s="62"/>
      <c r="H111" s="62"/>
      <c r="I111" s="62"/>
      <c r="J111" s="63">
        <f>J347</f>
        <v>0</v>
      </c>
      <c r="L111" s="60"/>
    </row>
    <row r="112" spans="2:12" s="4" customFormat="1" ht="19.95" hidden="1" customHeight="1" x14ac:dyDescent="0.2">
      <c r="B112" s="60"/>
      <c r="D112" s="61" t="s">
        <v>69</v>
      </c>
      <c r="E112" s="62"/>
      <c r="F112" s="62"/>
      <c r="G112" s="62"/>
      <c r="H112" s="62"/>
      <c r="I112" s="62"/>
      <c r="J112" s="63">
        <f>J362</f>
        <v>0</v>
      </c>
      <c r="L112" s="60"/>
    </row>
    <row r="113" spans="2:12" s="4" customFormat="1" ht="19.95" hidden="1" customHeight="1" x14ac:dyDescent="0.2">
      <c r="B113" s="60"/>
      <c r="D113" s="61" t="s">
        <v>70</v>
      </c>
      <c r="E113" s="62"/>
      <c r="F113" s="62"/>
      <c r="G113" s="62"/>
      <c r="H113" s="62"/>
      <c r="I113" s="62"/>
      <c r="J113" s="63" t="e">
        <f>J367</f>
        <v>#VALUE!</v>
      </c>
      <c r="L113" s="60"/>
    </row>
    <row r="114" spans="2:12" s="4" customFormat="1" ht="19.95" hidden="1" customHeight="1" x14ac:dyDescent="0.2">
      <c r="B114" s="60"/>
      <c r="D114" s="61" t="s">
        <v>71</v>
      </c>
      <c r="E114" s="62"/>
      <c r="F114" s="62"/>
      <c r="G114" s="62"/>
      <c r="H114" s="62"/>
      <c r="I114" s="62"/>
      <c r="J114" s="63">
        <f>J423</f>
        <v>0</v>
      </c>
      <c r="L114" s="60"/>
    </row>
    <row r="115" spans="2:12" s="4" customFormat="1" ht="19.95" hidden="1" customHeight="1" x14ac:dyDescent="0.2">
      <c r="B115" s="60"/>
      <c r="D115" s="61" t="s">
        <v>72</v>
      </c>
      <c r="E115" s="62"/>
      <c r="F115" s="62"/>
      <c r="G115" s="62"/>
      <c r="H115" s="62"/>
      <c r="I115" s="62"/>
      <c r="J115" s="63">
        <f>J442</f>
        <v>0</v>
      </c>
      <c r="L115" s="60"/>
    </row>
    <row r="116" spans="2:12" s="4" customFormat="1" ht="19.95" hidden="1" customHeight="1" x14ac:dyDescent="0.2">
      <c r="B116" s="60"/>
      <c r="D116" s="61" t="s">
        <v>73</v>
      </c>
      <c r="E116" s="62"/>
      <c r="F116" s="62"/>
      <c r="G116" s="62"/>
      <c r="H116" s="62"/>
      <c r="I116" s="62"/>
      <c r="J116" s="63">
        <f>J454</f>
        <v>0</v>
      </c>
      <c r="L116" s="60"/>
    </row>
    <row r="117" spans="2:12" s="4" customFormat="1" ht="19.95" hidden="1" customHeight="1" x14ac:dyDescent="0.2">
      <c r="B117" s="60"/>
      <c r="D117" s="61" t="s">
        <v>74</v>
      </c>
      <c r="E117" s="62"/>
      <c r="F117" s="62"/>
      <c r="G117" s="62"/>
      <c r="H117" s="62"/>
      <c r="I117" s="62"/>
      <c r="J117" s="63">
        <f>J462</f>
        <v>0</v>
      </c>
      <c r="L117" s="60"/>
    </row>
    <row r="118" spans="2:12" s="4" customFormat="1" ht="19.95" hidden="1" customHeight="1" x14ac:dyDescent="0.2">
      <c r="B118" s="60"/>
      <c r="D118" s="61" t="s">
        <v>75</v>
      </c>
      <c r="E118" s="62"/>
      <c r="F118" s="62"/>
      <c r="G118" s="62"/>
      <c r="H118" s="62"/>
      <c r="I118" s="62"/>
      <c r="J118" s="63">
        <f>J469</f>
        <v>0</v>
      </c>
      <c r="L118" s="60"/>
    </row>
    <row r="119" spans="2:12" s="4" customFormat="1" ht="19.95" hidden="1" customHeight="1" x14ac:dyDescent="0.2">
      <c r="B119" s="60"/>
      <c r="D119" s="61" t="s">
        <v>76</v>
      </c>
      <c r="E119" s="62"/>
      <c r="F119" s="62"/>
      <c r="G119" s="62"/>
      <c r="H119" s="62"/>
      <c r="I119" s="62"/>
      <c r="J119" s="63">
        <f>J472</f>
        <v>0</v>
      </c>
      <c r="L119" s="60"/>
    </row>
    <row r="120" spans="2:12" s="4" customFormat="1" ht="19.95" hidden="1" customHeight="1" x14ac:dyDescent="0.2">
      <c r="B120" s="60"/>
      <c r="D120" s="61" t="s">
        <v>77</v>
      </c>
      <c r="E120" s="62"/>
      <c r="F120" s="62"/>
      <c r="G120" s="62"/>
      <c r="H120" s="62"/>
      <c r="I120" s="62"/>
      <c r="J120" s="63">
        <f>J477</f>
        <v>0</v>
      </c>
      <c r="L120" s="60"/>
    </row>
    <row r="121" spans="2:12" s="4" customFormat="1" ht="19.95" hidden="1" customHeight="1" x14ac:dyDescent="0.2">
      <c r="B121" s="60"/>
      <c r="D121" s="61" t="s">
        <v>78</v>
      </c>
      <c r="E121" s="62"/>
      <c r="F121" s="62"/>
      <c r="G121" s="62"/>
      <c r="H121" s="62"/>
      <c r="I121" s="62"/>
      <c r="J121" s="63">
        <f>J481</f>
        <v>0</v>
      </c>
      <c r="L121" s="60"/>
    </row>
    <row r="122" spans="2:12" s="4" customFormat="1" ht="19.95" hidden="1" customHeight="1" x14ac:dyDescent="0.2">
      <c r="B122" s="60"/>
      <c r="D122" s="61" t="s">
        <v>79</v>
      </c>
      <c r="E122" s="62"/>
      <c r="F122" s="62"/>
      <c r="G122" s="62"/>
      <c r="H122" s="62"/>
      <c r="I122" s="62"/>
      <c r="J122" s="63">
        <f>J484</f>
        <v>0</v>
      </c>
      <c r="L122" s="60"/>
    </row>
    <row r="123" spans="2:12" s="3" customFormat="1" ht="25.05" hidden="1" customHeight="1" x14ac:dyDescent="0.2">
      <c r="B123" s="56"/>
      <c r="D123" s="57" t="s">
        <v>80</v>
      </c>
      <c r="E123" s="58"/>
      <c r="F123" s="58"/>
      <c r="G123" s="58"/>
      <c r="H123" s="58"/>
      <c r="I123" s="58"/>
      <c r="J123" s="59">
        <f>J488</f>
        <v>0</v>
      </c>
      <c r="L123" s="56"/>
    </row>
    <row r="124" spans="2:12" s="4" customFormat="1" ht="19.95" hidden="1" customHeight="1" x14ac:dyDescent="0.2">
      <c r="B124" s="60"/>
      <c r="D124" s="61" t="s">
        <v>81</v>
      </c>
      <c r="E124" s="62"/>
      <c r="F124" s="62"/>
      <c r="G124" s="62"/>
      <c r="H124" s="62"/>
      <c r="I124" s="62"/>
      <c r="J124" s="63">
        <f>J489</f>
        <v>0</v>
      </c>
      <c r="L124" s="60"/>
    </row>
    <row r="125" spans="2:12" s="4" customFormat="1" ht="14.7" hidden="1" customHeight="1" x14ac:dyDescent="0.2">
      <c r="B125" s="60"/>
      <c r="D125" s="61" t="s">
        <v>82</v>
      </c>
      <c r="E125" s="62"/>
      <c r="F125" s="62"/>
      <c r="G125" s="62"/>
      <c r="H125" s="62"/>
      <c r="I125" s="62"/>
      <c r="J125" s="63">
        <f>J493</f>
        <v>0</v>
      </c>
      <c r="L125" s="60"/>
    </row>
    <row r="126" spans="2:12" s="4" customFormat="1" ht="14.7" hidden="1" customHeight="1" x14ac:dyDescent="0.2">
      <c r="B126" s="60"/>
      <c r="D126" s="61" t="s">
        <v>83</v>
      </c>
      <c r="E126" s="62"/>
      <c r="F126" s="62"/>
      <c r="G126" s="62"/>
      <c r="H126" s="62"/>
      <c r="I126" s="62"/>
      <c r="J126" s="63">
        <f>J494</f>
        <v>0</v>
      </c>
      <c r="L126" s="60"/>
    </row>
    <row r="127" spans="2:12" s="4" customFormat="1" ht="14.7" hidden="1" customHeight="1" x14ac:dyDescent="0.2">
      <c r="B127" s="60"/>
      <c r="D127" s="61" t="s">
        <v>84</v>
      </c>
      <c r="E127" s="62"/>
      <c r="F127" s="62"/>
      <c r="G127" s="62"/>
      <c r="H127" s="62"/>
      <c r="I127" s="62"/>
      <c r="J127" s="63">
        <f>J500</f>
        <v>0</v>
      </c>
      <c r="L127" s="60"/>
    </row>
    <row r="128" spans="2:12" s="1" customFormat="1" ht="21.75" hidden="1" customHeight="1" x14ac:dyDescent="0.2">
      <c r="B128" s="16"/>
      <c r="L128" s="16"/>
    </row>
    <row r="129" spans="2:12" s="1" customFormat="1" ht="7.05" hidden="1" customHeight="1" x14ac:dyDescent="0.2">
      <c r="B129" s="23"/>
      <c r="C129" s="24"/>
      <c r="D129" s="24"/>
      <c r="E129" s="24"/>
      <c r="F129" s="24"/>
      <c r="G129" s="24"/>
      <c r="H129" s="24"/>
      <c r="I129" s="24"/>
      <c r="J129" s="24"/>
      <c r="K129" s="24"/>
      <c r="L129" s="16"/>
    </row>
    <row r="130" spans="2:12" hidden="1" x14ac:dyDescent="0.2"/>
    <row r="131" spans="2:12" hidden="1" x14ac:dyDescent="0.2"/>
    <row r="132" spans="2:12" hidden="1" x14ac:dyDescent="0.2"/>
    <row r="133" spans="2:12" s="1" customFormat="1" ht="7.05" hidden="1" customHeight="1" x14ac:dyDescent="0.2">
      <c r="B133" s="25"/>
      <c r="C133" s="26"/>
      <c r="D133" s="26"/>
      <c r="E133" s="26"/>
      <c r="F133" s="26"/>
      <c r="G133" s="26"/>
      <c r="H133" s="26"/>
      <c r="I133" s="26"/>
      <c r="J133" s="26"/>
      <c r="K133" s="26"/>
      <c r="L133" s="16"/>
    </row>
    <row r="134" spans="2:12" s="1" customFormat="1" ht="25.05" hidden="1" customHeight="1" x14ac:dyDescent="0.2">
      <c r="B134" s="16"/>
      <c r="C134" s="11" t="s">
        <v>85</v>
      </c>
      <c r="L134" s="16"/>
    </row>
    <row r="135" spans="2:12" s="1" customFormat="1" ht="7.05" hidden="1" customHeight="1" x14ac:dyDescent="0.2">
      <c r="B135" s="16"/>
      <c r="L135" s="16"/>
    </row>
    <row r="136" spans="2:12" s="1" customFormat="1" ht="12" hidden="1" customHeight="1" x14ac:dyDescent="0.2">
      <c r="B136" s="16"/>
      <c r="C136" s="13" t="s">
        <v>5</v>
      </c>
      <c r="L136" s="16"/>
    </row>
    <row r="137" spans="2:12" s="1" customFormat="1" ht="26.25" hidden="1" customHeight="1" x14ac:dyDescent="0.2">
      <c r="B137" s="16"/>
      <c r="E137" s="116" t="e">
        <f>E7</f>
        <v>#REF!</v>
      </c>
      <c r="F137" s="117"/>
      <c r="G137" s="117"/>
      <c r="H137" s="117"/>
      <c r="L137" s="16"/>
    </row>
    <row r="138" spans="2:12" s="1" customFormat="1" ht="12" hidden="1" customHeight="1" x14ac:dyDescent="0.2">
      <c r="B138" s="16"/>
      <c r="C138" s="13" t="s">
        <v>47</v>
      </c>
      <c r="L138" s="16"/>
    </row>
    <row r="139" spans="2:12" s="1" customFormat="1" ht="30" hidden="1" customHeight="1" x14ac:dyDescent="0.2">
      <c r="B139" s="16"/>
      <c r="E139" s="114" t="str">
        <f>E9</f>
        <v xml:space="preserve">1a - Centrum integrovanej zdravotnej starostlivosti, denné centrum pre seniorov, denný stacionár v meste </v>
      </c>
      <c r="F139" s="115"/>
      <c r="G139" s="115"/>
      <c r="H139" s="115"/>
      <c r="L139" s="16"/>
    </row>
    <row r="140" spans="2:12" s="1" customFormat="1" ht="7.05" hidden="1" customHeight="1" x14ac:dyDescent="0.2">
      <c r="B140" s="16"/>
      <c r="L140" s="16"/>
    </row>
    <row r="141" spans="2:12" s="1" customFormat="1" ht="12" hidden="1" customHeight="1" x14ac:dyDescent="0.2">
      <c r="B141" s="16"/>
      <c r="C141" s="13" t="s">
        <v>8</v>
      </c>
      <c r="F141" s="12" t="str">
        <f>F12</f>
        <v xml:space="preserve"> </v>
      </c>
      <c r="I141" s="13" t="s">
        <v>10</v>
      </c>
      <c r="J141" s="27" t="e">
        <f>IF(J12="","",J12)</f>
        <v>#REF!</v>
      </c>
      <c r="L141" s="16"/>
    </row>
    <row r="142" spans="2:12" s="1" customFormat="1" ht="7.05" hidden="1" customHeight="1" x14ac:dyDescent="0.2">
      <c r="B142" s="16"/>
      <c r="L142" s="16"/>
    </row>
    <row r="143" spans="2:12" s="1" customFormat="1" ht="15.3" hidden="1" customHeight="1" x14ac:dyDescent="0.2">
      <c r="B143" s="16"/>
      <c r="C143" s="13" t="s">
        <v>11</v>
      </c>
      <c r="F143" s="12" t="e">
        <f>E15</f>
        <v>#REF!</v>
      </c>
      <c r="I143" s="13" t="s">
        <v>15</v>
      </c>
      <c r="J143" s="15" t="e">
        <f>E21</f>
        <v>#REF!</v>
      </c>
      <c r="L143" s="16"/>
    </row>
    <row r="144" spans="2:12" s="1" customFormat="1" ht="15.3" hidden="1" customHeight="1" x14ac:dyDescent="0.2">
      <c r="B144" s="16"/>
      <c r="C144" s="13" t="s">
        <v>14</v>
      </c>
      <c r="F144" s="12" t="e">
        <f>IF(E18="","",E18)</f>
        <v>#REF!</v>
      </c>
      <c r="I144" s="13" t="s">
        <v>16</v>
      </c>
      <c r="J144" s="15" t="e">
        <f>E24</f>
        <v>#REF!</v>
      </c>
      <c r="L144" s="16"/>
    </row>
    <row r="145" spans="2:65" s="1" customFormat="1" ht="10.199999999999999" hidden="1" customHeight="1" x14ac:dyDescent="0.2">
      <c r="B145" s="16"/>
      <c r="L145" s="16"/>
    </row>
    <row r="146" spans="2:65" s="5" customFormat="1" ht="29.25" hidden="1" customHeight="1" x14ac:dyDescent="0.2">
      <c r="B146" s="64"/>
      <c r="C146" s="65" t="s">
        <v>86</v>
      </c>
      <c r="D146" s="66" t="s">
        <v>39</v>
      </c>
      <c r="E146" s="66" t="s">
        <v>37</v>
      </c>
      <c r="F146" s="66" t="s">
        <v>38</v>
      </c>
      <c r="G146" s="66" t="s">
        <v>87</v>
      </c>
      <c r="H146" s="66" t="s">
        <v>88</v>
      </c>
      <c r="I146" s="66" t="s">
        <v>89</v>
      </c>
      <c r="J146" s="67" t="s">
        <v>51</v>
      </c>
      <c r="K146" s="68" t="s">
        <v>90</v>
      </c>
      <c r="L146" s="64"/>
      <c r="M146" s="31" t="s">
        <v>0</v>
      </c>
      <c r="N146" s="32" t="s">
        <v>22</v>
      </c>
      <c r="O146" s="32" t="s">
        <v>91</v>
      </c>
      <c r="P146" s="32" t="s">
        <v>92</v>
      </c>
      <c r="Q146" s="32" t="s">
        <v>93</v>
      </c>
      <c r="R146" s="32" t="s">
        <v>94</v>
      </c>
      <c r="S146" s="32" t="s">
        <v>95</v>
      </c>
      <c r="T146" s="33" t="s">
        <v>96</v>
      </c>
    </row>
    <row r="147" spans="2:65" s="1" customFormat="1" ht="22.8" hidden="1" customHeight="1" x14ac:dyDescent="0.3">
      <c r="B147" s="16"/>
      <c r="C147" s="35" t="s">
        <v>52</v>
      </c>
      <c r="J147" s="69" t="e">
        <f>BK147</f>
        <v>#VALUE!</v>
      </c>
      <c r="L147" s="16"/>
      <c r="M147" s="34"/>
      <c r="N147" s="28"/>
      <c r="O147" s="28"/>
      <c r="P147" s="70">
        <f>P148+P293+P488</f>
        <v>0</v>
      </c>
      <c r="Q147" s="28"/>
      <c r="R147" s="70">
        <f>R148+R293+R488</f>
        <v>2006.5672687399997</v>
      </c>
      <c r="S147" s="28"/>
      <c r="T147" s="71">
        <f>T148+T293+T488</f>
        <v>0</v>
      </c>
      <c r="AT147" s="7" t="s">
        <v>40</v>
      </c>
      <c r="AU147" s="7" t="s">
        <v>53</v>
      </c>
      <c r="BK147" s="72" t="e">
        <f>BK148+BK293+BK488</f>
        <v>#VALUE!</v>
      </c>
    </row>
    <row r="148" spans="2:65" s="6" customFormat="1" ht="25.95" hidden="1" customHeight="1" x14ac:dyDescent="0.25">
      <c r="B148" s="73"/>
      <c r="D148" s="74" t="s">
        <v>40</v>
      </c>
      <c r="E148" s="75" t="s">
        <v>97</v>
      </c>
      <c r="F148" s="75" t="s">
        <v>98</v>
      </c>
      <c r="I148" s="76"/>
      <c r="J148" s="77" t="e">
        <f>BK148</f>
        <v>#VALUE!</v>
      </c>
      <c r="L148" s="73"/>
      <c r="M148" s="78"/>
      <c r="P148" s="79">
        <f>P149+P163+P174+P198+P226+P230+P278+P291</f>
        <v>0</v>
      </c>
      <c r="R148" s="79">
        <f>R149+R163+R174+R198+R226+R230+R278+R291</f>
        <v>1979.1887565099996</v>
      </c>
      <c r="T148" s="80">
        <f>T149+T163+T174+T198+T226+T230+T278+T291</f>
        <v>0</v>
      </c>
      <c r="AR148" s="74" t="s">
        <v>42</v>
      </c>
      <c r="AT148" s="81" t="s">
        <v>40</v>
      </c>
      <c r="AU148" s="81" t="s">
        <v>41</v>
      </c>
      <c r="AY148" s="74" t="s">
        <v>99</v>
      </c>
      <c r="BK148" s="82" t="e">
        <f>BK149+BK163+BK174+BK198+BK226+BK230+BK278+BK291</f>
        <v>#VALUE!</v>
      </c>
    </row>
    <row r="149" spans="2:65" s="6" customFormat="1" ht="22.8" hidden="1" customHeight="1" x14ac:dyDescent="0.25">
      <c r="B149" s="73"/>
      <c r="D149" s="74" t="s">
        <v>40</v>
      </c>
      <c r="E149" s="83" t="s">
        <v>42</v>
      </c>
      <c r="F149" s="83" t="s">
        <v>100</v>
      </c>
      <c r="I149" s="76"/>
      <c r="J149" s="84">
        <f>BK149</f>
        <v>0</v>
      </c>
      <c r="L149" s="73"/>
      <c r="M149" s="78"/>
      <c r="P149" s="79">
        <f>SUM(P150:P162)</f>
        <v>0</v>
      </c>
      <c r="R149" s="79">
        <f>SUM(R150:R162)</f>
        <v>0</v>
      </c>
      <c r="T149" s="80">
        <f>SUM(T150:T162)</f>
        <v>0</v>
      </c>
      <c r="AR149" s="74" t="s">
        <v>42</v>
      </c>
      <c r="AT149" s="81" t="s">
        <v>40</v>
      </c>
      <c r="AU149" s="81" t="s">
        <v>42</v>
      </c>
      <c r="AY149" s="74" t="s">
        <v>99</v>
      </c>
      <c r="BK149" s="82">
        <f>SUM(BK150:BK162)</f>
        <v>0</v>
      </c>
    </row>
    <row r="150" spans="2:65" s="1" customFormat="1" ht="24.3" hidden="1" customHeight="1" x14ac:dyDescent="0.2">
      <c r="B150" s="16"/>
      <c r="C150" s="85" t="s">
        <v>42</v>
      </c>
      <c r="D150" s="85" t="s">
        <v>101</v>
      </c>
      <c r="E150" s="86" t="s">
        <v>102</v>
      </c>
      <c r="F150" s="87" t="s">
        <v>103</v>
      </c>
      <c r="G150" s="88" t="s">
        <v>104</v>
      </c>
      <c r="H150" s="89">
        <v>10</v>
      </c>
      <c r="I150" s="90"/>
      <c r="J150" s="89">
        <f t="shared" ref="J150:J162" si="0">ROUND(I150*H150,3)</f>
        <v>0</v>
      </c>
      <c r="K150" s="91"/>
      <c r="L150" s="16"/>
      <c r="M150" s="92" t="s">
        <v>0</v>
      </c>
      <c r="N150" s="93" t="s">
        <v>24</v>
      </c>
      <c r="P150" s="94">
        <f t="shared" ref="P150:P162" si="1">O150*H150</f>
        <v>0</v>
      </c>
      <c r="Q150" s="94">
        <v>0</v>
      </c>
      <c r="R150" s="94">
        <f t="shared" ref="R150:R162" si="2">Q150*H150</f>
        <v>0</v>
      </c>
      <c r="S150" s="94">
        <v>0</v>
      </c>
      <c r="T150" s="95">
        <f t="shared" ref="T150:T162" si="3">S150*H150</f>
        <v>0</v>
      </c>
      <c r="AR150" s="96" t="s">
        <v>105</v>
      </c>
      <c r="AT150" s="96" t="s">
        <v>101</v>
      </c>
      <c r="AU150" s="96" t="s">
        <v>44</v>
      </c>
      <c r="AY150" s="7" t="s">
        <v>99</v>
      </c>
      <c r="BE150" s="97">
        <f t="shared" ref="BE150:BE162" si="4">IF(N150="základná",J150,0)</f>
        <v>0</v>
      </c>
      <c r="BF150" s="97">
        <f t="shared" ref="BF150:BF162" si="5">IF(N150="znížená",J150,0)</f>
        <v>0</v>
      </c>
      <c r="BG150" s="97">
        <f t="shared" ref="BG150:BG162" si="6">IF(N150="zákl. prenesená",J150,0)</f>
        <v>0</v>
      </c>
      <c r="BH150" s="97">
        <f t="shared" ref="BH150:BH162" si="7">IF(N150="zníž. prenesená",J150,0)</f>
        <v>0</v>
      </c>
      <c r="BI150" s="97">
        <f t="shared" ref="BI150:BI162" si="8">IF(N150="nulová",J150,0)</f>
        <v>0</v>
      </c>
      <c r="BJ150" s="7" t="s">
        <v>44</v>
      </c>
      <c r="BK150" s="98">
        <f t="shared" ref="BK150:BK162" si="9">ROUND(I150*H150,3)</f>
        <v>0</v>
      </c>
      <c r="BL150" s="7" t="s">
        <v>105</v>
      </c>
      <c r="BM150" s="96" t="s">
        <v>106</v>
      </c>
    </row>
    <row r="151" spans="2:65" s="1" customFormat="1" ht="21.75" hidden="1" customHeight="1" x14ac:dyDescent="0.2">
      <c r="B151" s="16"/>
      <c r="C151" s="85" t="s">
        <v>44</v>
      </c>
      <c r="D151" s="85" t="s">
        <v>101</v>
      </c>
      <c r="E151" s="86" t="s">
        <v>107</v>
      </c>
      <c r="F151" s="87" t="s">
        <v>108</v>
      </c>
      <c r="G151" s="88" t="s">
        <v>104</v>
      </c>
      <c r="H151" s="89">
        <v>16.731999999999999</v>
      </c>
      <c r="I151" s="90"/>
      <c r="J151" s="89">
        <f t="shared" si="0"/>
        <v>0</v>
      </c>
      <c r="K151" s="91"/>
      <c r="L151" s="16"/>
      <c r="M151" s="92" t="s">
        <v>0</v>
      </c>
      <c r="N151" s="93" t="s">
        <v>24</v>
      </c>
      <c r="P151" s="94">
        <f t="shared" si="1"/>
        <v>0</v>
      </c>
      <c r="Q151" s="94">
        <v>0</v>
      </c>
      <c r="R151" s="94">
        <f t="shared" si="2"/>
        <v>0</v>
      </c>
      <c r="S151" s="94">
        <v>0</v>
      </c>
      <c r="T151" s="95">
        <f t="shared" si="3"/>
        <v>0</v>
      </c>
      <c r="AR151" s="96" t="s">
        <v>105</v>
      </c>
      <c r="AT151" s="96" t="s">
        <v>101</v>
      </c>
      <c r="AU151" s="96" t="s">
        <v>44</v>
      </c>
      <c r="AY151" s="7" t="s">
        <v>99</v>
      </c>
      <c r="BE151" s="97">
        <f t="shared" si="4"/>
        <v>0</v>
      </c>
      <c r="BF151" s="97">
        <f t="shared" si="5"/>
        <v>0</v>
      </c>
      <c r="BG151" s="97">
        <f t="shared" si="6"/>
        <v>0</v>
      </c>
      <c r="BH151" s="97">
        <f t="shared" si="7"/>
        <v>0</v>
      </c>
      <c r="BI151" s="97">
        <f t="shared" si="8"/>
        <v>0</v>
      </c>
      <c r="BJ151" s="7" t="s">
        <v>44</v>
      </c>
      <c r="BK151" s="98">
        <f t="shared" si="9"/>
        <v>0</v>
      </c>
      <c r="BL151" s="7" t="s">
        <v>105</v>
      </c>
      <c r="BM151" s="96" t="s">
        <v>109</v>
      </c>
    </row>
    <row r="152" spans="2:65" s="1" customFormat="1" ht="24.3" hidden="1" customHeight="1" x14ac:dyDescent="0.2">
      <c r="B152" s="16"/>
      <c r="C152" s="85" t="s">
        <v>110</v>
      </c>
      <c r="D152" s="85" t="s">
        <v>101</v>
      </c>
      <c r="E152" s="86" t="s">
        <v>111</v>
      </c>
      <c r="F152" s="87" t="s">
        <v>112</v>
      </c>
      <c r="G152" s="88" t="s">
        <v>104</v>
      </c>
      <c r="H152" s="89">
        <v>16.731999999999999</v>
      </c>
      <c r="I152" s="90"/>
      <c r="J152" s="89">
        <f t="shared" si="0"/>
        <v>0</v>
      </c>
      <c r="K152" s="91"/>
      <c r="L152" s="16"/>
      <c r="M152" s="92" t="s">
        <v>0</v>
      </c>
      <c r="N152" s="93" t="s">
        <v>24</v>
      </c>
      <c r="P152" s="94">
        <f t="shared" si="1"/>
        <v>0</v>
      </c>
      <c r="Q152" s="94">
        <v>0</v>
      </c>
      <c r="R152" s="94">
        <f t="shared" si="2"/>
        <v>0</v>
      </c>
      <c r="S152" s="94">
        <v>0</v>
      </c>
      <c r="T152" s="95">
        <f t="shared" si="3"/>
        <v>0</v>
      </c>
      <c r="AR152" s="96" t="s">
        <v>105</v>
      </c>
      <c r="AT152" s="96" t="s">
        <v>101</v>
      </c>
      <c r="AU152" s="96" t="s">
        <v>44</v>
      </c>
      <c r="AY152" s="7" t="s">
        <v>99</v>
      </c>
      <c r="BE152" s="97">
        <f t="shared" si="4"/>
        <v>0</v>
      </c>
      <c r="BF152" s="97">
        <f t="shared" si="5"/>
        <v>0</v>
      </c>
      <c r="BG152" s="97">
        <f t="shared" si="6"/>
        <v>0</v>
      </c>
      <c r="BH152" s="97">
        <f t="shared" si="7"/>
        <v>0</v>
      </c>
      <c r="BI152" s="97">
        <f t="shared" si="8"/>
        <v>0</v>
      </c>
      <c r="BJ152" s="7" t="s">
        <v>44</v>
      </c>
      <c r="BK152" s="98">
        <f t="shared" si="9"/>
        <v>0</v>
      </c>
      <c r="BL152" s="7" t="s">
        <v>105</v>
      </c>
      <c r="BM152" s="96" t="s">
        <v>113</v>
      </c>
    </row>
    <row r="153" spans="2:65" s="1" customFormat="1" ht="24.3" hidden="1" customHeight="1" x14ac:dyDescent="0.2">
      <c r="B153" s="16"/>
      <c r="C153" s="85" t="s">
        <v>105</v>
      </c>
      <c r="D153" s="85" t="s">
        <v>101</v>
      </c>
      <c r="E153" s="86" t="s">
        <v>114</v>
      </c>
      <c r="F153" s="87" t="s">
        <v>115</v>
      </c>
      <c r="G153" s="88" t="s">
        <v>104</v>
      </c>
      <c r="H153" s="89">
        <v>196.285</v>
      </c>
      <c r="I153" s="90"/>
      <c r="J153" s="89">
        <f t="shared" si="0"/>
        <v>0</v>
      </c>
      <c r="K153" s="91"/>
      <c r="L153" s="16"/>
      <c r="M153" s="92" t="s">
        <v>0</v>
      </c>
      <c r="N153" s="93" t="s">
        <v>24</v>
      </c>
      <c r="P153" s="94">
        <f t="shared" si="1"/>
        <v>0</v>
      </c>
      <c r="Q153" s="94">
        <v>0</v>
      </c>
      <c r="R153" s="94">
        <f t="shared" si="2"/>
        <v>0</v>
      </c>
      <c r="S153" s="94">
        <v>0</v>
      </c>
      <c r="T153" s="95">
        <f t="shared" si="3"/>
        <v>0</v>
      </c>
      <c r="AR153" s="96" t="s">
        <v>105</v>
      </c>
      <c r="AT153" s="96" t="s">
        <v>101</v>
      </c>
      <c r="AU153" s="96" t="s">
        <v>44</v>
      </c>
      <c r="AY153" s="7" t="s">
        <v>99</v>
      </c>
      <c r="BE153" s="97">
        <f t="shared" si="4"/>
        <v>0</v>
      </c>
      <c r="BF153" s="97">
        <f t="shared" si="5"/>
        <v>0</v>
      </c>
      <c r="BG153" s="97">
        <f t="shared" si="6"/>
        <v>0</v>
      </c>
      <c r="BH153" s="97">
        <f t="shared" si="7"/>
        <v>0</v>
      </c>
      <c r="BI153" s="97">
        <f t="shared" si="8"/>
        <v>0</v>
      </c>
      <c r="BJ153" s="7" t="s">
        <v>44</v>
      </c>
      <c r="BK153" s="98">
        <f t="shared" si="9"/>
        <v>0</v>
      </c>
      <c r="BL153" s="7" t="s">
        <v>105</v>
      </c>
      <c r="BM153" s="96" t="s">
        <v>116</v>
      </c>
    </row>
    <row r="154" spans="2:65" s="1" customFormat="1" ht="37.799999999999997" hidden="1" customHeight="1" x14ac:dyDescent="0.2">
      <c r="B154" s="16"/>
      <c r="C154" s="85" t="s">
        <v>117</v>
      </c>
      <c r="D154" s="85" t="s">
        <v>101</v>
      </c>
      <c r="E154" s="86" t="s">
        <v>118</v>
      </c>
      <c r="F154" s="87" t="s">
        <v>119</v>
      </c>
      <c r="G154" s="88" t="s">
        <v>104</v>
      </c>
      <c r="H154" s="89">
        <v>196.285</v>
      </c>
      <c r="I154" s="90"/>
      <c r="J154" s="89">
        <f t="shared" si="0"/>
        <v>0</v>
      </c>
      <c r="K154" s="91"/>
      <c r="L154" s="16"/>
      <c r="M154" s="92" t="s">
        <v>0</v>
      </c>
      <c r="N154" s="93" t="s">
        <v>24</v>
      </c>
      <c r="P154" s="94">
        <f t="shared" si="1"/>
        <v>0</v>
      </c>
      <c r="Q154" s="94">
        <v>0</v>
      </c>
      <c r="R154" s="94">
        <f t="shared" si="2"/>
        <v>0</v>
      </c>
      <c r="S154" s="94">
        <v>0</v>
      </c>
      <c r="T154" s="95">
        <f t="shared" si="3"/>
        <v>0</v>
      </c>
      <c r="AR154" s="96" t="s">
        <v>105</v>
      </c>
      <c r="AT154" s="96" t="s">
        <v>101</v>
      </c>
      <c r="AU154" s="96" t="s">
        <v>44</v>
      </c>
      <c r="AY154" s="7" t="s">
        <v>99</v>
      </c>
      <c r="BE154" s="97">
        <f t="shared" si="4"/>
        <v>0</v>
      </c>
      <c r="BF154" s="97">
        <f t="shared" si="5"/>
        <v>0</v>
      </c>
      <c r="BG154" s="97">
        <f t="shared" si="6"/>
        <v>0</v>
      </c>
      <c r="BH154" s="97">
        <f t="shared" si="7"/>
        <v>0</v>
      </c>
      <c r="BI154" s="97">
        <f t="shared" si="8"/>
        <v>0</v>
      </c>
      <c r="BJ154" s="7" t="s">
        <v>44</v>
      </c>
      <c r="BK154" s="98">
        <f t="shared" si="9"/>
        <v>0</v>
      </c>
      <c r="BL154" s="7" t="s">
        <v>105</v>
      </c>
      <c r="BM154" s="96" t="s">
        <v>120</v>
      </c>
    </row>
    <row r="155" spans="2:65" s="1" customFormat="1" ht="24.3" hidden="1" customHeight="1" x14ac:dyDescent="0.2">
      <c r="B155" s="16"/>
      <c r="C155" s="85" t="s">
        <v>121</v>
      </c>
      <c r="D155" s="85" t="s">
        <v>101</v>
      </c>
      <c r="E155" s="86" t="s">
        <v>122</v>
      </c>
      <c r="F155" s="87" t="s">
        <v>123</v>
      </c>
      <c r="G155" s="88" t="s">
        <v>104</v>
      </c>
      <c r="H155" s="89">
        <v>126.28</v>
      </c>
      <c r="I155" s="90"/>
      <c r="J155" s="89">
        <f t="shared" si="0"/>
        <v>0</v>
      </c>
      <c r="K155" s="91"/>
      <c r="L155" s="16"/>
      <c r="M155" s="92" t="s">
        <v>0</v>
      </c>
      <c r="N155" s="93" t="s">
        <v>24</v>
      </c>
      <c r="P155" s="94">
        <f t="shared" si="1"/>
        <v>0</v>
      </c>
      <c r="Q155" s="94">
        <v>0</v>
      </c>
      <c r="R155" s="94">
        <f t="shared" si="2"/>
        <v>0</v>
      </c>
      <c r="S155" s="94">
        <v>0</v>
      </c>
      <c r="T155" s="95">
        <f t="shared" si="3"/>
        <v>0</v>
      </c>
      <c r="AR155" s="96" t="s">
        <v>105</v>
      </c>
      <c r="AT155" s="96" t="s">
        <v>101</v>
      </c>
      <c r="AU155" s="96" t="s">
        <v>44</v>
      </c>
      <c r="AY155" s="7" t="s">
        <v>99</v>
      </c>
      <c r="BE155" s="97">
        <f t="shared" si="4"/>
        <v>0</v>
      </c>
      <c r="BF155" s="97">
        <f t="shared" si="5"/>
        <v>0</v>
      </c>
      <c r="BG155" s="97">
        <f t="shared" si="6"/>
        <v>0</v>
      </c>
      <c r="BH155" s="97">
        <f t="shared" si="7"/>
        <v>0</v>
      </c>
      <c r="BI155" s="97">
        <f t="shared" si="8"/>
        <v>0</v>
      </c>
      <c r="BJ155" s="7" t="s">
        <v>44</v>
      </c>
      <c r="BK155" s="98">
        <f t="shared" si="9"/>
        <v>0</v>
      </c>
      <c r="BL155" s="7" t="s">
        <v>105</v>
      </c>
      <c r="BM155" s="96" t="s">
        <v>124</v>
      </c>
    </row>
    <row r="156" spans="2:65" s="1" customFormat="1" ht="37.799999999999997" hidden="1" customHeight="1" x14ac:dyDescent="0.2">
      <c r="B156" s="16"/>
      <c r="C156" s="85" t="s">
        <v>125</v>
      </c>
      <c r="D156" s="85" t="s">
        <v>101</v>
      </c>
      <c r="E156" s="86" t="s">
        <v>126</v>
      </c>
      <c r="F156" s="87" t="s">
        <v>127</v>
      </c>
      <c r="G156" s="88" t="s">
        <v>104</v>
      </c>
      <c r="H156" s="89">
        <v>166.762</v>
      </c>
      <c r="I156" s="90"/>
      <c r="J156" s="89">
        <f t="shared" si="0"/>
        <v>0</v>
      </c>
      <c r="K156" s="91"/>
      <c r="L156" s="16"/>
      <c r="M156" s="92" t="s">
        <v>0</v>
      </c>
      <c r="N156" s="93" t="s">
        <v>24</v>
      </c>
      <c r="P156" s="94">
        <f t="shared" si="1"/>
        <v>0</v>
      </c>
      <c r="Q156" s="94">
        <v>0</v>
      </c>
      <c r="R156" s="94">
        <f t="shared" si="2"/>
        <v>0</v>
      </c>
      <c r="S156" s="94">
        <v>0</v>
      </c>
      <c r="T156" s="95">
        <f t="shared" si="3"/>
        <v>0</v>
      </c>
      <c r="AR156" s="96" t="s">
        <v>105</v>
      </c>
      <c r="AT156" s="96" t="s">
        <v>101</v>
      </c>
      <c r="AU156" s="96" t="s">
        <v>44</v>
      </c>
      <c r="AY156" s="7" t="s">
        <v>99</v>
      </c>
      <c r="BE156" s="97">
        <f t="shared" si="4"/>
        <v>0</v>
      </c>
      <c r="BF156" s="97">
        <f t="shared" si="5"/>
        <v>0</v>
      </c>
      <c r="BG156" s="97">
        <f t="shared" si="6"/>
        <v>0</v>
      </c>
      <c r="BH156" s="97">
        <f t="shared" si="7"/>
        <v>0</v>
      </c>
      <c r="BI156" s="97">
        <f t="shared" si="8"/>
        <v>0</v>
      </c>
      <c r="BJ156" s="7" t="s">
        <v>44</v>
      </c>
      <c r="BK156" s="98">
        <f t="shared" si="9"/>
        <v>0</v>
      </c>
      <c r="BL156" s="7" t="s">
        <v>105</v>
      </c>
      <c r="BM156" s="96" t="s">
        <v>128</v>
      </c>
    </row>
    <row r="157" spans="2:65" s="1" customFormat="1" ht="44.25" hidden="1" customHeight="1" x14ac:dyDescent="0.2">
      <c r="B157" s="16"/>
      <c r="C157" s="85" t="s">
        <v>129</v>
      </c>
      <c r="D157" s="85" t="s">
        <v>101</v>
      </c>
      <c r="E157" s="86" t="s">
        <v>130</v>
      </c>
      <c r="F157" s="87" t="s">
        <v>131</v>
      </c>
      <c r="G157" s="88" t="s">
        <v>104</v>
      </c>
      <c r="H157" s="89">
        <v>1167.3399999999999</v>
      </c>
      <c r="I157" s="90"/>
      <c r="J157" s="89">
        <f t="shared" si="0"/>
        <v>0</v>
      </c>
      <c r="K157" s="91"/>
      <c r="L157" s="16"/>
      <c r="M157" s="92" t="s">
        <v>0</v>
      </c>
      <c r="N157" s="93" t="s">
        <v>24</v>
      </c>
      <c r="P157" s="94">
        <f t="shared" si="1"/>
        <v>0</v>
      </c>
      <c r="Q157" s="94">
        <v>0</v>
      </c>
      <c r="R157" s="94">
        <f t="shared" si="2"/>
        <v>0</v>
      </c>
      <c r="S157" s="94">
        <v>0</v>
      </c>
      <c r="T157" s="95">
        <f t="shared" si="3"/>
        <v>0</v>
      </c>
      <c r="AR157" s="96" t="s">
        <v>105</v>
      </c>
      <c r="AT157" s="96" t="s">
        <v>101</v>
      </c>
      <c r="AU157" s="96" t="s">
        <v>44</v>
      </c>
      <c r="AY157" s="7" t="s">
        <v>99</v>
      </c>
      <c r="BE157" s="97">
        <f t="shared" si="4"/>
        <v>0</v>
      </c>
      <c r="BF157" s="97">
        <f t="shared" si="5"/>
        <v>0</v>
      </c>
      <c r="BG157" s="97">
        <f t="shared" si="6"/>
        <v>0</v>
      </c>
      <c r="BH157" s="97">
        <f t="shared" si="7"/>
        <v>0</v>
      </c>
      <c r="BI157" s="97">
        <f t="shared" si="8"/>
        <v>0</v>
      </c>
      <c r="BJ157" s="7" t="s">
        <v>44</v>
      </c>
      <c r="BK157" s="98">
        <f t="shared" si="9"/>
        <v>0</v>
      </c>
      <c r="BL157" s="7" t="s">
        <v>105</v>
      </c>
      <c r="BM157" s="96" t="s">
        <v>132</v>
      </c>
    </row>
    <row r="158" spans="2:65" s="1" customFormat="1" ht="24.3" hidden="1" customHeight="1" x14ac:dyDescent="0.2">
      <c r="B158" s="16"/>
      <c r="C158" s="85" t="s">
        <v>4</v>
      </c>
      <c r="D158" s="85" t="s">
        <v>101</v>
      </c>
      <c r="E158" s="86" t="s">
        <v>133</v>
      </c>
      <c r="F158" s="87" t="s">
        <v>134</v>
      </c>
      <c r="G158" s="88" t="s">
        <v>104</v>
      </c>
      <c r="H158" s="89">
        <v>63.14</v>
      </c>
      <c r="I158" s="90"/>
      <c r="J158" s="89">
        <f t="shared" si="0"/>
        <v>0</v>
      </c>
      <c r="K158" s="91"/>
      <c r="L158" s="16"/>
      <c r="M158" s="92" t="s">
        <v>0</v>
      </c>
      <c r="N158" s="93" t="s">
        <v>24</v>
      </c>
      <c r="P158" s="94">
        <f t="shared" si="1"/>
        <v>0</v>
      </c>
      <c r="Q158" s="94">
        <v>0</v>
      </c>
      <c r="R158" s="94">
        <f t="shared" si="2"/>
        <v>0</v>
      </c>
      <c r="S158" s="94">
        <v>0</v>
      </c>
      <c r="T158" s="95">
        <f t="shared" si="3"/>
        <v>0</v>
      </c>
      <c r="AR158" s="96" t="s">
        <v>105</v>
      </c>
      <c r="AT158" s="96" t="s">
        <v>101</v>
      </c>
      <c r="AU158" s="96" t="s">
        <v>44</v>
      </c>
      <c r="AY158" s="7" t="s">
        <v>99</v>
      </c>
      <c r="BE158" s="97">
        <f t="shared" si="4"/>
        <v>0</v>
      </c>
      <c r="BF158" s="97">
        <f t="shared" si="5"/>
        <v>0</v>
      </c>
      <c r="BG158" s="97">
        <f t="shared" si="6"/>
        <v>0</v>
      </c>
      <c r="BH158" s="97">
        <f t="shared" si="7"/>
        <v>0</v>
      </c>
      <c r="BI158" s="97">
        <f t="shared" si="8"/>
        <v>0</v>
      </c>
      <c r="BJ158" s="7" t="s">
        <v>44</v>
      </c>
      <c r="BK158" s="98">
        <f t="shared" si="9"/>
        <v>0</v>
      </c>
      <c r="BL158" s="7" t="s">
        <v>105</v>
      </c>
      <c r="BM158" s="96" t="s">
        <v>135</v>
      </c>
    </row>
    <row r="159" spans="2:65" s="1" customFormat="1" ht="16.5" hidden="1" customHeight="1" x14ac:dyDescent="0.2">
      <c r="B159" s="16"/>
      <c r="C159" s="85" t="s">
        <v>136</v>
      </c>
      <c r="D159" s="85" t="s">
        <v>101</v>
      </c>
      <c r="E159" s="86" t="s">
        <v>137</v>
      </c>
      <c r="F159" s="87" t="s">
        <v>138</v>
      </c>
      <c r="G159" s="88" t="s">
        <v>104</v>
      </c>
      <c r="H159" s="89">
        <v>166.762</v>
      </c>
      <c r="I159" s="90"/>
      <c r="J159" s="89">
        <f t="shared" si="0"/>
        <v>0</v>
      </c>
      <c r="K159" s="91"/>
      <c r="L159" s="16"/>
      <c r="M159" s="92" t="s">
        <v>0</v>
      </c>
      <c r="N159" s="93" t="s">
        <v>24</v>
      </c>
      <c r="P159" s="94">
        <f t="shared" si="1"/>
        <v>0</v>
      </c>
      <c r="Q159" s="94">
        <v>0</v>
      </c>
      <c r="R159" s="94">
        <f t="shared" si="2"/>
        <v>0</v>
      </c>
      <c r="S159" s="94">
        <v>0</v>
      </c>
      <c r="T159" s="95">
        <f t="shared" si="3"/>
        <v>0</v>
      </c>
      <c r="AR159" s="96" t="s">
        <v>105</v>
      </c>
      <c r="AT159" s="96" t="s">
        <v>101</v>
      </c>
      <c r="AU159" s="96" t="s">
        <v>44</v>
      </c>
      <c r="AY159" s="7" t="s">
        <v>99</v>
      </c>
      <c r="BE159" s="97">
        <f t="shared" si="4"/>
        <v>0</v>
      </c>
      <c r="BF159" s="97">
        <f t="shared" si="5"/>
        <v>0</v>
      </c>
      <c r="BG159" s="97">
        <f t="shared" si="6"/>
        <v>0</v>
      </c>
      <c r="BH159" s="97">
        <f t="shared" si="7"/>
        <v>0</v>
      </c>
      <c r="BI159" s="97">
        <f t="shared" si="8"/>
        <v>0</v>
      </c>
      <c r="BJ159" s="7" t="s">
        <v>44</v>
      </c>
      <c r="BK159" s="98">
        <f t="shared" si="9"/>
        <v>0</v>
      </c>
      <c r="BL159" s="7" t="s">
        <v>105</v>
      </c>
      <c r="BM159" s="96" t="s">
        <v>139</v>
      </c>
    </row>
    <row r="160" spans="2:65" s="1" customFormat="1" ht="24.3" hidden="1" customHeight="1" x14ac:dyDescent="0.2">
      <c r="B160" s="16"/>
      <c r="C160" s="85" t="s">
        <v>140</v>
      </c>
      <c r="D160" s="85" t="s">
        <v>101</v>
      </c>
      <c r="E160" s="86" t="s">
        <v>141</v>
      </c>
      <c r="F160" s="87" t="s">
        <v>142</v>
      </c>
      <c r="G160" s="88" t="s">
        <v>143</v>
      </c>
      <c r="H160" s="89">
        <v>283.495</v>
      </c>
      <c r="I160" s="90"/>
      <c r="J160" s="89">
        <f t="shared" si="0"/>
        <v>0</v>
      </c>
      <c r="K160" s="91"/>
      <c r="L160" s="16"/>
      <c r="M160" s="92" t="s">
        <v>0</v>
      </c>
      <c r="N160" s="93" t="s">
        <v>24</v>
      </c>
      <c r="P160" s="94">
        <f t="shared" si="1"/>
        <v>0</v>
      </c>
      <c r="Q160" s="94">
        <v>0</v>
      </c>
      <c r="R160" s="94">
        <f t="shared" si="2"/>
        <v>0</v>
      </c>
      <c r="S160" s="94">
        <v>0</v>
      </c>
      <c r="T160" s="95">
        <f t="shared" si="3"/>
        <v>0</v>
      </c>
      <c r="AR160" s="96" t="s">
        <v>105</v>
      </c>
      <c r="AT160" s="96" t="s">
        <v>101</v>
      </c>
      <c r="AU160" s="96" t="s">
        <v>44</v>
      </c>
      <c r="AY160" s="7" t="s">
        <v>99</v>
      </c>
      <c r="BE160" s="97">
        <f t="shared" si="4"/>
        <v>0</v>
      </c>
      <c r="BF160" s="97">
        <f t="shared" si="5"/>
        <v>0</v>
      </c>
      <c r="BG160" s="97">
        <f t="shared" si="6"/>
        <v>0</v>
      </c>
      <c r="BH160" s="97">
        <f t="shared" si="7"/>
        <v>0</v>
      </c>
      <c r="BI160" s="97">
        <f t="shared" si="8"/>
        <v>0</v>
      </c>
      <c r="BJ160" s="7" t="s">
        <v>44</v>
      </c>
      <c r="BK160" s="98">
        <f t="shared" si="9"/>
        <v>0</v>
      </c>
      <c r="BL160" s="7" t="s">
        <v>105</v>
      </c>
      <c r="BM160" s="96" t="s">
        <v>144</v>
      </c>
    </row>
    <row r="161" spans="2:65" s="1" customFormat="1" ht="24.3" hidden="1" customHeight="1" x14ac:dyDescent="0.2">
      <c r="B161" s="16"/>
      <c r="C161" s="85" t="s">
        <v>145</v>
      </c>
      <c r="D161" s="85" t="s">
        <v>101</v>
      </c>
      <c r="E161" s="86" t="s">
        <v>146</v>
      </c>
      <c r="F161" s="87" t="s">
        <v>147</v>
      </c>
      <c r="G161" s="88" t="s">
        <v>104</v>
      </c>
      <c r="H161" s="89">
        <v>63.14</v>
      </c>
      <c r="I161" s="90"/>
      <c r="J161" s="89">
        <f t="shared" si="0"/>
        <v>0</v>
      </c>
      <c r="K161" s="91"/>
      <c r="L161" s="16"/>
      <c r="M161" s="92" t="s">
        <v>0</v>
      </c>
      <c r="N161" s="93" t="s">
        <v>24</v>
      </c>
      <c r="P161" s="94">
        <f t="shared" si="1"/>
        <v>0</v>
      </c>
      <c r="Q161" s="94">
        <v>0</v>
      </c>
      <c r="R161" s="94">
        <f t="shared" si="2"/>
        <v>0</v>
      </c>
      <c r="S161" s="94">
        <v>0</v>
      </c>
      <c r="T161" s="95">
        <f t="shared" si="3"/>
        <v>0</v>
      </c>
      <c r="AR161" s="96" t="s">
        <v>105</v>
      </c>
      <c r="AT161" s="96" t="s">
        <v>101</v>
      </c>
      <c r="AU161" s="96" t="s">
        <v>44</v>
      </c>
      <c r="AY161" s="7" t="s">
        <v>99</v>
      </c>
      <c r="BE161" s="97">
        <f t="shared" si="4"/>
        <v>0</v>
      </c>
      <c r="BF161" s="97">
        <f t="shared" si="5"/>
        <v>0</v>
      </c>
      <c r="BG161" s="97">
        <f t="shared" si="6"/>
        <v>0</v>
      </c>
      <c r="BH161" s="97">
        <f t="shared" si="7"/>
        <v>0</v>
      </c>
      <c r="BI161" s="97">
        <f t="shared" si="8"/>
        <v>0</v>
      </c>
      <c r="BJ161" s="7" t="s">
        <v>44</v>
      </c>
      <c r="BK161" s="98">
        <f t="shared" si="9"/>
        <v>0</v>
      </c>
      <c r="BL161" s="7" t="s">
        <v>105</v>
      </c>
      <c r="BM161" s="96" t="s">
        <v>148</v>
      </c>
    </row>
    <row r="162" spans="2:65" s="1" customFormat="1" ht="21.75" hidden="1" customHeight="1" x14ac:dyDescent="0.2">
      <c r="B162" s="16"/>
      <c r="C162" s="85" t="s">
        <v>149</v>
      </c>
      <c r="D162" s="85" t="s">
        <v>101</v>
      </c>
      <c r="E162" s="86" t="s">
        <v>150</v>
      </c>
      <c r="F162" s="87" t="s">
        <v>151</v>
      </c>
      <c r="G162" s="88" t="s">
        <v>152</v>
      </c>
      <c r="H162" s="89">
        <v>380</v>
      </c>
      <c r="I162" s="90"/>
      <c r="J162" s="89">
        <f t="shared" si="0"/>
        <v>0</v>
      </c>
      <c r="K162" s="91"/>
      <c r="L162" s="16"/>
      <c r="M162" s="92" t="s">
        <v>0</v>
      </c>
      <c r="N162" s="93" t="s">
        <v>24</v>
      </c>
      <c r="P162" s="94">
        <f t="shared" si="1"/>
        <v>0</v>
      </c>
      <c r="Q162" s="94">
        <v>0</v>
      </c>
      <c r="R162" s="94">
        <f t="shared" si="2"/>
        <v>0</v>
      </c>
      <c r="S162" s="94">
        <v>0</v>
      </c>
      <c r="T162" s="95">
        <f t="shared" si="3"/>
        <v>0</v>
      </c>
      <c r="AR162" s="96" t="s">
        <v>105</v>
      </c>
      <c r="AT162" s="96" t="s">
        <v>101</v>
      </c>
      <c r="AU162" s="96" t="s">
        <v>44</v>
      </c>
      <c r="AY162" s="7" t="s">
        <v>99</v>
      </c>
      <c r="BE162" s="97">
        <f t="shared" si="4"/>
        <v>0</v>
      </c>
      <c r="BF162" s="97">
        <f t="shared" si="5"/>
        <v>0</v>
      </c>
      <c r="BG162" s="97">
        <f t="shared" si="6"/>
        <v>0</v>
      </c>
      <c r="BH162" s="97">
        <f t="shared" si="7"/>
        <v>0</v>
      </c>
      <c r="BI162" s="97">
        <f t="shared" si="8"/>
        <v>0</v>
      </c>
      <c r="BJ162" s="7" t="s">
        <v>44</v>
      </c>
      <c r="BK162" s="98">
        <f t="shared" si="9"/>
        <v>0</v>
      </c>
      <c r="BL162" s="7" t="s">
        <v>105</v>
      </c>
      <c r="BM162" s="96" t="s">
        <v>153</v>
      </c>
    </row>
    <row r="163" spans="2:65" s="6" customFormat="1" ht="22.8" hidden="1" customHeight="1" x14ac:dyDescent="0.25">
      <c r="B163" s="73"/>
      <c r="D163" s="74" t="s">
        <v>40</v>
      </c>
      <c r="E163" s="83" t="s">
        <v>44</v>
      </c>
      <c r="F163" s="83" t="s">
        <v>154</v>
      </c>
      <c r="I163" s="76"/>
      <c r="J163" s="84">
        <f>BK163</f>
        <v>0</v>
      </c>
      <c r="L163" s="73"/>
      <c r="M163" s="78"/>
      <c r="P163" s="79">
        <f>SUM(P164:P173)</f>
        <v>0</v>
      </c>
      <c r="R163" s="79">
        <f>SUM(R164:R173)</f>
        <v>521.43011132999993</v>
      </c>
      <c r="T163" s="80">
        <f>SUM(T164:T173)</f>
        <v>0</v>
      </c>
      <c r="AR163" s="74" t="s">
        <v>42</v>
      </c>
      <c r="AT163" s="81" t="s">
        <v>40</v>
      </c>
      <c r="AU163" s="81" t="s">
        <v>42</v>
      </c>
      <c r="AY163" s="74" t="s">
        <v>99</v>
      </c>
      <c r="BK163" s="82">
        <f>SUM(BK164:BK173)</f>
        <v>0</v>
      </c>
    </row>
    <row r="164" spans="2:65" s="1" customFormat="1" ht="33" hidden="1" customHeight="1" x14ac:dyDescent="0.2">
      <c r="B164" s="16"/>
      <c r="C164" s="85" t="s">
        <v>155</v>
      </c>
      <c r="D164" s="85" t="s">
        <v>101</v>
      </c>
      <c r="E164" s="86" t="s">
        <v>156</v>
      </c>
      <c r="F164" s="87" t="s">
        <v>157</v>
      </c>
      <c r="G164" s="88" t="s">
        <v>152</v>
      </c>
      <c r="H164" s="89">
        <v>380</v>
      </c>
      <c r="I164" s="90"/>
      <c r="J164" s="89">
        <f t="shared" ref="J164:J173" si="10">ROUND(I164*H164,3)</f>
        <v>0</v>
      </c>
      <c r="K164" s="91"/>
      <c r="L164" s="16"/>
      <c r="M164" s="92" t="s">
        <v>0</v>
      </c>
      <c r="N164" s="93" t="s">
        <v>24</v>
      </c>
      <c r="P164" s="94">
        <f t="shared" ref="P164:P173" si="11">O164*H164</f>
        <v>0</v>
      </c>
      <c r="Q164" s="94">
        <v>0</v>
      </c>
      <c r="R164" s="94">
        <f t="shared" ref="R164:R173" si="12">Q164*H164</f>
        <v>0</v>
      </c>
      <c r="S164" s="94">
        <v>0</v>
      </c>
      <c r="T164" s="95">
        <f t="shared" ref="T164:T173" si="13">S164*H164</f>
        <v>0</v>
      </c>
      <c r="AR164" s="96" t="s">
        <v>105</v>
      </c>
      <c r="AT164" s="96" t="s">
        <v>101</v>
      </c>
      <c r="AU164" s="96" t="s">
        <v>44</v>
      </c>
      <c r="AY164" s="7" t="s">
        <v>99</v>
      </c>
      <c r="BE164" s="97">
        <f t="shared" ref="BE164:BE173" si="14">IF(N164="základná",J164,0)</f>
        <v>0</v>
      </c>
      <c r="BF164" s="97">
        <f t="shared" ref="BF164:BF173" si="15">IF(N164="znížená",J164,0)</f>
        <v>0</v>
      </c>
      <c r="BG164" s="97">
        <f t="shared" ref="BG164:BG173" si="16">IF(N164="zákl. prenesená",J164,0)</f>
        <v>0</v>
      </c>
      <c r="BH164" s="97">
        <f t="shared" ref="BH164:BH173" si="17">IF(N164="zníž. prenesená",J164,0)</f>
        <v>0</v>
      </c>
      <c r="BI164" s="97">
        <f t="shared" ref="BI164:BI173" si="18">IF(N164="nulová",J164,0)</f>
        <v>0</v>
      </c>
      <c r="BJ164" s="7" t="s">
        <v>44</v>
      </c>
      <c r="BK164" s="98">
        <f t="shared" ref="BK164:BK173" si="19">ROUND(I164*H164,3)</f>
        <v>0</v>
      </c>
      <c r="BL164" s="7" t="s">
        <v>105</v>
      </c>
      <c r="BM164" s="96" t="s">
        <v>158</v>
      </c>
    </row>
    <row r="165" spans="2:65" s="1" customFormat="1" ht="24.3" hidden="1" customHeight="1" x14ac:dyDescent="0.2">
      <c r="B165" s="16"/>
      <c r="C165" s="85" t="s">
        <v>159</v>
      </c>
      <c r="D165" s="85" t="s">
        <v>101</v>
      </c>
      <c r="E165" s="86" t="s">
        <v>160</v>
      </c>
      <c r="F165" s="87" t="s">
        <v>161</v>
      </c>
      <c r="G165" s="88" t="s">
        <v>104</v>
      </c>
      <c r="H165" s="89">
        <v>2.2189999999999999</v>
      </c>
      <c r="I165" s="90"/>
      <c r="J165" s="89">
        <f t="shared" si="10"/>
        <v>0</v>
      </c>
      <c r="K165" s="91"/>
      <c r="L165" s="16"/>
      <c r="M165" s="92" t="s">
        <v>0</v>
      </c>
      <c r="N165" s="93" t="s">
        <v>24</v>
      </c>
      <c r="P165" s="94">
        <f t="shared" si="11"/>
        <v>0</v>
      </c>
      <c r="Q165" s="94">
        <v>2.4157199999999999</v>
      </c>
      <c r="R165" s="94">
        <f t="shared" si="12"/>
        <v>5.3604826799999996</v>
      </c>
      <c r="S165" s="94">
        <v>0</v>
      </c>
      <c r="T165" s="95">
        <f t="shared" si="13"/>
        <v>0</v>
      </c>
      <c r="AR165" s="96" t="s">
        <v>105</v>
      </c>
      <c r="AT165" s="96" t="s">
        <v>101</v>
      </c>
      <c r="AU165" s="96" t="s">
        <v>44</v>
      </c>
      <c r="AY165" s="7" t="s">
        <v>99</v>
      </c>
      <c r="BE165" s="97">
        <f t="shared" si="14"/>
        <v>0</v>
      </c>
      <c r="BF165" s="97">
        <f t="shared" si="15"/>
        <v>0</v>
      </c>
      <c r="BG165" s="97">
        <f t="shared" si="16"/>
        <v>0</v>
      </c>
      <c r="BH165" s="97">
        <f t="shared" si="17"/>
        <v>0</v>
      </c>
      <c r="BI165" s="97">
        <f t="shared" si="18"/>
        <v>0</v>
      </c>
      <c r="BJ165" s="7" t="s">
        <v>44</v>
      </c>
      <c r="BK165" s="98">
        <f t="shared" si="19"/>
        <v>0</v>
      </c>
      <c r="BL165" s="7" t="s">
        <v>105</v>
      </c>
      <c r="BM165" s="96" t="s">
        <v>162</v>
      </c>
    </row>
    <row r="166" spans="2:65" s="1" customFormat="1" ht="21.75" hidden="1" customHeight="1" x14ac:dyDescent="0.2">
      <c r="B166" s="16"/>
      <c r="C166" s="85" t="s">
        <v>163</v>
      </c>
      <c r="D166" s="85" t="s">
        <v>101</v>
      </c>
      <c r="E166" s="86" t="s">
        <v>164</v>
      </c>
      <c r="F166" s="87" t="s">
        <v>165</v>
      </c>
      <c r="G166" s="88" t="s">
        <v>152</v>
      </c>
      <c r="H166" s="89">
        <v>282.31200000000001</v>
      </c>
      <c r="I166" s="90"/>
      <c r="J166" s="89">
        <f t="shared" si="10"/>
        <v>0</v>
      </c>
      <c r="K166" s="91"/>
      <c r="L166" s="16"/>
      <c r="M166" s="92" t="s">
        <v>0</v>
      </c>
      <c r="N166" s="93" t="s">
        <v>24</v>
      </c>
      <c r="P166" s="94">
        <f t="shared" si="11"/>
        <v>0</v>
      </c>
      <c r="Q166" s="94">
        <v>6.7000000000000002E-4</v>
      </c>
      <c r="R166" s="94">
        <f t="shared" si="12"/>
        <v>0.18914904000000002</v>
      </c>
      <c r="S166" s="94">
        <v>0</v>
      </c>
      <c r="T166" s="95">
        <f t="shared" si="13"/>
        <v>0</v>
      </c>
      <c r="AR166" s="96" t="s">
        <v>105</v>
      </c>
      <c r="AT166" s="96" t="s">
        <v>101</v>
      </c>
      <c r="AU166" s="96" t="s">
        <v>44</v>
      </c>
      <c r="AY166" s="7" t="s">
        <v>99</v>
      </c>
      <c r="BE166" s="97">
        <f t="shared" si="14"/>
        <v>0</v>
      </c>
      <c r="BF166" s="97">
        <f t="shared" si="15"/>
        <v>0</v>
      </c>
      <c r="BG166" s="97">
        <f t="shared" si="16"/>
        <v>0</v>
      </c>
      <c r="BH166" s="97">
        <f t="shared" si="17"/>
        <v>0</v>
      </c>
      <c r="BI166" s="97">
        <f t="shared" si="18"/>
        <v>0</v>
      </c>
      <c r="BJ166" s="7" t="s">
        <v>44</v>
      </c>
      <c r="BK166" s="98">
        <f t="shared" si="19"/>
        <v>0</v>
      </c>
      <c r="BL166" s="7" t="s">
        <v>105</v>
      </c>
      <c r="BM166" s="96" t="s">
        <v>166</v>
      </c>
    </row>
    <row r="167" spans="2:65" s="1" customFormat="1" ht="21.75" hidden="1" customHeight="1" x14ac:dyDescent="0.2">
      <c r="B167" s="16"/>
      <c r="C167" s="85" t="s">
        <v>167</v>
      </c>
      <c r="D167" s="85" t="s">
        <v>101</v>
      </c>
      <c r="E167" s="86" t="s">
        <v>168</v>
      </c>
      <c r="F167" s="87" t="s">
        <v>169</v>
      </c>
      <c r="G167" s="88" t="s">
        <v>152</v>
      </c>
      <c r="H167" s="89">
        <v>282.31200000000001</v>
      </c>
      <c r="I167" s="90"/>
      <c r="J167" s="89">
        <f t="shared" si="10"/>
        <v>0</v>
      </c>
      <c r="K167" s="91"/>
      <c r="L167" s="16"/>
      <c r="M167" s="92" t="s">
        <v>0</v>
      </c>
      <c r="N167" s="93" t="s">
        <v>24</v>
      </c>
      <c r="P167" s="94">
        <f t="shared" si="11"/>
        <v>0</v>
      </c>
      <c r="Q167" s="94">
        <v>0</v>
      </c>
      <c r="R167" s="94">
        <f t="shared" si="12"/>
        <v>0</v>
      </c>
      <c r="S167" s="94">
        <v>0</v>
      </c>
      <c r="T167" s="95">
        <f t="shared" si="13"/>
        <v>0</v>
      </c>
      <c r="AR167" s="96" t="s">
        <v>105</v>
      </c>
      <c r="AT167" s="96" t="s">
        <v>101</v>
      </c>
      <c r="AU167" s="96" t="s">
        <v>44</v>
      </c>
      <c r="AY167" s="7" t="s">
        <v>99</v>
      </c>
      <c r="BE167" s="97">
        <f t="shared" si="14"/>
        <v>0</v>
      </c>
      <c r="BF167" s="97">
        <f t="shared" si="15"/>
        <v>0</v>
      </c>
      <c r="BG167" s="97">
        <f t="shared" si="16"/>
        <v>0</v>
      </c>
      <c r="BH167" s="97">
        <f t="shared" si="17"/>
        <v>0</v>
      </c>
      <c r="BI167" s="97">
        <f t="shared" si="18"/>
        <v>0</v>
      </c>
      <c r="BJ167" s="7" t="s">
        <v>44</v>
      </c>
      <c r="BK167" s="98">
        <f t="shared" si="19"/>
        <v>0</v>
      </c>
      <c r="BL167" s="7" t="s">
        <v>105</v>
      </c>
      <c r="BM167" s="96" t="s">
        <v>170</v>
      </c>
    </row>
    <row r="168" spans="2:65" s="1" customFormat="1" ht="16.5" hidden="1" customHeight="1" x14ac:dyDescent="0.2">
      <c r="B168" s="16"/>
      <c r="C168" s="85" t="s">
        <v>171</v>
      </c>
      <c r="D168" s="85" t="s">
        <v>101</v>
      </c>
      <c r="E168" s="86" t="s">
        <v>172</v>
      </c>
      <c r="F168" s="87" t="s">
        <v>173</v>
      </c>
      <c r="G168" s="88" t="s">
        <v>143</v>
      </c>
      <c r="H168" s="89">
        <v>0.20399999999999999</v>
      </c>
      <c r="I168" s="90"/>
      <c r="J168" s="89">
        <f t="shared" si="10"/>
        <v>0</v>
      </c>
      <c r="K168" s="91"/>
      <c r="L168" s="16"/>
      <c r="M168" s="92" t="s">
        <v>0</v>
      </c>
      <c r="N168" s="93" t="s">
        <v>24</v>
      </c>
      <c r="P168" s="94">
        <f t="shared" si="11"/>
        <v>0</v>
      </c>
      <c r="Q168" s="94">
        <v>1.01895</v>
      </c>
      <c r="R168" s="94">
        <f t="shared" si="12"/>
        <v>0.20786579999999999</v>
      </c>
      <c r="S168" s="94">
        <v>0</v>
      </c>
      <c r="T168" s="95">
        <f t="shared" si="13"/>
        <v>0</v>
      </c>
      <c r="AR168" s="96" t="s">
        <v>105</v>
      </c>
      <c r="AT168" s="96" t="s">
        <v>101</v>
      </c>
      <c r="AU168" s="96" t="s">
        <v>44</v>
      </c>
      <c r="AY168" s="7" t="s">
        <v>99</v>
      </c>
      <c r="BE168" s="97">
        <f t="shared" si="14"/>
        <v>0</v>
      </c>
      <c r="BF168" s="97">
        <f t="shared" si="15"/>
        <v>0</v>
      </c>
      <c r="BG168" s="97">
        <f t="shared" si="16"/>
        <v>0</v>
      </c>
      <c r="BH168" s="97">
        <f t="shared" si="17"/>
        <v>0</v>
      </c>
      <c r="BI168" s="97">
        <f t="shared" si="18"/>
        <v>0</v>
      </c>
      <c r="BJ168" s="7" t="s">
        <v>44</v>
      </c>
      <c r="BK168" s="98">
        <f t="shared" si="19"/>
        <v>0</v>
      </c>
      <c r="BL168" s="7" t="s">
        <v>105</v>
      </c>
      <c r="BM168" s="96" t="s">
        <v>174</v>
      </c>
    </row>
    <row r="169" spans="2:65" s="1" customFormat="1" ht="16.5" hidden="1" customHeight="1" x14ac:dyDescent="0.2">
      <c r="B169" s="16"/>
      <c r="C169" s="85" t="s">
        <v>175</v>
      </c>
      <c r="D169" s="85" t="s">
        <v>101</v>
      </c>
      <c r="E169" s="86" t="s">
        <v>176</v>
      </c>
      <c r="F169" s="87" t="s">
        <v>177</v>
      </c>
      <c r="G169" s="88" t="s">
        <v>104</v>
      </c>
      <c r="H169" s="89">
        <v>140.40600000000001</v>
      </c>
      <c r="I169" s="90"/>
      <c r="J169" s="89">
        <f t="shared" si="10"/>
        <v>0</v>
      </c>
      <c r="K169" s="91"/>
      <c r="L169" s="16"/>
      <c r="M169" s="92" t="s">
        <v>0</v>
      </c>
      <c r="N169" s="93" t="s">
        <v>24</v>
      </c>
      <c r="P169" s="94">
        <f t="shared" si="11"/>
        <v>0</v>
      </c>
      <c r="Q169" s="94">
        <v>2.4157199999999999</v>
      </c>
      <c r="R169" s="94">
        <f t="shared" si="12"/>
        <v>339.18158232000002</v>
      </c>
      <c r="S169" s="94">
        <v>0</v>
      </c>
      <c r="T169" s="95">
        <f t="shared" si="13"/>
        <v>0</v>
      </c>
      <c r="AR169" s="96" t="s">
        <v>105</v>
      </c>
      <c r="AT169" s="96" t="s">
        <v>101</v>
      </c>
      <c r="AU169" s="96" t="s">
        <v>44</v>
      </c>
      <c r="AY169" s="7" t="s">
        <v>99</v>
      </c>
      <c r="BE169" s="97">
        <f t="shared" si="14"/>
        <v>0</v>
      </c>
      <c r="BF169" s="97">
        <f t="shared" si="15"/>
        <v>0</v>
      </c>
      <c r="BG169" s="97">
        <f t="shared" si="16"/>
        <v>0</v>
      </c>
      <c r="BH169" s="97">
        <f t="shared" si="17"/>
        <v>0</v>
      </c>
      <c r="BI169" s="97">
        <f t="shared" si="18"/>
        <v>0</v>
      </c>
      <c r="BJ169" s="7" t="s">
        <v>44</v>
      </c>
      <c r="BK169" s="98">
        <f t="shared" si="19"/>
        <v>0</v>
      </c>
      <c r="BL169" s="7" t="s">
        <v>105</v>
      </c>
      <c r="BM169" s="96" t="s">
        <v>178</v>
      </c>
    </row>
    <row r="170" spans="2:65" s="1" customFormat="1" ht="24.3" hidden="1" customHeight="1" x14ac:dyDescent="0.2">
      <c r="B170" s="16"/>
      <c r="C170" s="85" t="s">
        <v>2</v>
      </c>
      <c r="D170" s="85" t="s">
        <v>101</v>
      </c>
      <c r="E170" s="86" t="s">
        <v>179</v>
      </c>
      <c r="F170" s="87" t="s">
        <v>180</v>
      </c>
      <c r="G170" s="88" t="s">
        <v>104</v>
      </c>
      <c r="H170" s="89">
        <v>70.254999999999995</v>
      </c>
      <c r="I170" s="90"/>
      <c r="J170" s="89">
        <f t="shared" si="10"/>
        <v>0</v>
      </c>
      <c r="K170" s="91"/>
      <c r="L170" s="16"/>
      <c r="M170" s="92" t="s">
        <v>0</v>
      </c>
      <c r="N170" s="93" t="s">
        <v>24</v>
      </c>
      <c r="P170" s="94">
        <f t="shared" si="11"/>
        <v>0</v>
      </c>
      <c r="Q170" s="94">
        <v>2.4157199999999999</v>
      </c>
      <c r="R170" s="94">
        <f t="shared" si="12"/>
        <v>169.71640859999997</v>
      </c>
      <c r="S170" s="94">
        <v>0</v>
      </c>
      <c r="T170" s="95">
        <f t="shared" si="13"/>
        <v>0</v>
      </c>
      <c r="AR170" s="96" t="s">
        <v>105</v>
      </c>
      <c r="AT170" s="96" t="s">
        <v>101</v>
      </c>
      <c r="AU170" s="96" t="s">
        <v>44</v>
      </c>
      <c r="AY170" s="7" t="s">
        <v>99</v>
      </c>
      <c r="BE170" s="97">
        <f t="shared" si="14"/>
        <v>0</v>
      </c>
      <c r="BF170" s="97">
        <f t="shared" si="15"/>
        <v>0</v>
      </c>
      <c r="BG170" s="97">
        <f t="shared" si="16"/>
        <v>0</v>
      </c>
      <c r="BH170" s="97">
        <f t="shared" si="17"/>
        <v>0</v>
      </c>
      <c r="BI170" s="97">
        <f t="shared" si="18"/>
        <v>0</v>
      </c>
      <c r="BJ170" s="7" t="s">
        <v>44</v>
      </c>
      <c r="BK170" s="98">
        <f t="shared" si="19"/>
        <v>0</v>
      </c>
      <c r="BL170" s="7" t="s">
        <v>105</v>
      </c>
      <c r="BM170" s="96" t="s">
        <v>181</v>
      </c>
    </row>
    <row r="171" spans="2:65" s="1" customFormat="1" ht="21.75" hidden="1" customHeight="1" x14ac:dyDescent="0.2">
      <c r="B171" s="16"/>
      <c r="C171" s="85" t="s">
        <v>182</v>
      </c>
      <c r="D171" s="85" t="s">
        <v>101</v>
      </c>
      <c r="E171" s="86" t="s">
        <v>183</v>
      </c>
      <c r="F171" s="87" t="s">
        <v>184</v>
      </c>
      <c r="G171" s="88" t="s">
        <v>152</v>
      </c>
      <c r="H171" s="89">
        <v>282.31200000000001</v>
      </c>
      <c r="I171" s="90"/>
      <c r="J171" s="89">
        <f t="shared" si="10"/>
        <v>0</v>
      </c>
      <c r="K171" s="91"/>
      <c r="L171" s="16"/>
      <c r="M171" s="92" t="s">
        <v>0</v>
      </c>
      <c r="N171" s="93" t="s">
        <v>24</v>
      </c>
      <c r="P171" s="94">
        <f t="shared" si="11"/>
        <v>0</v>
      </c>
      <c r="Q171" s="94">
        <v>6.7000000000000002E-4</v>
      </c>
      <c r="R171" s="94">
        <f t="shared" si="12"/>
        <v>0.18914904000000002</v>
      </c>
      <c r="S171" s="94">
        <v>0</v>
      </c>
      <c r="T171" s="95">
        <f t="shared" si="13"/>
        <v>0</v>
      </c>
      <c r="AR171" s="96" t="s">
        <v>105</v>
      </c>
      <c r="AT171" s="96" t="s">
        <v>101</v>
      </c>
      <c r="AU171" s="96" t="s">
        <v>44</v>
      </c>
      <c r="AY171" s="7" t="s">
        <v>99</v>
      </c>
      <c r="BE171" s="97">
        <f t="shared" si="14"/>
        <v>0</v>
      </c>
      <c r="BF171" s="97">
        <f t="shared" si="15"/>
        <v>0</v>
      </c>
      <c r="BG171" s="97">
        <f t="shared" si="16"/>
        <v>0</v>
      </c>
      <c r="BH171" s="97">
        <f t="shared" si="17"/>
        <v>0</v>
      </c>
      <c r="BI171" s="97">
        <f t="shared" si="18"/>
        <v>0</v>
      </c>
      <c r="BJ171" s="7" t="s">
        <v>44</v>
      </c>
      <c r="BK171" s="98">
        <f t="shared" si="19"/>
        <v>0</v>
      </c>
      <c r="BL171" s="7" t="s">
        <v>105</v>
      </c>
      <c r="BM171" s="96" t="s">
        <v>185</v>
      </c>
    </row>
    <row r="172" spans="2:65" s="1" customFormat="1" ht="21.75" hidden="1" customHeight="1" x14ac:dyDescent="0.2">
      <c r="B172" s="16"/>
      <c r="C172" s="85" t="s">
        <v>186</v>
      </c>
      <c r="D172" s="85" t="s">
        <v>101</v>
      </c>
      <c r="E172" s="86" t="s">
        <v>187</v>
      </c>
      <c r="F172" s="87" t="s">
        <v>188</v>
      </c>
      <c r="G172" s="88" t="s">
        <v>152</v>
      </c>
      <c r="H172" s="89">
        <v>282.31200000000001</v>
      </c>
      <c r="I172" s="90"/>
      <c r="J172" s="89">
        <f t="shared" si="10"/>
        <v>0</v>
      </c>
      <c r="K172" s="91"/>
      <c r="L172" s="16"/>
      <c r="M172" s="92" t="s">
        <v>0</v>
      </c>
      <c r="N172" s="93" t="s">
        <v>24</v>
      </c>
      <c r="P172" s="94">
        <f t="shared" si="11"/>
        <v>0</v>
      </c>
      <c r="Q172" s="94">
        <v>0</v>
      </c>
      <c r="R172" s="94">
        <f t="shared" si="12"/>
        <v>0</v>
      </c>
      <c r="S172" s="94">
        <v>0</v>
      </c>
      <c r="T172" s="95">
        <f t="shared" si="13"/>
        <v>0</v>
      </c>
      <c r="AR172" s="96" t="s">
        <v>105</v>
      </c>
      <c r="AT172" s="96" t="s">
        <v>101</v>
      </c>
      <c r="AU172" s="96" t="s">
        <v>44</v>
      </c>
      <c r="AY172" s="7" t="s">
        <v>99</v>
      </c>
      <c r="BE172" s="97">
        <f t="shared" si="14"/>
        <v>0</v>
      </c>
      <c r="BF172" s="97">
        <f t="shared" si="15"/>
        <v>0</v>
      </c>
      <c r="BG172" s="97">
        <f t="shared" si="16"/>
        <v>0</v>
      </c>
      <c r="BH172" s="97">
        <f t="shared" si="17"/>
        <v>0</v>
      </c>
      <c r="BI172" s="97">
        <f t="shared" si="18"/>
        <v>0</v>
      </c>
      <c r="BJ172" s="7" t="s">
        <v>44</v>
      </c>
      <c r="BK172" s="98">
        <f t="shared" si="19"/>
        <v>0</v>
      </c>
      <c r="BL172" s="7" t="s">
        <v>105</v>
      </c>
      <c r="BM172" s="96" t="s">
        <v>189</v>
      </c>
    </row>
    <row r="173" spans="2:65" s="1" customFormat="1" ht="16.5" hidden="1" customHeight="1" x14ac:dyDescent="0.2">
      <c r="B173" s="16"/>
      <c r="C173" s="85" t="s">
        <v>190</v>
      </c>
      <c r="D173" s="85" t="s">
        <v>101</v>
      </c>
      <c r="E173" s="86" t="s">
        <v>191</v>
      </c>
      <c r="F173" s="87" t="s">
        <v>192</v>
      </c>
      <c r="G173" s="88" t="s">
        <v>143</v>
      </c>
      <c r="H173" s="89">
        <v>6.4630000000000001</v>
      </c>
      <c r="I173" s="90"/>
      <c r="J173" s="89">
        <f t="shared" si="10"/>
        <v>0</v>
      </c>
      <c r="K173" s="91"/>
      <c r="L173" s="16"/>
      <c r="M173" s="92" t="s">
        <v>0</v>
      </c>
      <c r="N173" s="93" t="s">
        <v>24</v>
      </c>
      <c r="P173" s="94">
        <f t="shared" si="11"/>
        <v>0</v>
      </c>
      <c r="Q173" s="94">
        <v>1.01895</v>
      </c>
      <c r="R173" s="94">
        <f t="shared" si="12"/>
        <v>6.5854738500000005</v>
      </c>
      <c r="S173" s="94">
        <v>0</v>
      </c>
      <c r="T173" s="95">
        <f t="shared" si="13"/>
        <v>0</v>
      </c>
      <c r="AR173" s="96" t="s">
        <v>105</v>
      </c>
      <c r="AT173" s="96" t="s">
        <v>101</v>
      </c>
      <c r="AU173" s="96" t="s">
        <v>44</v>
      </c>
      <c r="AY173" s="7" t="s">
        <v>99</v>
      </c>
      <c r="BE173" s="97">
        <f t="shared" si="14"/>
        <v>0</v>
      </c>
      <c r="BF173" s="97">
        <f t="shared" si="15"/>
        <v>0</v>
      </c>
      <c r="BG173" s="97">
        <f t="shared" si="16"/>
        <v>0</v>
      </c>
      <c r="BH173" s="97">
        <f t="shared" si="17"/>
        <v>0</v>
      </c>
      <c r="BI173" s="97">
        <f t="shared" si="18"/>
        <v>0</v>
      </c>
      <c r="BJ173" s="7" t="s">
        <v>44</v>
      </c>
      <c r="BK173" s="98">
        <f t="shared" si="19"/>
        <v>0</v>
      </c>
      <c r="BL173" s="7" t="s">
        <v>105</v>
      </c>
      <c r="BM173" s="96" t="s">
        <v>193</v>
      </c>
    </row>
    <row r="174" spans="2:65" s="6" customFormat="1" ht="22.8" hidden="1" customHeight="1" x14ac:dyDescent="0.25">
      <c r="B174" s="73"/>
      <c r="D174" s="74" t="s">
        <v>40</v>
      </c>
      <c r="E174" s="83" t="s">
        <v>110</v>
      </c>
      <c r="F174" s="83" t="s">
        <v>194</v>
      </c>
      <c r="I174" s="76"/>
      <c r="J174" s="84">
        <f>BK174</f>
        <v>0</v>
      </c>
      <c r="L174" s="73"/>
      <c r="M174" s="78"/>
      <c r="P174" s="79">
        <f>SUM(P175:P197)</f>
        <v>0</v>
      </c>
      <c r="R174" s="79">
        <f>SUM(R175:R197)</f>
        <v>402.10351101000003</v>
      </c>
      <c r="T174" s="80">
        <f>SUM(T175:T197)</f>
        <v>0</v>
      </c>
      <c r="AR174" s="74" t="s">
        <v>42</v>
      </c>
      <c r="AT174" s="81" t="s">
        <v>40</v>
      </c>
      <c r="AU174" s="81" t="s">
        <v>42</v>
      </c>
      <c r="AY174" s="74" t="s">
        <v>99</v>
      </c>
      <c r="BK174" s="82">
        <f>SUM(BK175:BK197)</f>
        <v>0</v>
      </c>
    </row>
    <row r="175" spans="2:65" s="1" customFormat="1" ht="33" hidden="1" customHeight="1" x14ac:dyDescent="0.2">
      <c r="B175" s="16"/>
      <c r="C175" s="85" t="s">
        <v>195</v>
      </c>
      <c r="D175" s="85" t="s">
        <v>101</v>
      </c>
      <c r="E175" s="86" t="s">
        <v>196</v>
      </c>
      <c r="F175" s="87" t="s">
        <v>197</v>
      </c>
      <c r="G175" s="88" t="s">
        <v>104</v>
      </c>
      <c r="H175" s="89">
        <v>378.50700000000001</v>
      </c>
      <c r="I175" s="90"/>
      <c r="J175" s="89">
        <f t="shared" ref="J175:J197" si="20">ROUND(I175*H175,3)</f>
        <v>0</v>
      </c>
      <c r="K175" s="91"/>
      <c r="L175" s="16"/>
      <c r="M175" s="92" t="s">
        <v>0</v>
      </c>
      <c r="N175" s="93" t="s">
        <v>24</v>
      </c>
      <c r="P175" s="94">
        <f t="shared" ref="P175:P197" si="21">O175*H175</f>
        <v>0</v>
      </c>
      <c r="Q175" s="94">
        <v>0.65256999999999998</v>
      </c>
      <c r="R175" s="94">
        <f t="shared" ref="R175:R197" si="22">Q175*H175</f>
        <v>247.00231299000001</v>
      </c>
      <c r="S175" s="94">
        <v>0</v>
      </c>
      <c r="T175" s="95">
        <f t="shared" ref="T175:T197" si="23">S175*H175</f>
        <v>0</v>
      </c>
      <c r="AR175" s="96" t="s">
        <v>105</v>
      </c>
      <c r="AT175" s="96" t="s">
        <v>101</v>
      </c>
      <c r="AU175" s="96" t="s">
        <v>44</v>
      </c>
      <c r="AY175" s="7" t="s">
        <v>99</v>
      </c>
      <c r="BE175" s="97">
        <f t="shared" ref="BE175:BE197" si="24">IF(N175="základná",J175,0)</f>
        <v>0</v>
      </c>
      <c r="BF175" s="97">
        <f t="shared" ref="BF175:BF197" si="25">IF(N175="znížená",J175,0)</f>
        <v>0</v>
      </c>
      <c r="BG175" s="97">
        <f t="shared" ref="BG175:BG197" si="26">IF(N175="zákl. prenesená",J175,0)</f>
        <v>0</v>
      </c>
      <c r="BH175" s="97">
        <f t="shared" ref="BH175:BH197" si="27">IF(N175="zníž. prenesená",J175,0)</f>
        <v>0</v>
      </c>
      <c r="BI175" s="97">
        <f t="shared" ref="BI175:BI197" si="28">IF(N175="nulová",J175,0)</f>
        <v>0</v>
      </c>
      <c r="BJ175" s="7" t="s">
        <v>44</v>
      </c>
      <c r="BK175" s="98">
        <f t="shared" ref="BK175:BK197" si="29">ROUND(I175*H175,3)</f>
        <v>0</v>
      </c>
      <c r="BL175" s="7" t="s">
        <v>105</v>
      </c>
      <c r="BM175" s="96" t="s">
        <v>198</v>
      </c>
    </row>
    <row r="176" spans="2:65" s="1" customFormat="1" ht="37.799999999999997" hidden="1" customHeight="1" x14ac:dyDescent="0.2">
      <c r="B176" s="16"/>
      <c r="C176" s="85" t="s">
        <v>199</v>
      </c>
      <c r="D176" s="85" t="s">
        <v>101</v>
      </c>
      <c r="E176" s="86" t="s">
        <v>200</v>
      </c>
      <c r="F176" s="87" t="s">
        <v>201</v>
      </c>
      <c r="G176" s="88" t="s">
        <v>104</v>
      </c>
      <c r="H176" s="89">
        <v>78.513000000000005</v>
      </c>
      <c r="I176" s="90"/>
      <c r="J176" s="89">
        <f t="shared" si="20"/>
        <v>0</v>
      </c>
      <c r="K176" s="91"/>
      <c r="L176" s="16"/>
      <c r="M176" s="92" t="s">
        <v>0</v>
      </c>
      <c r="N176" s="93" t="s">
        <v>24</v>
      </c>
      <c r="P176" s="94">
        <f t="shared" si="21"/>
        <v>0</v>
      </c>
      <c r="Q176" s="94">
        <v>0.67418999999999996</v>
      </c>
      <c r="R176" s="94">
        <f t="shared" si="22"/>
        <v>52.932679470000004</v>
      </c>
      <c r="S176" s="94">
        <v>0</v>
      </c>
      <c r="T176" s="95">
        <f t="shared" si="23"/>
        <v>0</v>
      </c>
      <c r="AR176" s="96" t="s">
        <v>105</v>
      </c>
      <c r="AT176" s="96" t="s">
        <v>101</v>
      </c>
      <c r="AU176" s="96" t="s">
        <v>44</v>
      </c>
      <c r="AY176" s="7" t="s">
        <v>99</v>
      </c>
      <c r="BE176" s="97">
        <f t="shared" si="24"/>
        <v>0</v>
      </c>
      <c r="BF176" s="97">
        <f t="shared" si="25"/>
        <v>0</v>
      </c>
      <c r="BG176" s="97">
        <f t="shared" si="26"/>
        <v>0</v>
      </c>
      <c r="BH176" s="97">
        <f t="shared" si="27"/>
        <v>0</v>
      </c>
      <c r="BI176" s="97">
        <f t="shared" si="28"/>
        <v>0</v>
      </c>
      <c r="BJ176" s="7" t="s">
        <v>44</v>
      </c>
      <c r="BK176" s="98">
        <f t="shared" si="29"/>
        <v>0</v>
      </c>
      <c r="BL176" s="7" t="s">
        <v>105</v>
      </c>
      <c r="BM176" s="96" t="s">
        <v>202</v>
      </c>
    </row>
    <row r="177" spans="2:65" s="1" customFormat="1" ht="24.3" hidden="1" customHeight="1" x14ac:dyDescent="0.2">
      <c r="B177" s="16"/>
      <c r="C177" s="85" t="s">
        <v>203</v>
      </c>
      <c r="D177" s="85" t="s">
        <v>101</v>
      </c>
      <c r="E177" s="86" t="s">
        <v>204</v>
      </c>
      <c r="F177" s="87" t="s">
        <v>205</v>
      </c>
      <c r="G177" s="88" t="s">
        <v>104</v>
      </c>
      <c r="H177" s="89">
        <v>3.294</v>
      </c>
      <c r="I177" s="90"/>
      <c r="J177" s="89">
        <f t="shared" si="20"/>
        <v>0</v>
      </c>
      <c r="K177" s="91"/>
      <c r="L177" s="16"/>
      <c r="M177" s="92" t="s">
        <v>0</v>
      </c>
      <c r="N177" s="93" t="s">
        <v>24</v>
      </c>
      <c r="P177" s="94">
        <f t="shared" si="21"/>
        <v>0</v>
      </c>
      <c r="Q177" s="94">
        <v>2.4160200000000001</v>
      </c>
      <c r="R177" s="94">
        <f t="shared" si="22"/>
        <v>7.9583698800000002</v>
      </c>
      <c r="S177" s="94">
        <v>0</v>
      </c>
      <c r="T177" s="95">
        <f t="shared" si="23"/>
        <v>0</v>
      </c>
      <c r="AR177" s="96" t="s">
        <v>105</v>
      </c>
      <c r="AT177" s="96" t="s">
        <v>101</v>
      </c>
      <c r="AU177" s="96" t="s">
        <v>44</v>
      </c>
      <c r="AY177" s="7" t="s">
        <v>99</v>
      </c>
      <c r="BE177" s="97">
        <f t="shared" si="24"/>
        <v>0</v>
      </c>
      <c r="BF177" s="97">
        <f t="shared" si="25"/>
        <v>0</v>
      </c>
      <c r="BG177" s="97">
        <f t="shared" si="26"/>
        <v>0</v>
      </c>
      <c r="BH177" s="97">
        <f t="shared" si="27"/>
        <v>0</v>
      </c>
      <c r="BI177" s="97">
        <f t="shared" si="28"/>
        <v>0</v>
      </c>
      <c r="BJ177" s="7" t="s">
        <v>44</v>
      </c>
      <c r="BK177" s="98">
        <f t="shared" si="29"/>
        <v>0</v>
      </c>
      <c r="BL177" s="7" t="s">
        <v>105</v>
      </c>
      <c r="BM177" s="96" t="s">
        <v>206</v>
      </c>
    </row>
    <row r="178" spans="2:65" s="1" customFormat="1" ht="24.3" hidden="1" customHeight="1" x14ac:dyDescent="0.2">
      <c r="B178" s="16"/>
      <c r="C178" s="85" t="s">
        <v>207</v>
      </c>
      <c r="D178" s="85" t="s">
        <v>101</v>
      </c>
      <c r="E178" s="86" t="s">
        <v>208</v>
      </c>
      <c r="F178" s="87" t="s">
        <v>209</v>
      </c>
      <c r="G178" s="88" t="s">
        <v>152</v>
      </c>
      <c r="H178" s="89">
        <v>16.5</v>
      </c>
      <c r="I178" s="90"/>
      <c r="J178" s="89">
        <f t="shared" si="20"/>
        <v>0</v>
      </c>
      <c r="K178" s="91"/>
      <c r="L178" s="16"/>
      <c r="M178" s="92" t="s">
        <v>0</v>
      </c>
      <c r="N178" s="93" t="s">
        <v>24</v>
      </c>
      <c r="P178" s="94">
        <f t="shared" si="21"/>
        <v>0</v>
      </c>
      <c r="Q178" s="94">
        <v>1.4499999999999999E-3</v>
      </c>
      <c r="R178" s="94">
        <f t="shared" si="22"/>
        <v>2.3924999999999998E-2</v>
      </c>
      <c r="S178" s="94">
        <v>0</v>
      </c>
      <c r="T178" s="95">
        <f t="shared" si="23"/>
        <v>0</v>
      </c>
      <c r="AR178" s="96" t="s">
        <v>105</v>
      </c>
      <c r="AT178" s="96" t="s">
        <v>101</v>
      </c>
      <c r="AU178" s="96" t="s">
        <v>44</v>
      </c>
      <c r="AY178" s="7" t="s">
        <v>99</v>
      </c>
      <c r="BE178" s="97">
        <f t="shared" si="24"/>
        <v>0</v>
      </c>
      <c r="BF178" s="97">
        <f t="shared" si="25"/>
        <v>0</v>
      </c>
      <c r="BG178" s="97">
        <f t="shared" si="26"/>
        <v>0</v>
      </c>
      <c r="BH178" s="97">
        <f t="shared" si="27"/>
        <v>0</v>
      </c>
      <c r="BI178" s="97">
        <f t="shared" si="28"/>
        <v>0</v>
      </c>
      <c r="BJ178" s="7" t="s">
        <v>44</v>
      </c>
      <c r="BK178" s="98">
        <f t="shared" si="29"/>
        <v>0</v>
      </c>
      <c r="BL178" s="7" t="s">
        <v>105</v>
      </c>
      <c r="BM178" s="96" t="s">
        <v>210</v>
      </c>
    </row>
    <row r="179" spans="2:65" s="1" customFormat="1" ht="24.3" hidden="1" customHeight="1" x14ac:dyDescent="0.2">
      <c r="B179" s="16"/>
      <c r="C179" s="85" t="s">
        <v>211</v>
      </c>
      <c r="D179" s="85" t="s">
        <v>101</v>
      </c>
      <c r="E179" s="86" t="s">
        <v>212</v>
      </c>
      <c r="F179" s="87" t="s">
        <v>213</v>
      </c>
      <c r="G179" s="88" t="s">
        <v>152</v>
      </c>
      <c r="H179" s="89">
        <v>16.5</v>
      </c>
      <c r="I179" s="90"/>
      <c r="J179" s="89">
        <f t="shared" si="20"/>
        <v>0</v>
      </c>
      <c r="K179" s="91"/>
      <c r="L179" s="16"/>
      <c r="M179" s="92" t="s">
        <v>0</v>
      </c>
      <c r="N179" s="93" t="s">
        <v>24</v>
      </c>
      <c r="P179" s="94">
        <f t="shared" si="21"/>
        <v>0</v>
      </c>
      <c r="Q179" s="94">
        <v>0</v>
      </c>
      <c r="R179" s="94">
        <f t="shared" si="22"/>
        <v>0</v>
      </c>
      <c r="S179" s="94">
        <v>0</v>
      </c>
      <c r="T179" s="95">
        <f t="shared" si="23"/>
        <v>0</v>
      </c>
      <c r="AR179" s="96" t="s">
        <v>105</v>
      </c>
      <c r="AT179" s="96" t="s">
        <v>101</v>
      </c>
      <c r="AU179" s="96" t="s">
        <v>44</v>
      </c>
      <c r="AY179" s="7" t="s">
        <v>99</v>
      </c>
      <c r="BE179" s="97">
        <f t="shared" si="24"/>
        <v>0</v>
      </c>
      <c r="BF179" s="97">
        <f t="shared" si="25"/>
        <v>0</v>
      </c>
      <c r="BG179" s="97">
        <f t="shared" si="26"/>
        <v>0</v>
      </c>
      <c r="BH179" s="97">
        <f t="shared" si="27"/>
        <v>0</v>
      </c>
      <c r="BI179" s="97">
        <f t="shared" si="28"/>
        <v>0</v>
      </c>
      <c r="BJ179" s="7" t="s">
        <v>44</v>
      </c>
      <c r="BK179" s="98">
        <f t="shared" si="29"/>
        <v>0</v>
      </c>
      <c r="BL179" s="7" t="s">
        <v>105</v>
      </c>
      <c r="BM179" s="96" t="s">
        <v>214</v>
      </c>
    </row>
    <row r="180" spans="2:65" s="1" customFormat="1" ht="16.5" hidden="1" customHeight="1" x14ac:dyDescent="0.2">
      <c r="B180" s="16"/>
      <c r="C180" s="85" t="s">
        <v>215</v>
      </c>
      <c r="D180" s="85" t="s">
        <v>101</v>
      </c>
      <c r="E180" s="86" t="s">
        <v>216</v>
      </c>
      <c r="F180" s="87" t="s">
        <v>217</v>
      </c>
      <c r="G180" s="88" t="s">
        <v>143</v>
      </c>
      <c r="H180" s="89">
        <v>0.26400000000000001</v>
      </c>
      <c r="I180" s="90"/>
      <c r="J180" s="89">
        <f t="shared" si="20"/>
        <v>0</v>
      </c>
      <c r="K180" s="91"/>
      <c r="L180" s="16"/>
      <c r="M180" s="92" t="s">
        <v>0</v>
      </c>
      <c r="N180" s="93" t="s">
        <v>24</v>
      </c>
      <c r="P180" s="94">
        <f t="shared" si="21"/>
        <v>0</v>
      </c>
      <c r="Q180" s="94">
        <v>1.0152099999999999</v>
      </c>
      <c r="R180" s="94">
        <f t="shared" si="22"/>
        <v>0.26801543999999999</v>
      </c>
      <c r="S180" s="94">
        <v>0</v>
      </c>
      <c r="T180" s="95">
        <f t="shared" si="23"/>
        <v>0</v>
      </c>
      <c r="AR180" s="96" t="s">
        <v>105</v>
      </c>
      <c r="AT180" s="96" t="s">
        <v>101</v>
      </c>
      <c r="AU180" s="96" t="s">
        <v>44</v>
      </c>
      <c r="AY180" s="7" t="s">
        <v>99</v>
      </c>
      <c r="BE180" s="97">
        <f t="shared" si="24"/>
        <v>0</v>
      </c>
      <c r="BF180" s="97">
        <f t="shared" si="25"/>
        <v>0</v>
      </c>
      <c r="BG180" s="97">
        <f t="shared" si="26"/>
        <v>0</v>
      </c>
      <c r="BH180" s="97">
        <f t="shared" si="27"/>
        <v>0</v>
      </c>
      <c r="BI180" s="97">
        <f t="shared" si="28"/>
        <v>0</v>
      </c>
      <c r="BJ180" s="7" t="s">
        <v>44</v>
      </c>
      <c r="BK180" s="98">
        <f t="shared" si="29"/>
        <v>0</v>
      </c>
      <c r="BL180" s="7" t="s">
        <v>105</v>
      </c>
      <c r="BM180" s="96" t="s">
        <v>218</v>
      </c>
    </row>
    <row r="181" spans="2:65" s="1" customFormat="1" ht="24.3" hidden="1" customHeight="1" x14ac:dyDescent="0.2">
      <c r="B181" s="16"/>
      <c r="C181" s="85" t="s">
        <v>219</v>
      </c>
      <c r="D181" s="85" t="s">
        <v>101</v>
      </c>
      <c r="E181" s="86" t="s">
        <v>220</v>
      </c>
      <c r="F181" s="87" t="s">
        <v>221</v>
      </c>
      <c r="G181" s="88" t="s">
        <v>222</v>
      </c>
      <c r="H181" s="89">
        <v>12</v>
      </c>
      <c r="I181" s="90"/>
      <c r="J181" s="89">
        <f t="shared" si="20"/>
        <v>0</v>
      </c>
      <c r="K181" s="91"/>
      <c r="L181" s="16"/>
      <c r="M181" s="92" t="s">
        <v>0</v>
      </c>
      <c r="N181" s="93" t="s">
        <v>24</v>
      </c>
      <c r="P181" s="94">
        <f t="shared" si="21"/>
        <v>0</v>
      </c>
      <c r="Q181" s="94">
        <v>1.61E-2</v>
      </c>
      <c r="R181" s="94">
        <f t="shared" si="22"/>
        <v>0.19319999999999998</v>
      </c>
      <c r="S181" s="94">
        <v>0</v>
      </c>
      <c r="T181" s="95">
        <f t="shared" si="23"/>
        <v>0</v>
      </c>
      <c r="AR181" s="96" t="s">
        <v>105</v>
      </c>
      <c r="AT181" s="96" t="s">
        <v>101</v>
      </c>
      <c r="AU181" s="96" t="s">
        <v>44</v>
      </c>
      <c r="AY181" s="7" t="s">
        <v>99</v>
      </c>
      <c r="BE181" s="97">
        <f t="shared" si="24"/>
        <v>0</v>
      </c>
      <c r="BF181" s="97">
        <f t="shared" si="25"/>
        <v>0</v>
      </c>
      <c r="BG181" s="97">
        <f t="shared" si="26"/>
        <v>0</v>
      </c>
      <c r="BH181" s="97">
        <f t="shared" si="27"/>
        <v>0</v>
      </c>
      <c r="BI181" s="97">
        <f t="shared" si="28"/>
        <v>0</v>
      </c>
      <c r="BJ181" s="7" t="s">
        <v>44</v>
      </c>
      <c r="BK181" s="98">
        <f t="shared" si="29"/>
        <v>0</v>
      </c>
      <c r="BL181" s="7" t="s">
        <v>105</v>
      </c>
      <c r="BM181" s="96" t="s">
        <v>223</v>
      </c>
    </row>
    <row r="182" spans="2:65" s="1" customFormat="1" ht="24.3" hidden="1" customHeight="1" x14ac:dyDescent="0.2">
      <c r="B182" s="16"/>
      <c r="C182" s="85" t="s">
        <v>224</v>
      </c>
      <c r="D182" s="85" t="s">
        <v>101</v>
      </c>
      <c r="E182" s="86" t="s">
        <v>225</v>
      </c>
      <c r="F182" s="87" t="s">
        <v>226</v>
      </c>
      <c r="G182" s="88" t="s">
        <v>222</v>
      </c>
      <c r="H182" s="89">
        <v>18</v>
      </c>
      <c r="I182" s="90"/>
      <c r="J182" s="89">
        <f t="shared" si="20"/>
        <v>0</v>
      </c>
      <c r="K182" s="91"/>
      <c r="L182" s="16"/>
      <c r="M182" s="92" t="s">
        <v>0</v>
      </c>
      <c r="N182" s="93" t="s">
        <v>24</v>
      </c>
      <c r="P182" s="94">
        <f t="shared" si="21"/>
        <v>0</v>
      </c>
      <c r="Q182" s="94">
        <v>2.0559999999999998E-2</v>
      </c>
      <c r="R182" s="94">
        <f t="shared" si="22"/>
        <v>0.37007999999999996</v>
      </c>
      <c r="S182" s="94">
        <v>0</v>
      </c>
      <c r="T182" s="95">
        <f t="shared" si="23"/>
        <v>0</v>
      </c>
      <c r="AR182" s="96" t="s">
        <v>105</v>
      </c>
      <c r="AT182" s="96" t="s">
        <v>101</v>
      </c>
      <c r="AU182" s="96" t="s">
        <v>44</v>
      </c>
      <c r="AY182" s="7" t="s">
        <v>99</v>
      </c>
      <c r="BE182" s="97">
        <f t="shared" si="24"/>
        <v>0</v>
      </c>
      <c r="BF182" s="97">
        <f t="shared" si="25"/>
        <v>0</v>
      </c>
      <c r="BG182" s="97">
        <f t="shared" si="26"/>
        <v>0</v>
      </c>
      <c r="BH182" s="97">
        <f t="shared" si="27"/>
        <v>0</v>
      </c>
      <c r="BI182" s="97">
        <f t="shared" si="28"/>
        <v>0</v>
      </c>
      <c r="BJ182" s="7" t="s">
        <v>44</v>
      </c>
      <c r="BK182" s="98">
        <f t="shared" si="29"/>
        <v>0</v>
      </c>
      <c r="BL182" s="7" t="s">
        <v>105</v>
      </c>
      <c r="BM182" s="96" t="s">
        <v>227</v>
      </c>
    </row>
    <row r="183" spans="2:65" s="1" customFormat="1" ht="24.3" hidden="1" customHeight="1" x14ac:dyDescent="0.2">
      <c r="B183" s="16"/>
      <c r="C183" s="85" t="s">
        <v>228</v>
      </c>
      <c r="D183" s="85" t="s">
        <v>101</v>
      </c>
      <c r="E183" s="86" t="s">
        <v>229</v>
      </c>
      <c r="F183" s="87" t="s">
        <v>230</v>
      </c>
      <c r="G183" s="88" t="s">
        <v>222</v>
      </c>
      <c r="H183" s="89">
        <v>1</v>
      </c>
      <c r="I183" s="90"/>
      <c r="J183" s="89">
        <f t="shared" si="20"/>
        <v>0</v>
      </c>
      <c r="K183" s="91"/>
      <c r="L183" s="16"/>
      <c r="M183" s="92" t="s">
        <v>0</v>
      </c>
      <c r="N183" s="93" t="s">
        <v>24</v>
      </c>
      <c r="P183" s="94">
        <f t="shared" si="21"/>
        <v>0</v>
      </c>
      <c r="Q183" s="94">
        <v>2.826E-2</v>
      </c>
      <c r="R183" s="94">
        <f t="shared" si="22"/>
        <v>2.826E-2</v>
      </c>
      <c r="S183" s="94">
        <v>0</v>
      </c>
      <c r="T183" s="95">
        <f t="shared" si="23"/>
        <v>0</v>
      </c>
      <c r="AR183" s="96" t="s">
        <v>105</v>
      </c>
      <c r="AT183" s="96" t="s">
        <v>101</v>
      </c>
      <c r="AU183" s="96" t="s">
        <v>44</v>
      </c>
      <c r="AY183" s="7" t="s">
        <v>99</v>
      </c>
      <c r="BE183" s="97">
        <f t="shared" si="24"/>
        <v>0</v>
      </c>
      <c r="BF183" s="97">
        <f t="shared" si="25"/>
        <v>0</v>
      </c>
      <c r="BG183" s="97">
        <f t="shared" si="26"/>
        <v>0</v>
      </c>
      <c r="BH183" s="97">
        <f t="shared" si="27"/>
        <v>0</v>
      </c>
      <c r="BI183" s="97">
        <f t="shared" si="28"/>
        <v>0</v>
      </c>
      <c r="BJ183" s="7" t="s">
        <v>44</v>
      </c>
      <c r="BK183" s="98">
        <f t="shared" si="29"/>
        <v>0</v>
      </c>
      <c r="BL183" s="7" t="s">
        <v>105</v>
      </c>
      <c r="BM183" s="96" t="s">
        <v>231</v>
      </c>
    </row>
    <row r="184" spans="2:65" s="1" customFormat="1" ht="24.3" hidden="1" customHeight="1" x14ac:dyDescent="0.2">
      <c r="B184" s="16"/>
      <c r="C184" s="85" t="s">
        <v>232</v>
      </c>
      <c r="D184" s="85" t="s">
        <v>101</v>
      </c>
      <c r="E184" s="86" t="s">
        <v>233</v>
      </c>
      <c r="F184" s="87" t="s">
        <v>234</v>
      </c>
      <c r="G184" s="88" t="s">
        <v>222</v>
      </c>
      <c r="H184" s="89">
        <v>1</v>
      </c>
      <c r="I184" s="90"/>
      <c r="J184" s="89">
        <f t="shared" si="20"/>
        <v>0</v>
      </c>
      <c r="K184" s="91"/>
      <c r="L184" s="16"/>
      <c r="M184" s="92" t="s">
        <v>0</v>
      </c>
      <c r="N184" s="93" t="s">
        <v>24</v>
      </c>
      <c r="P184" s="94">
        <f t="shared" si="21"/>
        <v>0</v>
      </c>
      <c r="Q184" s="94">
        <v>2.3060000000000001E-2</v>
      </c>
      <c r="R184" s="94">
        <f t="shared" si="22"/>
        <v>2.3060000000000001E-2</v>
      </c>
      <c r="S184" s="94">
        <v>0</v>
      </c>
      <c r="T184" s="95">
        <f t="shared" si="23"/>
        <v>0</v>
      </c>
      <c r="AR184" s="96" t="s">
        <v>105</v>
      </c>
      <c r="AT184" s="96" t="s">
        <v>101</v>
      </c>
      <c r="AU184" s="96" t="s">
        <v>44</v>
      </c>
      <c r="AY184" s="7" t="s">
        <v>99</v>
      </c>
      <c r="BE184" s="97">
        <f t="shared" si="24"/>
        <v>0</v>
      </c>
      <c r="BF184" s="97">
        <f t="shared" si="25"/>
        <v>0</v>
      </c>
      <c r="BG184" s="97">
        <f t="shared" si="26"/>
        <v>0</v>
      </c>
      <c r="BH184" s="97">
        <f t="shared" si="27"/>
        <v>0</v>
      </c>
      <c r="BI184" s="97">
        <f t="shared" si="28"/>
        <v>0</v>
      </c>
      <c r="BJ184" s="7" t="s">
        <v>44</v>
      </c>
      <c r="BK184" s="98">
        <f t="shared" si="29"/>
        <v>0</v>
      </c>
      <c r="BL184" s="7" t="s">
        <v>105</v>
      </c>
      <c r="BM184" s="96" t="s">
        <v>235</v>
      </c>
    </row>
    <row r="185" spans="2:65" s="1" customFormat="1" ht="24.3" hidden="1" customHeight="1" x14ac:dyDescent="0.2">
      <c r="B185" s="16"/>
      <c r="C185" s="85" t="s">
        <v>236</v>
      </c>
      <c r="D185" s="85" t="s">
        <v>101</v>
      </c>
      <c r="E185" s="86" t="s">
        <v>237</v>
      </c>
      <c r="F185" s="87" t="s">
        <v>238</v>
      </c>
      <c r="G185" s="88" t="s">
        <v>222</v>
      </c>
      <c r="H185" s="89">
        <v>20</v>
      </c>
      <c r="I185" s="90"/>
      <c r="J185" s="89">
        <f t="shared" si="20"/>
        <v>0</v>
      </c>
      <c r="K185" s="91"/>
      <c r="L185" s="16"/>
      <c r="M185" s="92" t="s">
        <v>0</v>
      </c>
      <c r="N185" s="93" t="s">
        <v>24</v>
      </c>
      <c r="P185" s="94">
        <f t="shared" si="21"/>
        <v>0</v>
      </c>
      <c r="Q185" s="94">
        <v>2.9219999999999999E-2</v>
      </c>
      <c r="R185" s="94">
        <f t="shared" si="22"/>
        <v>0.58440000000000003</v>
      </c>
      <c r="S185" s="94">
        <v>0</v>
      </c>
      <c r="T185" s="95">
        <f t="shared" si="23"/>
        <v>0</v>
      </c>
      <c r="AR185" s="96" t="s">
        <v>105</v>
      </c>
      <c r="AT185" s="96" t="s">
        <v>101</v>
      </c>
      <c r="AU185" s="96" t="s">
        <v>44</v>
      </c>
      <c r="AY185" s="7" t="s">
        <v>99</v>
      </c>
      <c r="BE185" s="97">
        <f t="shared" si="24"/>
        <v>0</v>
      </c>
      <c r="BF185" s="97">
        <f t="shared" si="25"/>
        <v>0</v>
      </c>
      <c r="BG185" s="97">
        <f t="shared" si="26"/>
        <v>0</v>
      </c>
      <c r="BH185" s="97">
        <f t="shared" si="27"/>
        <v>0</v>
      </c>
      <c r="BI185" s="97">
        <f t="shared" si="28"/>
        <v>0</v>
      </c>
      <c r="BJ185" s="7" t="s">
        <v>44</v>
      </c>
      <c r="BK185" s="98">
        <f t="shared" si="29"/>
        <v>0</v>
      </c>
      <c r="BL185" s="7" t="s">
        <v>105</v>
      </c>
      <c r="BM185" s="96" t="s">
        <v>239</v>
      </c>
    </row>
    <row r="186" spans="2:65" s="1" customFormat="1" ht="24.3" hidden="1" customHeight="1" x14ac:dyDescent="0.2">
      <c r="B186" s="16"/>
      <c r="C186" s="85" t="s">
        <v>240</v>
      </c>
      <c r="D186" s="85" t="s">
        <v>101</v>
      </c>
      <c r="E186" s="86" t="s">
        <v>241</v>
      </c>
      <c r="F186" s="87" t="s">
        <v>242</v>
      </c>
      <c r="G186" s="88" t="s">
        <v>222</v>
      </c>
      <c r="H186" s="89">
        <v>4</v>
      </c>
      <c r="I186" s="90"/>
      <c r="J186" s="89">
        <f t="shared" si="20"/>
        <v>0</v>
      </c>
      <c r="K186" s="91"/>
      <c r="L186" s="16"/>
      <c r="M186" s="92" t="s">
        <v>0</v>
      </c>
      <c r="N186" s="93" t="s">
        <v>24</v>
      </c>
      <c r="P186" s="94">
        <f t="shared" si="21"/>
        <v>0</v>
      </c>
      <c r="Q186" s="94">
        <v>4.0289999999999999E-2</v>
      </c>
      <c r="R186" s="94">
        <f t="shared" si="22"/>
        <v>0.16116</v>
      </c>
      <c r="S186" s="94">
        <v>0</v>
      </c>
      <c r="T186" s="95">
        <f t="shared" si="23"/>
        <v>0</v>
      </c>
      <c r="AR186" s="96" t="s">
        <v>105</v>
      </c>
      <c r="AT186" s="96" t="s">
        <v>101</v>
      </c>
      <c r="AU186" s="96" t="s">
        <v>44</v>
      </c>
      <c r="AY186" s="7" t="s">
        <v>99</v>
      </c>
      <c r="BE186" s="97">
        <f t="shared" si="24"/>
        <v>0</v>
      </c>
      <c r="BF186" s="97">
        <f t="shared" si="25"/>
        <v>0</v>
      </c>
      <c r="BG186" s="97">
        <f t="shared" si="26"/>
        <v>0</v>
      </c>
      <c r="BH186" s="97">
        <f t="shared" si="27"/>
        <v>0</v>
      </c>
      <c r="BI186" s="97">
        <f t="shared" si="28"/>
        <v>0</v>
      </c>
      <c r="BJ186" s="7" t="s">
        <v>44</v>
      </c>
      <c r="BK186" s="98">
        <f t="shared" si="29"/>
        <v>0</v>
      </c>
      <c r="BL186" s="7" t="s">
        <v>105</v>
      </c>
      <c r="BM186" s="96" t="s">
        <v>243</v>
      </c>
    </row>
    <row r="187" spans="2:65" s="1" customFormat="1" ht="24.3" hidden="1" customHeight="1" x14ac:dyDescent="0.2">
      <c r="B187" s="16"/>
      <c r="C187" s="85" t="s">
        <v>244</v>
      </c>
      <c r="D187" s="85" t="s">
        <v>101</v>
      </c>
      <c r="E187" s="86" t="s">
        <v>245</v>
      </c>
      <c r="F187" s="87" t="s">
        <v>246</v>
      </c>
      <c r="G187" s="88" t="s">
        <v>222</v>
      </c>
      <c r="H187" s="89">
        <v>1</v>
      </c>
      <c r="I187" s="90"/>
      <c r="J187" s="89">
        <f t="shared" si="20"/>
        <v>0</v>
      </c>
      <c r="K187" s="91"/>
      <c r="L187" s="16"/>
      <c r="M187" s="92" t="s">
        <v>0</v>
      </c>
      <c r="N187" s="93" t="s">
        <v>24</v>
      </c>
      <c r="P187" s="94">
        <f t="shared" si="21"/>
        <v>0</v>
      </c>
      <c r="Q187" s="94">
        <v>5.1909999999999998E-2</v>
      </c>
      <c r="R187" s="94">
        <f t="shared" si="22"/>
        <v>5.1909999999999998E-2</v>
      </c>
      <c r="S187" s="94">
        <v>0</v>
      </c>
      <c r="T187" s="95">
        <f t="shared" si="23"/>
        <v>0</v>
      </c>
      <c r="AR187" s="96" t="s">
        <v>105</v>
      </c>
      <c r="AT187" s="96" t="s">
        <v>101</v>
      </c>
      <c r="AU187" s="96" t="s">
        <v>44</v>
      </c>
      <c r="AY187" s="7" t="s">
        <v>99</v>
      </c>
      <c r="BE187" s="97">
        <f t="shared" si="24"/>
        <v>0</v>
      </c>
      <c r="BF187" s="97">
        <f t="shared" si="25"/>
        <v>0</v>
      </c>
      <c r="BG187" s="97">
        <f t="shared" si="26"/>
        <v>0</v>
      </c>
      <c r="BH187" s="97">
        <f t="shared" si="27"/>
        <v>0</v>
      </c>
      <c r="BI187" s="97">
        <f t="shared" si="28"/>
        <v>0</v>
      </c>
      <c r="BJ187" s="7" t="s">
        <v>44</v>
      </c>
      <c r="BK187" s="98">
        <f t="shared" si="29"/>
        <v>0</v>
      </c>
      <c r="BL187" s="7" t="s">
        <v>105</v>
      </c>
      <c r="BM187" s="96" t="s">
        <v>247</v>
      </c>
    </row>
    <row r="188" spans="2:65" s="1" customFormat="1" ht="24.3" hidden="1" customHeight="1" x14ac:dyDescent="0.2">
      <c r="B188" s="16"/>
      <c r="C188" s="85" t="s">
        <v>248</v>
      </c>
      <c r="D188" s="85" t="s">
        <v>101</v>
      </c>
      <c r="E188" s="86" t="s">
        <v>249</v>
      </c>
      <c r="F188" s="87" t="s">
        <v>250</v>
      </c>
      <c r="G188" s="88" t="s">
        <v>222</v>
      </c>
      <c r="H188" s="89">
        <v>2</v>
      </c>
      <c r="I188" s="90"/>
      <c r="J188" s="89">
        <f t="shared" si="20"/>
        <v>0</v>
      </c>
      <c r="K188" s="91"/>
      <c r="L188" s="16"/>
      <c r="M188" s="92" t="s">
        <v>0</v>
      </c>
      <c r="N188" s="93" t="s">
        <v>24</v>
      </c>
      <c r="P188" s="94">
        <f t="shared" si="21"/>
        <v>0</v>
      </c>
      <c r="Q188" s="94">
        <v>5.7450000000000001E-2</v>
      </c>
      <c r="R188" s="94">
        <f t="shared" si="22"/>
        <v>0.1149</v>
      </c>
      <c r="S188" s="94">
        <v>0</v>
      </c>
      <c r="T188" s="95">
        <f t="shared" si="23"/>
        <v>0</v>
      </c>
      <c r="AR188" s="96" t="s">
        <v>105</v>
      </c>
      <c r="AT188" s="96" t="s">
        <v>101</v>
      </c>
      <c r="AU188" s="96" t="s">
        <v>44</v>
      </c>
      <c r="AY188" s="7" t="s">
        <v>99</v>
      </c>
      <c r="BE188" s="97">
        <f t="shared" si="24"/>
        <v>0</v>
      </c>
      <c r="BF188" s="97">
        <f t="shared" si="25"/>
        <v>0</v>
      </c>
      <c r="BG188" s="97">
        <f t="shared" si="26"/>
        <v>0</v>
      </c>
      <c r="BH188" s="97">
        <f t="shared" si="27"/>
        <v>0</v>
      </c>
      <c r="BI188" s="97">
        <f t="shared" si="28"/>
        <v>0</v>
      </c>
      <c r="BJ188" s="7" t="s">
        <v>44</v>
      </c>
      <c r="BK188" s="98">
        <f t="shared" si="29"/>
        <v>0</v>
      </c>
      <c r="BL188" s="7" t="s">
        <v>105</v>
      </c>
      <c r="BM188" s="96" t="s">
        <v>251</v>
      </c>
    </row>
    <row r="189" spans="2:65" s="1" customFormat="1" ht="24.3" hidden="1" customHeight="1" x14ac:dyDescent="0.2">
      <c r="B189" s="16"/>
      <c r="C189" s="85" t="s">
        <v>252</v>
      </c>
      <c r="D189" s="85" t="s">
        <v>101</v>
      </c>
      <c r="E189" s="86" t="s">
        <v>253</v>
      </c>
      <c r="F189" s="87" t="s">
        <v>254</v>
      </c>
      <c r="G189" s="88" t="s">
        <v>222</v>
      </c>
      <c r="H189" s="89">
        <v>18</v>
      </c>
      <c r="I189" s="90"/>
      <c r="J189" s="89">
        <f t="shared" si="20"/>
        <v>0</v>
      </c>
      <c r="K189" s="91"/>
      <c r="L189" s="16"/>
      <c r="M189" s="92" t="s">
        <v>0</v>
      </c>
      <c r="N189" s="93" t="s">
        <v>24</v>
      </c>
      <c r="P189" s="94">
        <f t="shared" si="21"/>
        <v>0</v>
      </c>
      <c r="Q189" s="94">
        <v>5.8540000000000002E-2</v>
      </c>
      <c r="R189" s="94">
        <f t="shared" si="22"/>
        <v>1.05372</v>
      </c>
      <c r="S189" s="94">
        <v>0</v>
      </c>
      <c r="T189" s="95">
        <f t="shared" si="23"/>
        <v>0</v>
      </c>
      <c r="AR189" s="96" t="s">
        <v>105</v>
      </c>
      <c r="AT189" s="96" t="s">
        <v>101</v>
      </c>
      <c r="AU189" s="96" t="s">
        <v>44</v>
      </c>
      <c r="AY189" s="7" t="s">
        <v>99</v>
      </c>
      <c r="BE189" s="97">
        <f t="shared" si="24"/>
        <v>0</v>
      </c>
      <c r="BF189" s="97">
        <f t="shared" si="25"/>
        <v>0</v>
      </c>
      <c r="BG189" s="97">
        <f t="shared" si="26"/>
        <v>0</v>
      </c>
      <c r="BH189" s="97">
        <f t="shared" si="27"/>
        <v>0</v>
      </c>
      <c r="BI189" s="97">
        <f t="shared" si="28"/>
        <v>0</v>
      </c>
      <c r="BJ189" s="7" t="s">
        <v>44</v>
      </c>
      <c r="BK189" s="98">
        <f t="shared" si="29"/>
        <v>0</v>
      </c>
      <c r="BL189" s="7" t="s">
        <v>105</v>
      </c>
      <c r="BM189" s="96" t="s">
        <v>255</v>
      </c>
    </row>
    <row r="190" spans="2:65" s="1" customFormat="1" ht="24.3" hidden="1" customHeight="1" x14ac:dyDescent="0.2">
      <c r="B190" s="16"/>
      <c r="C190" s="85" t="s">
        <v>256</v>
      </c>
      <c r="D190" s="85" t="s">
        <v>101</v>
      </c>
      <c r="E190" s="86" t="s">
        <v>257</v>
      </c>
      <c r="F190" s="87" t="s">
        <v>258</v>
      </c>
      <c r="G190" s="88" t="s">
        <v>222</v>
      </c>
      <c r="H190" s="89">
        <v>160</v>
      </c>
      <c r="I190" s="90"/>
      <c r="J190" s="89">
        <f t="shared" si="20"/>
        <v>0</v>
      </c>
      <c r="K190" s="91"/>
      <c r="L190" s="16"/>
      <c r="M190" s="92" t="s">
        <v>0</v>
      </c>
      <c r="N190" s="93" t="s">
        <v>24</v>
      </c>
      <c r="P190" s="94">
        <f t="shared" si="21"/>
        <v>0</v>
      </c>
      <c r="Q190" s="94">
        <v>6.8229999999999999E-2</v>
      </c>
      <c r="R190" s="94">
        <f t="shared" si="22"/>
        <v>10.9168</v>
      </c>
      <c r="S190" s="94">
        <v>0</v>
      </c>
      <c r="T190" s="95">
        <f t="shared" si="23"/>
        <v>0</v>
      </c>
      <c r="AR190" s="96" t="s">
        <v>105</v>
      </c>
      <c r="AT190" s="96" t="s">
        <v>101</v>
      </c>
      <c r="AU190" s="96" t="s">
        <v>44</v>
      </c>
      <c r="AY190" s="7" t="s">
        <v>99</v>
      </c>
      <c r="BE190" s="97">
        <f t="shared" si="24"/>
        <v>0</v>
      </c>
      <c r="BF190" s="97">
        <f t="shared" si="25"/>
        <v>0</v>
      </c>
      <c r="BG190" s="97">
        <f t="shared" si="26"/>
        <v>0</v>
      </c>
      <c r="BH190" s="97">
        <f t="shared" si="27"/>
        <v>0</v>
      </c>
      <c r="BI190" s="97">
        <f t="shared" si="28"/>
        <v>0</v>
      </c>
      <c r="BJ190" s="7" t="s">
        <v>44</v>
      </c>
      <c r="BK190" s="98">
        <f t="shared" si="29"/>
        <v>0</v>
      </c>
      <c r="BL190" s="7" t="s">
        <v>105</v>
      </c>
      <c r="BM190" s="96" t="s">
        <v>259</v>
      </c>
    </row>
    <row r="191" spans="2:65" s="1" customFormat="1" ht="24.3" hidden="1" customHeight="1" x14ac:dyDescent="0.2">
      <c r="B191" s="16"/>
      <c r="C191" s="85" t="s">
        <v>260</v>
      </c>
      <c r="D191" s="85" t="s">
        <v>101</v>
      </c>
      <c r="E191" s="86" t="s">
        <v>261</v>
      </c>
      <c r="F191" s="87" t="s">
        <v>262</v>
      </c>
      <c r="G191" s="88" t="s">
        <v>222</v>
      </c>
      <c r="H191" s="89">
        <v>5</v>
      </c>
      <c r="I191" s="90"/>
      <c r="J191" s="89">
        <f t="shared" si="20"/>
        <v>0</v>
      </c>
      <c r="K191" s="91"/>
      <c r="L191" s="16"/>
      <c r="M191" s="92" t="s">
        <v>0</v>
      </c>
      <c r="N191" s="93" t="s">
        <v>24</v>
      </c>
      <c r="P191" s="94">
        <f t="shared" si="21"/>
        <v>0</v>
      </c>
      <c r="Q191" s="94">
        <v>0.13646</v>
      </c>
      <c r="R191" s="94">
        <f t="shared" si="22"/>
        <v>0.68230000000000002</v>
      </c>
      <c r="S191" s="94">
        <v>0</v>
      </c>
      <c r="T191" s="95">
        <f t="shared" si="23"/>
        <v>0</v>
      </c>
      <c r="AR191" s="96" t="s">
        <v>105</v>
      </c>
      <c r="AT191" s="96" t="s">
        <v>101</v>
      </c>
      <c r="AU191" s="96" t="s">
        <v>44</v>
      </c>
      <c r="AY191" s="7" t="s">
        <v>99</v>
      </c>
      <c r="BE191" s="97">
        <f t="shared" si="24"/>
        <v>0</v>
      </c>
      <c r="BF191" s="97">
        <f t="shared" si="25"/>
        <v>0</v>
      </c>
      <c r="BG191" s="97">
        <f t="shared" si="26"/>
        <v>0</v>
      </c>
      <c r="BH191" s="97">
        <f t="shared" si="27"/>
        <v>0</v>
      </c>
      <c r="BI191" s="97">
        <f t="shared" si="28"/>
        <v>0</v>
      </c>
      <c r="BJ191" s="7" t="s">
        <v>44</v>
      </c>
      <c r="BK191" s="98">
        <f t="shared" si="29"/>
        <v>0</v>
      </c>
      <c r="BL191" s="7" t="s">
        <v>105</v>
      </c>
      <c r="BM191" s="96" t="s">
        <v>263</v>
      </c>
    </row>
    <row r="192" spans="2:65" s="1" customFormat="1" ht="24.3" hidden="1" customHeight="1" x14ac:dyDescent="0.2">
      <c r="B192" s="16"/>
      <c r="C192" s="85" t="s">
        <v>264</v>
      </c>
      <c r="D192" s="85" t="s">
        <v>101</v>
      </c>
      <c r="E192" s="86" t="s">
        <v>265</v>
      </c>
      <c r="F192" s="87" t="s">
        <v>266</v>
      </c>
      <c r="G192" s="88" t="s">
        <v>152</v>
      </c>
      <c r="H192" s="89">
        <v>130.05000000000001</v>
      </c>
      <c r="I192" s="90"/>
      <c r="J192" s="89">
        <f t="shared" si="20"/>
        <v>0</v>
      </c>
      <c r="K192" s="91"/>
      <c r="L192" s="16"/>
      <c r="M192" s="92" t="s">
        <v>0</v>
      </c>
      <c r="N192" s="93" t="s">
        <v>24</v>
      </c>
      <c r="P192" s="94">
        <f t="shared" si="21"/>
        <v>0</v>
      </c>
      <c r="Q192" s="94">
        <v>5.5999999999999995E-4</v>
      </c>
      <c r="R192" s="94">
        <f t="shared" si="22"/>
        <v>7.2828000000000004E-2</v>
      </c>
      <c r="S192" s="94">
        <v>0</v>
      </c>
      <c r="T192" s="95">
        <f t="shared" si="23"/>
        <v>0</v>
      </c>
      <c r="AR192" s="96" t="s">
        <v>105</v>
      </c>
      <c r="AT192" s="96" t="s">
        <v>101</v>
      </c>
      <c r="AU192" s="96" t="s">
        <v>44</v>
      </c>
      <c r="AY192" s="7" t="s">
        <v>99</v>
      </c>
      <c r="BE192" s="97">
        <f t="shared" si="24"/>
        <v>0</v>
      </c>
      <c r="BF192" s="97">
        <f t="shared" si="25"/>
        <v>0</v>
      </c>
      <c r="BG192" s="97">
        <f t="shared" si="26"/>
        <v>0</v>
      </c>
      <c r="BH192" s="97">
        <f t="shared" si="27"/>
        <v>0</v>
      </c>
      <c r="BI192" s="97">
        <f t="shared" si="28"/>
        <v>0</v>
      </c>
      <c r="BJ192" s="7" t="s">
        <v>44</v>
      </c>
      <c r="BK192" s="98">
        <f t="shared" si="29"/>
        <v>0</v>
      </c>
      <c r="BL192" s="7" t="s">
        <v>105</v>
      </c>
      <c r="BM192" s="96" t="s">
        <v>267</v>
      </c>
    </row>
    <row r="193" spans="2:65" s="1" customFormat="1" ht="24.3" hidden="1" customHeight="1" x14ac:dyDescent="0.2">
      <c r="B193" s="16"/>
      <c r="C193" s="85" t="s">
        <v>268</v>
      </c>
      <c r="D193" s="85" t="s">
        <v>101</v>
      </c>
      <c r="E193" s="86" t="s">
        <v>269</v>
      </c>
      <c r="F193" s="87" t="s">
        <v>270</v>
      </c>
      <c r="G193" s="88" t="s">
        <v>152</v>
      </c>
      <c r="H193" s="89">
        <v>130.05000000000001</v>
      </c>
      <c r="I193" s="90"/>
      <c r="J193" s="89">
        <f t="shared" si="20"/>
        <v>0</v>
      </c>
      <c r="K193" s="91"/>
      <c r="L193" s="16"/>
      <c r="M193" s="92" t="s">
        <v>0</v>
      </c>
      <c r="N193" s="93" t="s">
        <v>24</v>
      </c>
      <c r="P193" s="94">
        <f t="shared" si="21"/>
        <v>0</v>
      </c>
      <c r="Q193" s="94">
        <v>0</v>
      </c>
      <c r="R193" s="94">
        <f t="shared" si="22"/>
        <v>0</v>
      </c>
      <c r="S193" s="94">
        <v>0</v>
      </c>
      <c r="T193" s="95">
        <f t="shared" si="23"/>
        <v>0</v>
      </c>
      <c r="AR193" s="96" t="s">
        <v>105</v>
      </c>
      <c r="AT193" s="96" t="s">
        <v>101</v>
      </c>
      <c r="AU193" s="96" t="s">
        <v>44</v>
      </c>
      <c r="AY193" s="7" t="s">
        <v>99</v>
      </c>
      <c r="BE193" s="97">
        <f t="shared" si="24"/>
        <v>0</v>
      </c>
      <c r="BF193" s="97">
        <f t="shared" si="25"/>
        <v>0</v>
      </c>
      <c r="BG193" s="97">
        <f t="shared" si="26"/>
        <v>0</v>
      </c>
      <c r="BH193" s="97">
        <f t="shared" si="27"/>
        <v>0</v>
      </c>
      <c r="BI193" s="97">
        <f t="shared" si="28"/>
        <v>0</v>
      </c>
      <c r="BJ193" s="7" t="s">
        <v>44</v>
      </c>
      <c r="BK193" s="98">
        <f t="shared" si="29"/>
        <v>0</v>
      </c>
      <c r="BL193" s="7" t="s">
        <v>105</v>
      </c>
      <c r="BM193" s="96" t="s">
        <v>271</v>
      </c>
    </row>
    <row r="194" spans="2:65" s="1" customFormat="1" ht="24.3" hidden="1" customHeight="1" x14ac:dyDescent="0.2">
      <c r="B194" s="16"/>
      <c r="C194" s="85" t="s">
        <v>272</v>
      </c>
      <c r="D194" s="85" t="s">
        <v>101</v>
      </c>
      <c r="E194" s="86" t="s">
        <v>273</v>
      </c>
      <c r="F194" s="87" t="s">
        <v>274</v>
      </c>
      <c r="G194" s="88" t="s">
        <v>143</v>
      </c>
      <c r="H194" s="89">
        <v>1E-3</v>
      </c>
      <c r="I194" s="90"/>
      <c r="J194" s="89">
        <f t="shared" si="20"/>
        <v>0</v>
      </c>
      <c r="K194" s="91"/>
      <c r="L194" s="16"/>
      <c r="M194" s="92" t="s">
        <v>0</v>
      </c>
      <c r="N194" s="93" t="s">
        <v>24</v>
      </c>
      <c r="P194" s="94">
        <f t="shared" si="21"/>
        <v>0</v>
      </c>
      <c r="Q194" s="94">
        <v>1.01953</v>
      </c>
      <c r="R194" s="94">
        <f t="shared" si="22"/>
        <v>1.01953E-3</v>
      </c>
      <c r="S194" s="94">
        <v>0</v>
      </c>
      <c r="T194" s="95">
        <f t="shared" si="23"/>
        <v>0</v>
      </c>
      <c r="AR194" s="96" t="s">
        <v>105</v>
      </c>
      <c r="AT194" s="96" t="s">
        <v>101</v>
      </c>
      <c r="AU194" s="96" t="s">
        <v>44</v>
      </c>
      <c r="AY194" s="7" t="s">
        <v>99</v>
      </c>
      <c r="BE194" s="97">
        <f t="shared" si="24"/>
        <v>0</v>
      </c>
      <c r="BF194" s="97">
        <f t="shared" si="25"/>
        <v>0</v>
      </c>
      <c r="BG194" s="97">
        <f t="shared" si="26"/>
        <v>0</v>
      </c>
      <c r="BH194" s="97">
        <f t="shared" si="27"/>
        <v>0</v>
      </c>
      <c r="BI194" s="97">
        <f t="shared" si="28"/>
        <v>0</v>
      </c>
      <c r="BJ194" s="7" t="s">
        <v>44</v>
      </c>
      <c r="BK194" s="98">
        <f t="shared" si="29"/>
        <v>0</v>
      </c>
      <c r="BL194" s="7" t="s">
        <v>105</v>
      </c>
      <c r="BM194" s="96" t="s">
        <v>275</v>
      </c>
    </row>
    <row r="195" spans="2:65" s="1" customFormat="1" ht="37.799999999999997" hidden="1" customHeight="1" x14ac:dyDescent="0.2">
      <c r="B195" s="16"/>
      <c r="C195" s="85" t="s">
        <v>276</v>
      </c>
      <c r="D195" s="85" t="s">
        <v>101</v>
      </c>
      <c r="E195" s="86" t="s">
        <v>277</v>
      </c>
      <c r="F195" s="87" t="s">
        <v>278</v>
      </c>
      <c r="G195" s="88" t="s">
        <v>152</v>
      </c>
      <c r="H195" s="89">
        <v>364.95499999999998</v>
      </c>
      <c r="I195" s="90"/>
      <c r="J195" s="89">
        <f t="shared" si="20"/>
        <v>0</v>
      </c>
      <c r="K195" s="91"/>
      <c r="L195" s="16"/>
      <c r="M195" s="92" t="s">
        <v>0</v>
      </c>
      <c r="N195" s="93" t="s">
        <v>24</v>
      </c>
      <c r="P195" s="94">
        <f t="shared" si="21"/>
        <v>0</v>
      </c>
      <c r="Q195" s="94">
        <v>0.10614</v>
      </c>
      <c r="R195" s="94">
        <f t="shared" si="22"/>
        <v>38.7363237</v>
      </c>
      <c r="S195" s="94">
        <v>0</v>
      </c>
      <c r="T195" s="95">
        <f t="shared" si="23"/>
        <v>0</v>
      </c>
      <c r="AR195" s="96" t="s">
        <v>105</v>
      </c>
      <c r="AT195" s="96" t="s">
        <v>101</v>
      </c>
      <c r="AU195" s="96" t="s">
        <v>44</v>
      </c>
      <c r="AY195" s="7" t="s">
        <v>99</v>
      </c>
      <c r="BE195" s="97">
        <f t="shared" si="24"/>
        <v>0</v>
      </c>
      <c r="BF195" s="97">
        <f t="shared" si="25"/>
        <v>0</v>
      </c>
      <c r="BG195" s="97">
        <f t="shared" si="26"/>
        <v>0</v>
      </c>
      <c r="BH195" s="97">
        <f t="shared" si="27"/>
        <v>0</v>
      </c>
      <c r="BI195" s="97">
        <f t="shared" si="28"/>
        <v>0</v>
      </c>
      <c r="BJ195" s="7" t="s">
        <v>44</v>
      </c>
      <c r="BK195" s="98">
        <f t="shared" si="29"/>
        <v>0</v>
      </c>
      <c r="BL195" s="7" t="s">
        <v>105</v>
      </c>
      <c r="BM195" s="96" t="s">
        <v>279</v>
      </c>
    </row>
    <row r="196" spans="2:65" s="1" customFormat="1" ht="37.799999999999997" hidden="1" customHeight="1" x14ac:dyDescent="0.2">
      <c r="B196" s="16"/>
      <c r="C196" s="85" t="s">
        <v>280</v>
      </c>
      <c r="D196" s="85" t="s">
        <v>101</v>
      </c>
      <c r="E196" s="86" t="s">
        <v>281</v>
      </c>
      <c r="F196" s="87" t="s">
        <v>282</v>
      </c>
      <c r="G196" s="88" t="s">
        <v>152</v>
      </c>
      <c r="H196" s="89">
        <v>368.154</v>
      </c>
      <c r="I196" s="90"/>
      <c r="J196" s="89">
        <f t="shared" si="20"/>
        <v>0</v>
      </c>
      <c r="K196" s="91"/>
      <c r="L196" s="16"/>
      <c r="M196" s="92" t="s">
        <v>0</v>
      </c>
      <c r="N196" s="93" t="s">
        <v>24</v>
      </c>
      <c r="P196" s="94">
        <f t="shared" si="21"/>
        <v>0</v>
      </c>
      <c r="Q196" s="94">
        <v>0.10614</v>
      </c>
      <c r="R196" s="94">
        <f t="shared" si="22"/>
        <v>39.075865559999997</v>
      </c>
      <c r="S196" s="94">
        <v>0</v>
      </c>
      <c r="T196" s="95">
        <f t="shared" si="23"/>
        <v>0</v>
      </c>
      <c r="AR196" s="96" t="s">
        <v>105</v>
      </c>
      <c r="AT196" s="96" t="s">
        <v>101</v>
      </c>
      <c r="AU196" s="96" t="s">
        <v>44</v>
      </c>
      <c r="AY196" s="7" t="s">
        <v>99</v>
      </c>
      <c r="BE196" s="97">
        <f t="shared" si="24"/>
        <v>0</v>
      </c>
      <c r="BF196" s="97">
        <f t="shared" si="25"/>
        <v>0</v>
      </c>
      <c r="BG196" s="97">
        <f t="shared" si="26"/>
        <v>0</v>
      </c>
      <c r="BH196" s="97">
        <f t="shared" si="27"/>
        <v>0</v>
      </c>
      <c r="BI196" s="97">
        <f t="shared" si="28"/>
        <v>0</v>
      </c>
      <c r="BJ196" s="7" t="s">
        <v>44</v>
      </c>
      <c r="BK196" s="98">
        <f t="shared" si="29"/>
        <v>0</v>
      </c>
      <c r="BL196" s="7" t="s">
        <v>105</v>
      </c>
      <c r="BM196" s="96" t="s">
        <v>283</v>
      </c>
    </row>
    <row r="197" spans="2:65" s="1" customFormat="1" ht="24.3" hidden="1" customHeight="1" x14ac:dyDescent="0.2">
      <c r="B197" s="16"/>
      <c r="C197" s="85" t="s">
        <v>284</v>
      </c>
      <c r="D197" s="85" t="s">
        <v>101</v>
      </c>
      <c r="E197" s="86" t="s">
        <v>285</v>
      </c>
      <c r="F197" s="87" t="s">
        <v>286</v>
      </c>
      <c r="G197" s="88" t="s">
        <v>152</v>
      </c>
      <c r="H197" s="89">
        <v>12.096</v>
      </c>
      <c r="I197" s="90"/>
      <c r="J197" s="89">
        <f t="shared" si="20"/>
        <v>0</v>
      </c>
      <c r="K197" s="91"/>
      <c r="L197" s="16"/>
      <c r="M197" s="92" t="s">
        <v>0</v>
      </c>
      <c r="N197" s="93" t="s">
        <v>24</v>
      </c>
      <c r="P197" s="94">
        <f t="shared" si="21"/>
        <v>0</v>
      </c>
      <c r="Q197" s="94">
        <v>0.15314</v>
      </c>
      <c r="R197" s="94">
        <f t="shared" si="22"/>
        <v>1.85238144</v>
      </c>
      <c r="S197" s="94">
        <v>0</v>
      </c>
      <c r="T197" s="95">
        <f t="shared" si="23"/>
        <v>0</v>
      </c>
      <c r="AR197" s="96" t="s">
        <v>105</v>
      </c>
      <c r="AT197" s="96" t="s">
        <v>101</v>
      </c>
      <c r="AU197" s="96" t="s">
        <v>44</v>
      </c>
      <c r="AY197" s="7" t="s">
        <v>99</v>
      </c>
      <c r="BE197" s="97">
        <f t="shared" si="24"/>
        <v>0</v>
      </c>
      <c r="BF197" s="97">
        <f t="shared" si="25"/>
        <v>0</v>
      </c>
      <c r="BG197" s="97">
        <f t="shared" si="26"/>
        <v>0</v>
      </c>
      <c r="BH197" s="97">
        <f t="shared" si="27"/>
        <v>0</v>
      </c>
      <c r="BI197" s="97">
        <f t="shared" si="28"/>
        <v>0</v>
      </c>
      <c r="BJ197" s="7" t="s">
        <v>44</v>
      </c>
      <c r="BK197" s="98">
        <f t="shared" si="29"/>
        <v>0</v>
      </c>
      <c r="BL197" s="7" t="s">
        <v>105</v>
      </c>
      <c r="BM197" s="96" t="s">
        <v>287</v>
      </c>
    </row>
    <row r="198" spans="2:65" s="6" customFormat="1" ht="22.8" hidden="1" customHeight="1" x14ac:dyDescent="0.25">
      <c r="B198" s="73"/>
      <c r="D198" s="74" t="s">
        <v>40</v>
      </c>
      <c r="E198" s="83" t="s">
        <v>105</v>
      </c>
      <c r="F198" s="83" t="s">
        <v>288</v>
      </c>
      <c r="I198" s="76"/>
      <c r="J198" s="84">
        <f>BK198</f>
        <v>0</v>
      </c>
      <c r="L198" s="73"/>
      <c r="M198" s="78"/>
      <c r="P198" s="79">
        <f>SUM(P199:P225)</f>
        <v>0</v>
      </c>
      <c r="R198" s="79">
        <f>SUM(R199:R225)</f>
        <v>628.06492283999989</v>
      </c>
      <c r="T198" s="80">
        <f>SUM(T199:T225)</f>
        <v>0</v>
      </c>
      <c r="AR198" s="74" t="s">
        <v>42</v>
      </c>
      <c r="AT198" s="81" t="s">
        <v>40</v>
      </c>
      <c r="AU198" s="81" t="s">
        <v>42</v>
      </c>
      <c r="AY198" s="74" t="s">
        <v>99</v>
      </c>
      <c r="BK198" s="82">
        <f>SUM(BK199:BK225)</f>
        <v>0</v>
      </c>
    </row>
    <row r="199" spans="2:65" s="1" customFormat="1" ht="24.3" hidden="1" customHeight="1" x14ac:dyDescent="0.2">
      <c r="B199" s="16"/>
      <c r="C199" s="85" t="s">
        <v>289</v>
      </c>
      <c r="D199" s="85" t="s">
        <v>101</v>
      </c>
      <c r="E199" s="86" t="s">
        <v>290</v>
      </c>
      <c r="F199" s="87" t="s">
        <v>291</v>
      </c>
      <c r="G199" s="88" t="s">
        <v>104</v>
      </c>
      <c r="H199" s="89">
        <v>191.44900000000001</v>
      </c>
      <c r="I199" s="90"/>
      <c r="J199" s="89">
        <f t="shared" ref="J199:J225" si="30">ROUND(I199*H199,3)</f>
        <v>0</v>
      </c>
      <c r="K199" s="91"/>
      <c r="L199" s="16"/>
      <c r="M199" s="92" t="s">
        <v>0</v>
      </c>
      <c r="N199" s="93" t="s">
        <v>24</v>
      </c>
      <c r="P199" s="94">
        <f t="shared" ref="P199:P225" si="31">O199*H199</f>
        <v>0</v>
      </c>
      <c r="Q199" s="94">
        <v>2.4018999999999999</v>
      </c>
      <c r="R199" s="94">
        <f t="shared" ref="R199:R225" si="32">Q199*H199</f>
        <v>459.84135309999999</v>
      </c>
      <c r="S199" s="94">
        <v>0</v>
      </c>
      <c r="T199" s="95">
        <f t="shared" ref="T199:T225" si="33">S199*H199</f>
        <v>0</v>
      </c>
      <c r="AR199" s="96" t="s">
        <v>105</v>
      </c>
      <c r="AT199" s="96" t="s">
        <v>101</v>
      </c>
      <c r="AU199" s="96" t="s">
        <v>44</v>
      </c>
      <c r="AY199" s="7" t="s">
        <v>99</v>
      </c>
      <c r="BE199" s="97">
        <f t="shared" ref="BE199:BE225" si="34">IF(N199="základná",J199,0)</f>
        <v>0</v>
      </c>
      <c r="BF199" s="97">
        <f t="shared" ref="BF199:BF225" si="35">IF(N199="znížená",J199,0)</f>
        <v>0</v>
      </c>
      <c r="BG199" s="97">
        <f t="shared" ref="BG199:BG225" si="36">IF(N199="zákl. prenesená",J199,0)</f>
        <v>0</v>
      </c>
      <c r="BH199" s="97">
        <f t="shared" ref="BH199:BH225" si="37">IF(N199="zníž. prenesená",J199,0)</f>
        <v>0</v>
      </c>
      <c r="BI199" s="97">
        <f t="shared" ref="BI199:BI225" si="38">IF(N199="nulová",J199,0)</f>
        <v>0</v>
      </c>
      <c r="BJ199" s="7" t="s">
        <v>44</v>
      </c>
      <c r="BK199" s="98">
        <f t="shared" ref="BK199:BK225" si="39">ROUND(I199*H199,3)</f>
        <v>0</v>
      </c>
      <c r="BL199" s="7" t="s">
        <v>105</v>
      </c>
      <c r="BM199" s="96" t="s">
        <v>292</v>
      </c>
    </row>
    <row r="200" spans="2:65" s="1" customFormat="1" ht="16.5" hidden="1" customHeight="1" x14ac:dyDescent="0.2">
      <c r="B200" s="16"/>
      <c r="C200" s="85" t="s">
        <v>293</v>
      </c>
      <c r="D200" s="85" t="s">
        <v>101</v>
      </c>
      <c r="E200" s="86" t="s">
        <v>294</v>
      </c>
      <c r="F200" s="87" t="s">
        <v>295</v>
      </c>
      <c r="G200" s="88" t="s">
        <v>152</v>
      </c>
      <c r="H200" s="89">
        <v>889.52</v>
      </c>
      <c r="I200" s="90"/>
      <c r="J200" s="89">
        <f t="shared" si="30"/>
        <v>0</v>
      </c>
      <c r="K200" s="91"/>
      <c r="L200" s="16"/>
      <c r="M200" s="92" t="s">
        <v>0</v>
      </c>
      <c r="N200" s="93" t="s">
        <v>24</v>
      </c>
      <c r="P200" s="94">
        <f t="shared" si="31"/>
        <v>0</v>
      </c>
      <c r="Q200" s="94">
        <v>1.0399999999999999E-3</v>
      </c>
      <c r="R200" s="94">
        <f t="shared" si="32"/>
        <v>0.92510079999999995</v>
      </c>
      <c r="S200" s="94">
        <v>0</v>
      </c>
      <c r="T200" s="95">
        <f t="shared" si="33"/>
        <v>0</v>
      </c>
      <c r="AR200" s="96" t="s">
        <v>105</v>
      </c>
      <c r="AT200" s="96" t="s">
        <v>101</v>
      </c>
      <c r="AU200" s="96" t="s">
        <v>44</v>
      </c>
      <c r="AY200" s="7" t="s">
        <v>99</v>
      </c>
      <c r="BE200" s="97">
        <f t="shared" si="34"/>
        <v>0</v>
      </c>
      <c r="BF200" s="97">
        <f t="shared" si="35"/>
        <v>0</v>
      </c>
      <c r="BG200" s="97">
        <f t="shared" si="36"/>
        <v>0</v>
      </c>
      <c r="BH200" s="97">
        <f t="shared" si="37"/>
        <v>0</v>
      </c>
      <c r="BI200" s="97">
        <f t="shared" si="38"/>
        <v>0</v>
      </c>
      <c r="BJ200" s="7" t="s">
        <v>44</v>
      </c>
      <c r="BK200" s="98">
        <f t="shared" si="39"/>
        <v>0</v>
      </c>
      <c r="BL200" s="7" t="s">
        <v>105</v>
      </c>
      <c r="BM200" s="96" t="s">
        <v>296</v>
      </c>
    </row>
    <row r="201" spans="2:65" s="1" customFormat="1" ht="16.5" hidden="1" customHeight="1" x14ac:dyDescent="0.2">
      <c r="B201" s="16"/>
      <c r="C201" s="85" t="s">
        <v>297</v>
      </c>
      <c r="D201" s="85" t="s">
        <v>101</v>
      </c>
      <c r="E201" s="86" t="s">
        <v>298</v>
      </c>
      <c r="F201" s="87" t="s">
        <v>299</v>
      </c>
      <c r="G201" s="88" t="s">
        <v>152</v>
      </c>
      <c r="H201" s="89">
        <v>889.52</v>
      </c>
      <c r="I201" s="90"/>
      <c r="J201" s="89">
        <f t="shared" si="30"/>
        <v>0</v>
      </c>
      <c r="K201" s="91"/>
      <c r="L201" s="16"/>
      <c r="M201" s="92" t="s">
        <v>0</v>
      </c>
      <c r="N201" s="93" t="s">
        <v>24</v>
      </c>
      <c r="P201" s="94">
        <f t="shared" si="31"/>
        <v>0</v>
      </c>
      <c r="Q201" s="94">
        <v>0</v>
      </c>
      <c r="R201" s="94">
        <f t="shared" si="32"/>
        <v>0</v>
      </c>
      <c r="S201" s="94">
        <v>0</v>
      </c>
      <c r="T201" s="95">
        <f t="shared" si="33"/>
        <v>0</v>
      </c>
      <c r="AR201" s="96" t="s">
        <v>105</v>
      </c>
      <c r="AT201" s="96" t="s">
        <v>101</v>
      </c>
      <c r="AU201" s="96" t="s">
        <v>44</v>
      </c>
      <c r="AY201" s="7" t="s">
        <v>99</v>
      </c>
      <c r="BE201" s="97">
        <f t="shared" si="34"/>
        <v>0</v>
      </c>
      <c r="BF201" s="97">
        <f t="shared" si="35"/>
        <v>0</v>
      </c>
      <c r="BG201" s="97">
        <f t="shared" si="36"/>
        <v>0</v>
      </c>
      <c r="BH201" s="97">
        <f t="shared" si="37"/>
        <v>0</v>
      </c>
      <c r="BI201" s="97">
        <f t="shared" si="38"/>
        <v>0</v>
      </c>
      <c r="BJ201" s="7" t="s">
        <v>44</v>
      </c>
      <c r="BK201" s="98">
        <f t="shared" si="39"/>
        <v>0</v>
      </c>
      <c r="BL201" s="7" t="s">
        <v>105</v>
      </c>
      <c r="BM201" s="96" t="s">
        <v>300</v>
      </c>
    </row>
    <row r="202" spans="2:65" s="1" customFormat="1" ht="24.3" hidden="1" customHeight="1" x14ac:dyDescent="0.2">
      <c r="B202" s="16"/>
      <c r="C202" s="85" t="s">
        <v>301</v>
      </c>
      <c r="D202" s="85" t="s">
        <v>101</v>
      </c>
      <c r="E202" s="86" t="s">
        <v>302</v>
      </c>
      <c r="F202" s="87" t="s">
        <v>303</v>
      </c>
      <c r="G202" s="88" t="s">
        <v>152</v>
      </c>
      <c r="H202" s="89">
        <v>854.73199999999997</v>
      </c>
      <c r="I202" s="90"/>
      <c r="J202" s="89">
        <f t="shared" si="30"/>
        <v>0</v>
      </c>
      <c r="K202" s="91"/>
      <c r="L202" s="16"/>
      <c r="M202" s="92" t="s">
        <v>0</v>
      </c>
      <c r="N202" s="93" t="s">
        <v>24</v>
      </c>
      <c r="P202" s="94">
        <f t="shared" si="31"/>
        <v>0</v>
      </c>
      <c r="Q202" s="94">
        <v>2.2499999999999998E-3</v>
      </c>
      <c r="R202" s="94">
        <f t="shared" si="32"/>
        <v>1.9231469999999997</v>
      </c>
      <c r="S202" s="94">
        <v>0</v>
      </c>
      <c r="T202" s="95">
        <f t="shared" si="33"/>
        <v>0</v>
      </c>
      <c r="AR202" s="96" t="s">
        <v>105</v>
      </c>
      <c r="AT202" s="96" t="s">
        <v>101</v>
      </c>
      <c r="AU202" s="96" t="s">
        <v>44</v>
      </c>
      <c r="AY202" s="7" t="s">
        <v>99</v>
      </c>
      <c r="BE202" s="97">
        <f t="shared" si="34"/>
        <v>0</v>
      </c>
      <c r="BF202" s="97">
        <f t="shared" si="35"/>
        <v>0</v>
      </c>
      <c r="BG202" s="97">
        <f t="shared" si="36"/>
        <v>0</v>
      </c>
      <c r="BH202" s="97">
        <f t="shared" si="37"/>
        <v>0</v>
      </c>
      <c r="BI202" s="97">
        <f t="shared" si="38"/>
        <v>0</v>
      </c>
      <c r="BJ202" s="7" t="s">
        <v>44</v>
      </c>
      <c r="BK202" s="98">
        <f t="shared" si="39"/>
        <v>0</v>
      </c>
      <c r="BL202" s="7" t="s">
        <v>105</v>
      </c>
      <c r="BM202" s="96" t="s">
        <v>304</v>
      </c>
    </row>
    <row r="203" spans="2:65" s="1" customFormat="1" ht="24.3" hidden="1" customHeight="1" x14ac:dyDescent="0.2">
      <c r="B203" s="16"/>
      <c r="C203" s="85" t="s">
        <v>305</v>
      </c>
      <c r="D203" s="85" t="s">
        <v>101</v>
      </c>
      <c r="E203" s="86" t="s">
        <v>306</v>
      </c>
      <c r="F203" s="87" t="s">
        <v>307</v>
      </c>
      <c r="G203" s="88" t="s">
        <v>152</v>
      </c>
      <c r="H203" s="89">
        <v>854.73199999999997</v>
      </c>
      <c r="I203" s="90"/>
      <c r="J203" s="89">
        <f t="shared" si="30"/>
        <v>0</v>
      </c>
      <c r="K203" s="91"/>
      <c r="L203" s="16"/>
      <c r="M203" s="92" t="s">
        <v>0</v>
      </c>
      <c r="N203" s="93" t="s">
        <v>24</v>
      </c>
      <c r="P203" s="94">
        <f t="shared" si="31"/>
        <v>0</v>
      </c>
      <c r="Q203" s="94">
        <v>0</v>
      </c>
      <c r="R203" s="94">
        <f t="shared" si="32"/>
        <v>0</v>
      </c>
      <c r="S203" s="94">
        <v>0</v>
      </c>
      <c r="T203" s="95">
        <f t="shared" si="33"/>
        <v>0</v>
      </c>
      <c r="AR203" s="96" t="s">
        <v>105</v>
      </c>
      <c r="AT203" s="96" t="s">
        <v>101</v>
      </c>
      <c r="AU203" s="96" t="s">
        <v>44</v>
      </c>
      <c r="AY203" s="7" t="s">
        <v>99</v>
      </c>
      <c r="BE203" s="97">
        <f t="shared" si="34"/>
        <v>0</v>
      </c>
      <c r="BF203" s="97">
        <f t="shared" si="35"/>
        <v>0</v>
      </c>
      <c r="BG203" s="97">
        <f t="shared" si="36"/>
        <v>0</v>
      </c>
      <c r="BH203" s="97">
        <f t="shared" si="37"/>
        <v>0</v>
      </c>
      <c r="BI203" s="97">
        <f t="shared" si="38"/>
        <v>0</v>
      </c>
      <c r="BJ203" s="7" t="s">
        <v>44</v>
      </c>
      <c r="BK203" s="98">
        <f t="shared" si="39"/>
        <v>0</v>
      </c>
      <c r="BL203" s="7" t="s">
        <v>105</v>
      </c>
      <c r="BM203" s="96" t="s">
        <v>308</v>
      </c>
    </row>
    <row r="204" spans="2:65" s="1" customFormat="1" ht="37.799999999999997" hidden="1" customHeight="1" x14ac:dyDescent="0.2">
      <c r="B204" s="16"/>
      <c r="C204" s="85" t="s">
        <v>309</v>
      </c>
      <c r="D204" s="85" t="s">
        <v>101</v>
      </c>
      <c r="E204" s="86" t="s">
        <v>310</v>
      </c>
      <c r="F204" s="87" t="s">
        <v>311</v>
      </c>
      <c r="G204" s="88" t="s">
        <v>143</v>
      </c>
      <c r="H204" s="89">
        <v>17</v>
      </c>
      <c r="I204" s="90"/>
      <c r="J204" s="89">
        <f t="shared" si="30"/>
        <v>0</v>
      </c>
      <c r="K204" s="91"/>
      <c r="L204" s="16"/>
      <c r="M204" s="92" t="s">
        <v>0</v>
      </c>
      <c r="N204" s="93" t="s">
        <v>24</v>
      </c>
      <c r="P204" s="94">
        <f t="shared" si="31"/>
        <v>0</v>
      </c>
      <c r="Q204" s="94">
        <v>1.0162899999999999</v>
      </c>
      <c r="R204" s="94">
        <f t="shared" si="32"/>
        <v>17.27693</v>
      </c>
      <c r="S204" s="94">
        <v>0</v>
      </c>
      <c r="T204" s="95">
        <f t="shared" si="33"/>
        <v>0</v>
      </c>
      <c r="AR204" s="96" t="s">
        <v>105</v>
      </c>
      <c r="AT204" s="96" t="s">
        <v>101</v>
      </c>
      <c r="AU204" s="96" t="s">
        <v>44</v>
      </c>
      <c r="AY204" s="7" t="s">
        <v>99</v>
      </c>
      <c r="BE204" s="97">
        <f t="shared" si="34"/>
        <v>0</v>
      </c>
      <c r="BF204" s="97">
        <f t="shared" si="35"/>
        <v>0</v>
      </c>
      <c r="BG204" s="97">
        <f t="shared" si="36"/>
        <v>0</v>
      </c>
      <c r="BH204" s="97">
        <f t="shared" si="37"/>
        <v>0</v>
      </c>
      <c r="BI204" s="97">
        <f t="shared" si="38"/>
        <v>0</v>
      </c>
      <c r="BJ204" s="7" t="s">
        <v>44</v>
      </c>
      <c r="BK204" s="98">
        <f t="shared" si="39"/>
        <v>0</v>
      </c>
      <c r="BL204" s="7" t="s">
        <v>105</v>
      </c>
      <c r="BM204" s="96" t="s">
        <v>312</v>
      </c>
    </row>
    <row r="205" spans="2:65" s="1" customFormat="1" ht="44.25" hidden="1" customHeight="1" x14ac:dyDescent="0.2">
      <c r="B205" s="16"/>
      <c r="C205" s="85" t="s">
        <v>313</v>
      </c>
      <c r="D205" s="85" t="s">
        <v>101</v>
      </c>
      <c r="E205" s="86" t="s">
        <v>314</v>
      </c>
      <c r="F205" s="87" t="s">
        <v>315</v>
      </c>
      <c r="G205" s="88" t="s">
        <v>222</v>
      </c>
      <c r="H205" s="89">
        <v>2</v>
      </c>
      <c r="I205" s="90"/>
      <c r="J205" s="89">
        <f t="shared" si="30"/>
        <v>0</v>
      </c>
      <c r="K205" s="91"/>
      <c r="L205" s="16"/>
      <c r="M205" s="92" t="s">
        <v>0</v>
      </c>
      <c r="N205" s="93" t="s">
        <v>24</v>
      </c>
      <c r="P205" s="94">
        <f t="shared" si="31"/>
        <v>0</v>
      </c>
      <c r="Q205" s="94">
        <v>6.0000000000000001E-3</v>
      </c>
      <c r="R205" s="94">
        <f t="shared" si="32"/>
        <v>1.2E-2</v>
      </c>
      <c r="S205" s="94">
        <v>0</v>
      </c>
      <c r="T205" s="95">
        <f t="shared" si="33"/>
        <v>0</v>
      </c>
      <c r="AR205" s="96" t="s">
        <v>105</v>
      </c>
      <c r="AT205" s="96" t="s">
        <v>101</v>
      </c>
      <c r="AU205" s="96" t="s">
        <v>44</v>
      </c>
      <c r="AY205" s="7" t="s">
        <v>99</v>
      </c>
      <c r="BE205" s="97">
        <f t="shared" si="34"/>
        <v>0</v>
      </c>
      <c r="BF205" s="97">
        <f t="shared" si="35"/>
        <v>0</v>
      </c>
      <c r="BG205" s="97">
        <f t="shared" si="36"/>
        <v>0</v>
      </c>
      <c r="BH205" s="97">
        <f t="shared" si="37"/>
        <v>0</v>
      </c>
      <c r="BI205" s="97">
        <f t="shared" si="38"/>
        <v>0</v>
      </c>
      <c r="BJ205" s="7" t="s">
        <v>44</v>
      </c>
      <c r="BK205" s="98">
        <f t="shared" si="39"/>
        <v>0</v>
      </c>
      <c r="BL205" s="7" t="s">
        <v>105</v>
      </c>
      <c r="BM205" s="96" t="s">
        <v>316</v>
      </c>
    </row>
    <row r="206" spans="2:65" s="1" customFormat="1" ht="44.25" hidden="1" customHeight="1" x14ac:dyDescent="0.2">
      <c r="B206" s="16"/>
      <c r="C206" s="85" t="s">
        <v>317</v>
      </c>
      <c r="D206" s="85" t="s">
        <v>101</v>
      </c>
      <c r="E206" s="86" t="s">
        <v>318</v>
      </c>
      <c r="F206" s="87" t="s">
        <v>319</v>
      </c>
      <c r="G206" s="88" t="s">
        <v>222</v>
      </c>
      <c r="H206" s="89">
        <v>3</v>
      </c>
      <c r="I206" s="90"/>
      <c r="J206" s="89">
        <f t="shared" si="30"/>
        <v>0</v>
      </c>
      <c r="K206" s="91"/>
      <c r="L206" s="16"/>
      <c r="M206" s="92" t="s">
        <v>0</v>
      </c>
      <c r="N206" s="93" t="s">
        <v>24</v>
      </c>
      <c r="P206" s="94">
        <f t="shared" si="31"/>
        <v>0</v>
      </c>
      <c r="Q206" s="94">
        <v>6.0000000000000001E-3</v>
      </c>
      <c r="R206" s="94">
        <f t="shared" si="32"/>
        <v>1.8000000000000002E-2</v>
      </c>
      <c r="S206" s="94">
        <v>0</v>
      </c>
      <c r="T206" s="95">
        <f t="shared" si="33"/>
        <v>0</v>
      </c>
      <c r="AR206" s="96" t="s">
        <v>105</v>
      </c>
      <c r="AT206" s="96" t="s">
        <v>101</v>
      </c>
      <c r="AU206" s="96" t="s">
        <v>44</v>
      </c>
      <c r="AY206" s="7" t="s">
        <v>99</v>
      </c>
      <c r="BE206" s="97">
        <f t="shared" si="34"/>
        <v>0</v>
      </c>
      <c r="BF206" s="97">
        <f t="shared" si="35"/>
        <v>0</v>
      </c>
      <c r="BG206" s="97">
        <f t="shared" si="36"/>
        <v>0</v>
      </c>
      <c r="BH206" s="97">
        <f t="shared" si="37"/>
        <v>0</v>
      </c>
      <c r="BI206" s="97">
        <f t="shared" si="38"/>
        <v>0</v>
      </c>
      <c r="BJ206" s="7" t="s">
        <v>44</v>
      </c>
      <c r="BK206" s="98">
        <f t="shared" si="39"/>
        <v>0</v>
      </c>
      <c r="BL206" s="7" t="s">
        <v>105</v>
      </c>
      <c r="BM206" s="96" t="s">
        <v>320</v>
      </c>
    </row>
    <row r="207" spans="2:65" s="1" customFormat="1" ht="16.5" hidden="1" customHeight="1" x14ac:dyDescent="0.2">
      <c r="B207" s="16"/>
      <c r="C207" s="85" t="s">
        <v>321</v>
      </c>
      <c r="D207" s="85" t="s">
        <v>101</v>
      </c>
      <c r="E207" s="86" t="s">
        <v>322</v>
      </c>
      <c r="F207" s="87" t="s">
        <v>323</v>
      </c>
      <c r="G207" s="88" t="s">
        <v>104</v>
      </c>
      <c r="H207" s="89">
        <v>16.04</v>
      </c>
      <c r="I207" s="90"/>
      <c r="J207" s="89">
        <f t="shared" si="30"/>
        <v>0</v>
      </c>
      <c r="K207" s="91"/>
      <c r="L207" s="16"/>
      <c r="M207" s="92" t="s">
        <v>0</v>
      </c>
      <c r="N207" s="93" t="s">
        <v>24</v>
      </c>
      <c r="P207" s="94">
        <f t="shared" si="31"/>
        <v>0</v>
      </c>
      <c r="Q207" s="94">
        <v>2.4018999999999999</v>
      </c>
      <c r="R207" s="94">
        <f t="shared" si="32"/>
        <v>38.526475999999995</v>
      </c>
      <c r="S207" s="94">
        <v>0</v>
      </c>
      <c r="T207" s="95">
        <f t="shared" si="33"/>
        <v>0</v>
      </c>
      <c r="AR207" s="96" t="s">
        <v>105</v>
      </c>
      <c r="AT207" s="96" t="s">
        <v>101</v>
      </c>
      <c r="AU207" s="96" t="s">
        <v>44</v>
      </c>
      <c r="AY207" s="7" t="s">
        <v>99</v>
      </c>
      <c r="BE207" s="97">
        <f t="shared" si="34"/>
        <v>0</v>
      </c>
      <c r="BF207" s="97">
        <f t="shared" si="35"/>
        <v>0</v>
      </c>
      <c r="BG207" s="97">
        <f t="shared" si="36"/>
        <v>0</v>
      </c>
      <c r="BH207" s="97">
        <f t="shared" si="37"/>
        <v>0</v>
      </c>
      <c r="BI207" s="97">
        <f t="shared" si="38"/>
        <v>0</v>
      </c>
      <c r="BJ207" s="7" t="s">
        <v>44</v>
      </c>
      <c r="BK207" s="98">
        <f t="shared" si="39"/>
        <v>0</v>
      </c>
      <c r="BL207" s="7" t="s">
        <v>105</v>
      </c>
      <c r="BM207" s="96" t="s">
        <v>324</v>
      </c>
    </row>
    <row r="208" spans="2:65" s="1" customFormat="1" ht="16.5" hidden="1" customHeight="1" x14ac:dyDescent="0.2">
      <c r="B208" s="16"/>
      <c r="C208" s="85" t="s">
        <v>325</v>
      </c>
      <c r="D208" s="85" t="s">
        <v>101</v>
      </c>
      <c r="E208" s="86" t="s">
        <v>326</v>
      </c>
      <c r="F208" s="87" t="s">
        <v>327</v>
      </c>
      <c r="G208" s="88" t="s">
        <v>152</v>
      </c>
      <c r="H208" s="89">
        <v>125.76300000000001</v>
      </c>
      <c r="I208" s="90"/>
      <c r="J208" s="89">
        <f t="shared" si="30"/>
        <v>0</v>
      </c>
      <c r="K208" s="91"/>
      <c r="L208" s="16"/>
      <c r="M208" s="92" t="s">
        <v>0</v>
      </c>
      <c r="N208" s="93" t="s">
        <v>24</v>
      </c>
      <c r="P208" s="94">
        <f t="shared" si="31"/>
        <v>0</v>
      </c>
      <c r="Q208" s="94">
        <v>2.7999999999999998E-4</v>
      </c>
      <c r="R208" s="94">
        <f t="shared" si="32"/>
        <v>3.5213639999999997E-2</v>
      </c>
      <c r="S208" s="94">
        <v>0</v>
      </c>
      <c r="T208" s="95">
        <f t="shared" si="33"/>
        <v>0</v>
      </c>
      <c r="AR208" s="96" t="s">
        <v>105</v>
      </c>
      <c r="AT208" s="96" t="s">
        <v>101</v>
      </c>
      <c r="AU208" s="96" t="s">
        <v>44</v>
      </c>
      <c r="AY208" s="7" t="s">
        <v>99</v>
      </c>
      <c r="BE208" s="97">
        <f t="shared" si="34"/>
        <v>0</v>
      </c>
      <c r="BF208" s="97">
        <f t="shared" si="35"/>
        <v>0</v>
      </c>
      <c r="BG208" s="97">
        <f t="shared" si="36"/>
        <v>0</v>
      </c>
      <c r="BH208" s="97">
        <f t="shared" si="37"/>
        <v>0</v>
      </c>
      <c r="BI208" s="97">
        <f t="shared" si="38"/>
        <v>0</v>
      </c>
      <c r="BJ208" s="7" t="s">
        <v>44</v>
      </c>
      <c r="BK208" s="98">
        <f t="shared" si="39"/>
        <v>0</v>
      </c>
      <c r="BL208" s="7" t="s">
        <v>105</v>
      </c>
      <c r="BM208" s="96" t="s">
        <v>328</v>
      </c>
    </row>
    <row r="209" spans="2:65" s="1" customFormat="1" ht="16.5" hidden="1" customHeight="1" x14ac:dyDescent="0.2">
      <c r="B209" s="16"/>
      <c r="C209" s="85" t="s">
        <v>329</v>
      </c>
      <c r="D209" s="85" t="s">
        <v>101</v>
      </c>
      <c r="E209" s="86" t="s">
        <v>330</v>
      </c>
      <c r="F209" s="87" t="s">
        <v>331</v>
      </c>
      <c r="G209" s="88" t="s">
        <v>152</v>
      </c>
      <c r="H209" s="89">
        <v>125.76300000000001</v>
      </c>
      <c r="I209" s="90"/>
      <c r="J209" s="89">
        <f t="shared" si="30"/>
        <v>0</v>
      </c>
      <c r="K209" s="91"/>
      <c r="L209" s="16"/>
      <c r="M209" s="92" t="s">
        <v>0</v>
      </c>
      <c r="N209" s="93" t="s">
        <v>24</v>
      </c>
      <c r="P209" s="94">
        <f t="shared" si="31"/>
        <v>0</v>
      </c>
      <c r="Q209" s="94">
        <v>0</v>
      </c>
      <c r="R209" s="94">
        <f t="shared" si="32"/>
        <v>0</v>
      </c>
      <c r="S209" s="94">
        <v>0</v>
      </c>
      <c r="T209" s="95">
        <f t="shared" si="33"/>
        <v>0</v>
      </c>
      <c r="AR209" s="96" t="s">
        <v>105</v>
      </c>
      <c r="AT209" s="96" t="s">
        <v>101</v>
      </c>
      <c r="AU209" s="96" t="s">
        <v>44</v>
      </c>
      <c r="AY209" s="7" t="s">
        <v>99</v>
      </c>
      <c r="BE209" s="97">
        <f t="shared" si="34"/>
        <v>0</v>
      </c>
      <c r="BF209" s="97">
        <f t="shared" si="35"/>
        <v>0</v>
      </c>
      <c r="BG209" s="97">
        <f t="shared" si="36"/>
        <v>0</v>
      </c>
      <c r="BH209" s="97">
        <f t="shared" si="37"/>
        <v>0</v>
      </c>
      <c r="BI209" s="97">
        <f t="shared" si="38"/>
        <v>0</v>
      </c>
      <c r="BJ209" s="7" t="s">
        <v>44</v>
      </c>
      <c r="BK209" s="98">
        <f t="shared" si="39"/>
        <v>0</v>
      </c>
      <c r="BL209" s="7" t="s">
        <v>105</v>
      </c>
      <c r="BM209" s="96" t="s">
        <v>332</v>
      </c>
    </row>
    <row r="210" spans="2:65" s="1" customFormat="1" ht="16.5" hidden="1" customHeight="1" x14ac:dyDescent="0.2">
      <c r="B210" s="16"/>
      <c r="C210" s="85" t="s">
        <v>333</v>
      </c>
      <c r="D210" s="85" t="s">
        <v>101</v>
      </c>
      <c r="E210" s="86" t="s">
        <v>334</v>
      </c>
      <c r="F210" s="87" t="s">
        <v>335</v>
      </c>
      <c r="G210" s="88" t="s">
        <v>152</v>
      </c>
      <c r="H210" s="89">
        <v>47.841000000000001</v>
      </c>
      <c r="I210" s="90"/>
      <c r="J210" s="89">
        <f t="shared" si="30"/>
        <v>0</v>
      </c>
      <c r="K210" s="91"/>
      <c r="L210" s="16"/>
      <c r="M210" s="92" t="s">
        <v>0</v>
      </c>
      <c r="N210" s="93" t="s">
        <v>24</v>
      </c>
      <c r="P210" s="94">
        <f t="shared" si="31"/>
        <v>0</v>
      </c>
      <c r="Q210" s="94">
        <v>3.4499999999999999E-3</v>
      </c>
      <c r="R210" s="94">
        <f t="shared" si="32"/>
        <v>0.16505144999999999</v>
      </c>
      <c r="S210" s="94">
        <v>0</v>
      </c>
      <c r="T210" s="95">
        <f t="shared" si="33"/>
        <v>0</v>
      </c>
      <c r="AR210" s="96" t="s">
        <v>105</v>
      </c>
      <c r="AT210" s="96" t="s">
        <v>101</v>
      </c>
      <c r="AU210" s="96" t="s">
        <v>44</v>
      </c>
      <c r="AY210" s="7" t="s">
        <v>99</v>
      </c>
      <c r="BE210" s="97">
        <f t="shared" si="34"/>
        <v>0</v>
      </c>
      <c r="BF210" s="97">
        <f t="shared" si="35"/>
        <v>0</v>
      </c>
      <c r="BG210" s="97">
        <f t="shared" si="36"/>
        <v>0</v>
      </c>
      <c r="BH210" s="97">
        <f t="shared" si="37"/>
        <v>0</v>
      </c>
      <c r="BI210" s="97">
        <f t="shared" si="38"/>
        <v>0</v>
      </c>
      <c r="BJ210" s="7" t="s">
        <v>44</v>
      </c>
      <c r="BK210" s="98">
        <f t="shared" si="39"/>
        <v>0</v>
      </c>
      <c r="BL210" s="7" t="s">
        <v>105</v>
      </c>
      <c r="BM210" s="96" t="s">
        <v>336</v>
      </c>
    </row>
    <row r="211" spans="2:65" s="1" customFormat="1" ht="24.3" hidden="1" customHeight="1" x14ac:dyDescent="0.2">
      <c r="B211" s="16"/>
      <c r="C211" s="85" t="s">
        <v>337</v>
      </c>
      <c r="D211" s="85" t="s">
        <v>101</v>
      </c>
      <c r="E211" s="86" t="s">
        <v>338</v>
      </c>
      <c r="F211" s="87" t="s">
        <v>339</v>
      </c>
      <c r="G211" s="88" t="s">
        <v>152</v>
      </c>
      <c r="H211" s="89">
        <v>47.841000000000001</v>
      </c>
      <c r="I211" s="90"/>
      <c r="J211" s="89">
        <f t="shared" si="30"/>
        <v>0</v>
      </c>
      <c r="K211" s="91"/>
      <c r="L211" s="16"/>
      <c r="M211" s="92" t="s">
        <v>0</v>
      </c>
      <c r="N211" s="93" t="s">
        <v>24</v>
      </c>
      <c r="P211" s="94">
        <f t="shared" si="31"/>
        <v>0</v>
      </c>
      <c r="Q211" s="94">
        <v>6.2500000000000003E-3</v>
      </c>
      <c r="R211" s="94">
        <f t="shared" si="32"/>
        <v>0.29900625000000003</v>
      </c>
      <c r="S211" s="94">
        <v>0</v>
      </c>
      <c r="T211" s="95">
        <f t="shared" si="33"/>
        <v>0</v>
      </c>
      <c r="AR211" s="96" t="s">
        <v>105</v>
      </c>
      <c r="AT211" s="96" t="s">
        <v>101</v>
      </c>
      <c r="AU211" s="96" t="s">
        <v>44</v>
      </c>
      <c r="AY211" s="7" t="s">
        <v>99</v>
      </c>
      <c r="BE211" s="97">
        <f t="shared" si="34"/>
        <v>0</v>
      </c>
      <c r="BF211" s="97">
        <f t="shared" si="35"/>
        <v>0</v>
      </c>
      <c r="BG211" s="97">
        <f t="shared" si="36"/>
        <v>0</v>
      </c>
      <c r="BH211" s="97">
        <f t="shared" si="37"/>
        <v>0</v>
      </c>
      <c r="BI211" s="97">
        <f t="shared" si="38"/>
        <v>0</v>
      </c>
      <c r="BJ211" s="7" t="s">
        <v>44</v>
      </c>
      <c r="BK211" s="98">
        <f t="shared" si="39"/>
        <v>0</v>
      </c>
      <c r="BL211" s="7" t="s">
        <v>105</v>
      </c>
      <c r="BM211" s="96" t="s">
        <v>340</v>
      </c>
    </row>
    <row r="212" spans="2:65" s="1" customFormat="1" ht="24.3" hidden="1" customHeight="1" x14ac:dyDescent="0.2">
      <c r="B212" s="16"/>
      <c r="C212" s="85" t="s">
        <v>341</v>
      </c>
      <c r="D212" s="85" t="s">
        <v>101</v>
      </c>
      <c r="E212" s="86" t="s">
        <v>342</v>
      </c>
      <c r="F212" s="87" t="s">
        <v>343</v>
      </c>
      <c r="G212" s="88" t="s">
        <v>152</v>
      </c>
      <c r="H212" s="89">
        <v>47.841000000000001</v>
      </c>
      <c r="I212" s="90"/>
      <c r="J212" s="89">
        <f t="shared" si="30"/>
        <v>0</v>
      </c>
      <c r="K212" s="91"/>
      <c r="L212" s="16"/>
      <c r="M212" s="92" t="s">
        <v>0</v>
      </c>
      <c r="N212" s="93" t="s">
        <v>24</v>
      </c>
      <c r="P212" s="94">
        <f t="shared" si="31"/>
        <v>0</v>
      </c>
      <c r="Q212" s="94">
        <v>0</v>
      </c>
      <c r="R212" s="94">
        <f t="shared" si="32"/>
        <v>0</v>
      </c>
      <c r="S212" s="94">
        <v>0</v>
      </c>
      <c r="T212" s="95">
        <f t="shared" si="33"/>
        <v>0</v>
      </c>
      <c r="AR212" s="96" t="s">
        <v>105</v>
      </c>
      <c r="AT212" s="96" t="s">
        <v>101</v>
      </c>
      <c r="AU212" s="96" t="s">
        <v>44</v>
      </c>
      <c r="AY212" s="7" t="s">
        <v>99</v>
      </c>
      <c r="BE212" s="97">
        <f t="shared" si="34"/>
        <v>0</v>
      </c>
      <c r="BF212" s="97">
        <f t="shared" si="35"/>
        <v>0</v>
      </c>
      <c r="BG212" s="97">
        <f t="shared" si="36"/>
        <v>0</v>
      </c>
      <c r="BH212" s="97">
        <f t="shared" si="37"/>
        <v>0</v>
      </c>
      <c r="BI212" s="97">
        <f t="shared" si="38"/>
        <v>0</v>
      </c>
      <c r="BJ212" s="7" t="s">
        <v>44</v>
      </c>
      <c r="BK212" s="98">
        <f t="shared" si="39"/>
        <v>0</v>
      </c>
      <c r="BL212" s="7" t="s">
        <v>105</v>
      </c>
      <c r="BM212" s="96" t="s">
        <v>344</v>
      </c>
    </row>
    <row r="213" spans="2:65" s="1" customFormat="1" ht="24.3" hidden="1" customHeight="1" x14ac:dyDescent="0.2">
      <c r="B213" s="16"/>
      <c r="C213" s="85" t="s">
        <v>345</v>
      </c>
      <c r="D213" s="85" t="s">
        <v>101</v>
      </c>
      <c r="E213" s="86" t="s">
        <v>346</v>
      </c>
      <c r="F213" s="87" t="s">
        <v>347</v>
      </c>
      <c r="G213" s="88" t="s">
        <v>143</v>
      </c>
      <c r="H213" s="89">
        <v>7.1970000000000001</v>
      </c>
      <c r="I213" s="90"/>
      <c r="J213" s="89">
        <f t="shared" si="30"/>
        <v>0</v>
      </c>
      <c r="K213" s="91"/>
      <c r="L213" s="16"/>
      <c r="M213" s="92" t="s">
        <v>0</v>
      </c>
      <c r="N213" s="93" t="s">
        <v>24</v>
      </c>
      <c r="P213" s="94">
        <f t="shared" si="31"/>
        <v>0</v>
      </c>
      <c r="Q213" s="94">
        <v>1.0162899999999999</v>
      </c>
      <c r="R213" s="94">
        <f t="shared" si="32"/>
        <v>7.3142391299999998</v>
      </c>
      <c r="S213" s="94">
        <v>0</v>
      </c>
      <c r="T213" s="95">
        <f t="shared" si="33"/>
        <v>0</v>
      </c>
      <c r="AR213" s="96" t="s">
        <v>105</v>
      </c>
      <c r="AT213" s="96" t="s">
        <v>101</v>
      </c>
      <c r="AU213" s="96" t="s">
        <v>44</v>
      </c>
      <c r="AY213" s="7" t="s">
        <v>99</v>
      </c>
      <c r="BE213" s="97">
        <f t="shared" si="34"/>
        <v>0</v>
      </c>
      <c r="BF213" s="97">
        <f t="shared" si="35"/>
        <v>0</v>
      </c>
      <c r="BG213" s="97">
        <f t="shared" si="36"/>
        <v>0</v>
      </c>
      <c r="BH213" s="97">
        <f t="shared" si="37"/>
        <v>0</v>
      </c>
      <c r="BI213" s="97">
        <f t="shared" si="38"/>
        <v>0</v>
      </c>
      <c r="BJ213" s="7" t="s">
        <v>44</v>
      </c>
      <c r="BK213" s="98">
        <f t="shared" si="39"/>
        <v>0</v>
      </c>
      <c r="BL213" s="7" t="s">
        <v>105</v>
      </c>
      <c r="BM213" s="96" t="s">
        <v>348</v>
      </c>
    </row>
    <row r="214" spans="2:65" s="1" customFormat="1" ht="21.75" hidden="1" customHeight="1" x14ac:dyDescent="0.2">
      <c r="B214" s="16"/>
      <c r="C214" s="85" t="s">
        <v>349</v>
      </c>
      <c r="D214" s="85" t="s">
        <v>101</v>
      </c>
      <c r="E214" s="86" t="s">
        <v>350</v>
      </c>
      <c r="F214" s="87" t="s">
        <v>351</v>
      </c>
      <c r="G214" s="88" t="s">
        <v>104</v>
      </c>
      <c r="H214" s="89">
        <v>31.538</v>
      </c>
      <c r="I214" s="90"/>
      <c r="J214" s="89">
        <f t="shared" si="30"/>
        <v>0</v>
      </c>
      <c r="K214" s="91"/>
      <c r="L214" s="16"/>
      <c r="M214" s="92" t="s">
        <v>0</v>
      </c>
      <c r="N214" s="93" t="s">
        <v>24</v>
      </c>
      <c r="P214" s="94">
        <f t="shared" si="31"/>
        <v>0</v>
      </c>
      <c r="Q214" s="94">
        <v>2.4018600000000001</v>
      </c>
      <c r="R214" s="94">
        <f t="shared" si="32"/>
        <v>75.749860679999998</v>
      </c>
      <c r="S214" s="94">
        <v>0</v>
      </c>
      <c r="T214" s="95">
        <f t="shared" si="33"/>
        <v>0</v>
      </c>
      <c r="AR214" s="96" t="s">
        <v>105</v>
      </c>
      <c r="AT214" s="96" t="s">
        <v>101</v>
      </c>
      <c r="AU214" s="96" t="s">
        <v>44</v>
      </c>
      <c r="AY214" s="7" t="s">
        <v>99</v>
      </c>
      <c r="BE214" s="97">
        <f t="shared" si="34"/>
        <v>0</v>
      </c>
      <c r="BF214" s="97">
        <f t="shared" si="35"/>
        <v>0</v>
      </c>
      <c r="BG214" s="97">
        <f t="shared" si="36"/>
        <v>0</v>
      </c>
      <c r="BH214" s="97">
        <f t="shared" si="37"/>
        <v>0</v>
      </c>
      <c r="BI214" s="97">
        <f t="shared" si="38"/>
        <v>0</v>
      </c>
      <c r="BJ214" s="7" t="s">
        <v>44</v>
      </c>
      <c r="BK214" s="98">
        <f t="shared" si="39"/>
        <v>0</v>
      </c>
      <c r="BL214" s="7" t="s">
        <v>105</v>
      </c>
      <c r="BM214" s="96" t="s">
        <v>352</v>
      </c>
    </row>
    <row r="215" spans="2:65" s="1" customFormat="1" ht="24.3" hidden="1" customHeight="1" x14ac:dyDescent="0.2">
      <c r="B215" s="16"/>
      <c r="C215" s="85" t="s">
        <v>353</v>
      </c>
      <c r="D215" s="85" t="s">
        <v>101</v>
      </c>
      <c r="E215" s="86" t="s">
        <v>354</v>
      </c>
      <c r="F215" s="87" t="s">
        <v>355</v>
      </c>
      <c r="G215" s="88" t="s">
        <v>152</v>
      </c>
      <c r="H215" s="89">
        <v>189.751</v>
      </c>
      <c r="I215" s="90"/>
      <c r="J215" s="89">
        <f t="shared" si="30"/>
        <v>0</v>
      </c>
      <c r="K215" s="91"/>
      <c r="L215" s="16"/>
      <c r="M215" s="92" t="s">
        <v>0</v>
      </c>
      <c r="N215" s="93" t="s">
        <v>24</v>
      </c>
      <c r="P215" s="94">
        <f t="shared" si="31"/>
        <v>0</v>
      </c>
      <c r="Q215" s="94">
        <v>3.14E-3</v>
      </c>
      <c r="R215" s="94">
        <f t="shared" si="32"/>
        <v>0.59581814</v>
      </c>
      <c r="S215" s="94">
        <v>0</v>
      </c>
      <c r="T215" s="95">
        <f t="shared" si="33"/>
        <v>0</v>
      </c>
      <c r="AR215" s="96" t="s">
        <v>105</v>
      </c>
      <c r="AT215" s="96" t="s">
        <v>101</v>
      </c>
      <c r="AU215" s="96" t="s">
        <v>44</v>
      </c>
      <c r="AY215" s="7" t="s">
        <v>99</v>
      </c>
      <c r="BE215" s="97">
        <f t="shared" si="34"/>
        <v>0</v>
      </c>
      <c r="BF215" s="97">
        <f t="shared" si="35"/>
        <v>0</v>
      </c>
      <c r="BG215" s="97">
        <f t="shared" si="36"/>
        <v>0</v>
      </c>
      <c r="BH215" s="97">
        <f t="shared" si="37"/>
        <v>0</v>
      </c>
      <c r="BI215" s="97">
        <f t="shared" si="38"/>
        <v>0</v>
      </c>
      <c r="BJ215" s="7" t="s">
        <v>44</v>
      </c>
      <c r="BK215" s="98">
        <f t="shared" si="39"/>
        <v>0</v>
      </c>
      <c r="BL215" s="7" t="s">
        <v>105</v>
      </c>
      <c r="BM215" s="96" t="s">
        <v>356</v>
      </c>
    </row>
    <row r="216" spans="2:65" s="1" customFormat="1" ht="24.3" hidden="1" customHeight="1" x14ac:dyDescent="0.2">
      <c r="B216" s="16"/>
      <c r="C216" s="85" t="s">
        <v>357</v>
      </c>
      <c r="D216" s="85" t="s">
        <v>101</v>
      </c>
      <c r="E216" s="86" t="s">
        <v>358</v>
      </c>
      <c r="F216" s="87" t="s">
        <v>359</v>
      </c>
      <c r="G216" s="88" t="s">
        <v>152</v>
      </c>
      <c r="H216" s="89">
        <v>189.751</v>
      </c>
      <c r="I216" s="90"/>
      <c r="J216" s="89">
        <f t="shared" si="30"/>
        <v>0</v>
      </c>
      <c r="K216" s="91"/>
      <c r="L216" s="16"/>
      <c r="M216" s="92" t="s">
        <v>0</v>
      </c>
      <c r="N216" s="93" t="s">
        <v>24</v>
      </c>
      <c r="P216" s="94">
        <f t="shared" si="31"/>
        <v>0</v>
      </c>
      <c r="Q216" s="94">
        <v>0</v>
      </c>
      <c r="R216" s="94">
        <f t="shared" si="32"/>
        <v>0</v>
      </c>
      <c r="S216" s="94">
        <v>0</v>
      </c>
      <c r="T216" s="95">
        <f t="shared" si="33"/>
        <v>0</v>
      </c>
      <c r="AR216" s="96" t="s">
        <v>105</v>
      </c>
      <c r="AT216" s="96" t="s">
        <v>101</v>
      </c>
      <c r="AU216" s="96" t="s">
        <v>44</v>
      </c>
      <c r="AY216" s="7" t="s">
        <v>99</v>
      </c>
      <c r="BE216" s="97">
        <f t="shared" si="34"/>
        <v>0</v>
      </c>
      <c r="BF216" s="97">
        <f t="shared" si="35"/>
        <v>0</v>
      </c>
      <c r="BG216" s="97">
        <f t="shared" si="36"/>
        <v>0</v>
      </c>
      <c r="BH216" s="97">
        <f t="shared" si="37"/>
        <v>0</v>
      </c>
      <c r="BI216" s="97">
        <f t="shared" si="38"/>
        <v>0</v>
      </c>
      <c r="BJ216" s="7" t="s">
        <v>44</v>
      </c>
      <c r="BK216" s="98">
        <f t="shared" si="39"/>
        <v>0</v>
      </c>
      <c r="BL216" s="7" t="s">
        <v>105</v>
      </c>
      <c r="BM216" s="96" t="s">
        <v>360</v>
      </c>
    </row>
    <row r="217" spans="2:65" s="1" customFormat="1" ht="24.3" hidden="1" customHeight="1" x14ac:dyDescent="0.2">
      <c r="B217" s="16"/>
      <c r="C217" s="85" t="s">
        <v>361</v>
      </c>
      <c r="D217" s="85" t="s">
        <v>101</v>
      </c>
      <c r="E217" s="86" t="s">
        <v>362</v>
      </c>
      <c r="F217" s="87" t="s">
        <v>363</v>
      </c>
      <c r="G217" s="88" t="s">
        <v>143</v>
      </c>
      <c r="H217" s="89">
        <v>1.5880000000000001</v>
      </c>
      <c r="I217" s="90"/>
      <c r="J217" s="89">
        <f t="shared" si="30"/>
        <v>0</v>
      </c>
      <c r="K217" s="91"/>
      <c r="L217" s="16"/>
      <c r="M217" s="92" t="s">
        <v>0</v>
      </c>
      <c r="N217" s="93" t="s">
        <v>24</v>
      </c>
      <c r="P217" s="94">
        <f t="shared" si="31"/>
        <v>0</v>
      </c>
      <c r="Q217" s="94">
        <v>1.0165999999999999</v>
      </c>
      <c r="R217" s="94">
        <f t="shared" si="32"/>
        <v>1.6143608</v>
      </c>
      <c r="S217" s="94">
        <v>0</v>
      </c>
      <c r="T217" s="95">
        <f t="shared" si="33"/>
        <v>0</v>
      </c>
      <c r="AR217" s="96" t="s">
        <v>105</v>
      </c>
      <c r="AT217" s="96" t="s">
        <v>101</v>
      </c>
      <c r="AU217" s="96" t="s">
        <v>44</v>
      </c>
      <c r="AY217" s="7" t="s">
        <v>99</v>
      </c>
      <c r="BE217" s="97">
        <f t="shared" si="34"/>
        <v>0</v>
      </c>
      <c r="BF217" s="97">
        <f t="shared" si="35"/>
        <v>0</v>
      </c>
      <c r="BG217" s="97">
        <f t="shared" si="36"/>
        <v>0</v>
      </c>
      <c r="BH217" s="97">
        <f t="shared" si="37"/>
        <v>0</v>
      </c>
      <c r="BI217" s="97">
        <f t="shared" si="38"/>
        <v>0</v>
      </c>
      <c r="BJ217" s="7" t="s">
        <v>44</v>
      </c>
      <c r="BK217" s="98">
        <f t="shared" si="39"/>
        <v>0</v>
      </c>
      <c r="BL217" s="7" t="s">
        <v>105</v>
      </c>
      <c r="BM217" s="96" t="s">
        <v>364</v>
      </c>
    </row>
    <row r="218" spans="2:65" s="1" customFormat="1" ht="33" hidden="1" customHeight="1" x14ac:dyDescent="0.2">
      <c r="B218" s="16"/>
      <c r="C218" s="85" t="s">
        <v>365</v>
      </c>
      <c r="D218" s="85" t="s">
        <v>101</v>
      </c>
      <c r="E218" s="86" t="s">
        <v>366</v>
      </c>
      <c r="F218" s="87" t="s">
        <v>367</v>
      </c>
      <c r="G218" s="88" t="s">
        <v>152</v>
      </c>
      <c r="H218" s="89">
        <v>93.152000000000001</v>
      </c>
      <c r="I218" s="90"/>
      <c r="J218" s="89">
        <f t="shared" si="30"/>
        <v>0</v>
      </c>
      <c r="K218" s="91"/>
      <c r="L218" s="16"/>
      <c r="M218" s="92" t="s">
        <v>0</v>
      </c>
      <c r="N218" s="93" t="s">
        <v>24</v>
      </c>
      <c r="P218" s="94">
        <f t="shared" si="31"/>
        <v>0</v>
      </c>
      <c r="Q218" s="94">
        <v>1.4999999999999999E-4</v>
      </c>
      <c r="R218" s="94">
        <f t="shared" si="32"/>
        <v>1.3972799999999999E-2</v>
      </c>
      <c r="S218" s="94">
        <v>0</v>
      </c>
      <c r="T218" s="95">
        <f t="shared" si="33"/>
        <v>0</v>
      </c>
      <c r="AR218" s="96" t="s">
        <v>105</v>
      </c>
      <c r="AT218" s="96" t="s">
        <v>101</v>
      </c>
      <c r="AU218" s="96" t="s">
        <v>44</v>
      </c>
      <c r="AY218" s="7" t="s">
        <v>99</v>
      </c>
      <c r="BE218" s="97">
        <f t="shared" si="34"/>
        <v>0</v>
      </c>
      <c r="BF218" s="97">
        <f t="shared" si="35"/>
        <v>0</v>
      </c>
      <c r="BG218" s="97">
        <f t="shared" si="36"/>
        <v>0</v>
      </c>
      <c r="BH218" s="97">
        <f t="shared" si="37"/>
        <v>0</v>
      </c>
      <c r="BI218" s="97">
        <f t="shared" si="38"/>
        <v>0</v>
      </c>
      <c r="BJ218" s="7" t="s">
        <v>44</v>
      </c>
      <c r="BK218" s="98">
        <f t="shared" si="39"/>
        <v>0</v>
      </c>
      <c r="BL218" s="7" t="s">
        <v>105</v>
      </c>
      <c r="BM218" s="96" t="s">
        <v>368</v>
      </c>
    </row>
    <row r="219" spans="2:65" s="1" customFormat="1" ht="24.3" hidden="1" customHeight="1" x14ac:dyDescent="0.2">
      <c r="B219" s="16"/>
      <c r="C219" s="99" t="s">
        <v>369</v>
      </c>
      <c r="D219" s="99" t="s">
        <v>370</v>
      </c>
      <c r="E219" s="100" t="s">
        <v>371</v>
      </c>
      <c r="F219" s="101" t="s">
        <v>372</v>
      </c>
      <c r="G219" s="102" t="s">
        <v>152</v>
      </c>
      <c r="H219" s="103">
        <v>97.81</v>
      </c>
      <c r="I219" s="104"/>
      <c r="J219" s="103">
        <f t="shared" si="30"/>
        <v>0</v>
      </c>
      <c r="K219" s="105"/>
      <c r="L219" s="106"/>
      <c r="M219" s="107" t="s">
        <v>0</v>
      </c>
      <c r="N219" s="108" t="s">
        <v>24</v>
      </c>
      <c r="P219" s="94">
        <f t="shared" si="31"/>
        <v>0</v>
      </c>
      <c r="Q219" s="94">
        <v>0</v>
      </c>
      <c r="R219" s="94">
        <f t="shared" si="32"/>
        <v>0</v>
      </c>
      <c r="S219" s="94">
        <v>0</v>
      </c>
      <c r="T219" s="95">
        <f t="shared" si="33"/>
        <v>0</v>
      </c>
      <c r="AR219" s="96" t="s">
        <v>129</v>
      </c>
      <c r="AT219" s="96" t="s">
        <v>370</v>
      </c>
      <c r="AU219" s="96" t="s">
        <v>44</v>
      </c>
      <c r="AY219" s="7" t="s">
        <v>99</v>
      </c>
      <c r="BE219" s="97">
        <f t="shared" si="34"/>
        <v>0</v>
      </c>
      <c r="BF219" s="97">
        <f t="shared" si="35"/>
        <v>0</v>
      </c>
      <c r="BG219" s="97">
        <f t="shared" si="36"/>
        <v>0</v>
      </c>
      <c r="BH219" s="97">
        <f t="shared" si="37"/>
        <v>0</v>
      </c>
      <c r="BI219" s="97">
        <f t="shared" si="38"/>
        <v>0</v>
      </c>
      <c r="BJ219" s="7" t="s">
        <v>44</v>
      </c>
      <c r="BK219" s="98">
        <f t="shared" si="39"/>
        <v>0</v>
      </c>
      <c r="BL219" s="7" t="s">
        <v>105</v>
      </c>
      <c r="BM219" s="96" t="s">
        <v>373</v>
      </c>
    </row>
    <row r="220" spans="2:65" s="1" customFormat="1" ht="21.75" hidden="1" customHeight="1" x14ac:dyDescent="0.2">
      <c r="B220" s="16"/>
      <c r="C220" s="85" t="s">
        <v>374</v>
      </c>
      <c r="D220" s="85" t="s">
        <v>101</v>
      </c>
      <c r="E220" s="86" t="s">
        <v>375</v>
      </c>
      <c r="F220" s="87" t="s">
        <v>376</v>
      </c>
      <c r="G220" s="88" t="s">
        <v>104</v>
      </c>
      <c r="H220" s="89">
        <v>9.3130000000000006</v>
      </c>
      <c r="I220" s="90"/>
      <c r="J220" s="89">
        <f t="shared" si="30"/>
        <v>0</v>
      </c>
      <c r="K220" s="91"/>
      <c r="L220" s="16"/>
      <c r="M220" s="92" t="s">
        <v>0</v>
      </c>
      <c r="N220" s="93" t="s">
        <v>24</v>
      </c>
      <c r="P220" s="94">
        <f t="shared" si="31"/>
        <v>0</v>
      </c>
      <c r="Q220" s="94">
        <v>2.4157999999999999</v>
      </c>
      <c r="R220" s="94">
        <f t="shared" si="32"/>
        <v>22.498345400000002</v>
      </c>
      <c r="S220" s="94">
        <v>0</v>
      </c>
      <c r="T220" s="95">
        <f t="shared" si="33"/>
        <v>0</v>
      </c>
      <c r="AR220" s="96" t="s">
        <v>105</v>
      </c>
      <c r="AT220" s="96" t="s">
        <v>101</v>
      </c>
      <c r="AU220" s="96" t="s">
        <v>44</v>
      </c>
      <c r="AY220" s="7" t="s">
        <v>99</v>
      </c>
      <c r="BE220" s="97">
        <f t="shared" si="34"/>
        <v>0</v>
      </c>
      <c r="BF220" s="97">
        <f t="shared" si="35"/>
        <v>0</v>
      </c>
      <c r="BG220" s="97">
        <f t="shared" si="36"/>
        <v>0</v>
      </c>
      <c r="BH220" s="97">
        <f t="shared" si="37"/>
        <v>0</v>
      </c>
      <c r="BI220" s="97">
        <f t="shared" si="38"/>
        <v>0</v>
      </c>
      <c r="BJ220" s="7" t="s">
        <v>44</v>
      </c>
      <c r="BK220" s="98">
        <f t="shared" si="39"/>
        <v>0</v>
      </c>
      <c r="BL220" s="7" t="s">
        <v>105</v>
      </c>
      <c r="BM220" s="96" t="s">
        <v>377</v>
      </c>
    </row>
    <row r="221" spans="2:65" s="1" customFormat="1" ht="24.3" hidden="1" customHeight="1" x14ac:dyDescent="0.2">
      <c r="B221" s="16"/>
      <c r="C221" s="85" t="s">
        <v>378</v>
      </c>
      <c r="D221" s="85" t="s">
        <v>101</v>
      </c>
      <c r="E221" s="86" t="s">
        <v>379</v>
      </c>
      <c r="F221" s="87" t="s">
        <v>380</v>
      </c>
      <c r="G221" s="88" t="s">
        <v>143</v>
      </c>
      <c r="H221" s="89">
        <v>0.76100000000000001</v>
      </c>
      <c r="I221" s="90"/>
      <c r="J221" s="89">
        <f t="shared" si="30"/>
        <v>0</v>
      </c>
      <c r="K221" s="91"/>
      <c r="L221" s="16"/>
      <c r="M221" s="92" t="s">
        <v>0</v>
      </c>
      <c r="N221" s="93" t="s">
        <v>24</v>
      </c>
      <c r="P221" s="94">
        <f t="shared" si="31"/>
        <v>0</v>
      </c>
      <c r="Q221" s="94">
        <v>1.0165500000000001</v>
      </c>
      <c r="R221" s="94">
        <f t="shared" si="32"/>
        <v>0.7735945500000001</v>
      </c>
      <c r="S221" s="94">
        <v>0</v>
      </c>
      <c r="T221" s="95">
        <f t="shared" si="33"/>
        <v>0</v>
      </c>
      <c r="AR221" s="96" t="s">
        <v>105</v>
      </c>
      <c r="AT221" s="96" t="s">
        <v>101</v>
      </c>
      <c r="AU221" s="96" t="s">
        <v>44</v>
      </c>
      <c r="AY221" s="7" t="s">
        <v>99</v>
      </c>
      <c r="BE221" s="97">
        <f t="shared" si="34"/>
        <v>0</v>
      </c>
      <c r="BF221" s="97">
        <f t="shared" si="35"/>
        <v>0</v>
      </c>
      <c r="BG221" s="97">
        <f t="shared" si="36"/>
        <v>0</v>
      </c>
      <c r="BH221" s="97">
        <f t="shared" si="37"/>
        <v>0</v>
      </c>
      <c r="BI221" s="97">
        <f t="shared" si="38"/>
        <v>0</v>
      </c>
      <c r="BJ221" s="7" t="s">
        <v>44</v>
      </c>
      <c r="BK221" s="98">
        <f t="shared" si="39"/>
        <v>0</v>
      </c>
      <c r="BL221" s="7" t="s">
        <v>105</v>
      </c>
      <c r="BM221" s="96" t="s">
        <v>381</v>
      </c>
    </row>
    <row r="222" spans="2:65" s="1" customFormat="1" ht="33" hidden="1" customHeight="1" x14ac:dyDescent="0.2">
      <c r="B222" s="16"/>
      <c r="C222" s="85" t="s">
        <v>382</v>
      </c>
      <c r="D222" s="85" t="s">
        <v>101</v>
      </c>
      <c r="E222" s="86" t="s">
        <v>383</v>
      </c>
      <c r="F222" s="87" t="s">
        <v>384</v>
      </c>
      <c r="G222" s="88" t="s">
        <v>152</v>
      </c>
      <c r="H222" s="89">
        <v>46.938000000000002</v>
      </c>
      <c r="I222" s="90"/>
      <c r="J222" s="89">
        <f t="shared" si="30"/>
        <v>0</v>
      </c>
      <c r="K222" s="91"/>
      <c r="L222" s="16"/>
      <c r="M222" s="92" t="s">
        <v>0</v>
      </c>
      <c r="N222" s="93" t="s">
        <v>24</v>
      </c>
      <c r="P222" s="94">
        <f t="shared" si="31"/>
        <v>0</v>
      </c>
      <c r="Q222" s="94">
        <v>7.9500000000000005E-3</v>
      </c>
      <c r="R222" s="94">
        <f t="shared" si="32"/>
        <v>0.37315710000000002</v>
      </c>
      <c r="S222" s="94">
        <v>0</v>
      </c>
      <c r="T222" s="95">
        <f t="shared" si="33"/>
        <v>0</v>
      </c>
      <c r="AR222" s="96" t="s">
        <v>105</v>
      </c>
      <c r="AT222" s="96" t="s">
        <v>101</v>
      </c>
      <c r="AU222" s="96" t="s">
        <v>44</v>
      </c>
      <c r="AY222" s="7" t="s">
        <v>99</v>
      </c>
      <c r="BE222" s="97">
        <f t="shared" si="34"/>
        <v>0</v>
      </c>
      <c r="BF222" s="97">
        <f t="shared" si="35"/>
        <v>0</v>
      </c>
      <c r="BG222" s="97">
        <f t="shared" si="36"/>
        <v>0</v>
      </c>
      <c r="BH222" s="97">
        <f t="shared" si="37"/>
        <v>0</v>
      </c>
      <c r="BI222" s="97">
        <f t="shared" si="38"/>
        <v>0</v>
      </c>
      <c r="BJ222" s="7" t="s">
        <v>44</v>
      </c>
      <c r="BK222" s="98">
        <f t="shared" si="39"/>
        <v>0</v>
      </c>
      <c r="BL222" s="7" t="s">
        <v>105</v>
      </c>
      <c r="BM222" s="96" t="s">
        <v>385</v>
      </c>
    </row>
    <row r="223" spans="2:65" s="1" customFormat="1" ht="33" hidden="1" customHeight="1" x14ac:dyDescent="0.2">
      <c r="B223" s="16"/>
      <c r="C223" s="85" t="s">
        <v>386</v>
      </c>
      <c r="D223" s="85" t="s">
        <v>101</v>
      </c>
      <c r="E223" s="86" t="s">
        <v>387</v>
      </c>
      <c r="F223" s="87" t="s">
        <v>388</v>
      </c>
      <c r="G223" s="88" t="s">
        <v>152</v>
      </c>
      <c r="H223" s="89">
        <v>46.938000000000002</v>
      </c>
      <c r="I223" s="90"/>
      <c r="J223" s="89">
        <f t="shared" si="30"/>
        <v>0</v>
      </c>
      <c r="K223" s="91"/>
      <c r="L223" s="16"/>
      <c r="M223" s="92" t="s">
        <v>0</v>
      </c>
      <c r="N223" s="93" t="s">
        <v>24</v>
      </c>
      <c r="P223" s="94">
        <f t="shared" si="31"/>
        <v>0</v>
      </c>
      <c r="Q223" s="94">
        <v>0</v>
      </c>
      <c r="R223" s="94">
        <f t="shared" si="32"/>
        <v>0</v>
      </c>
      <c r="S223" s="94">
        <v>0</v>
      </c>
      <c r="T223" s="95">
        <f t="shared" si="33"/>
        <v>0</v>
      </c>
      <c r="AR223" s="96" t="s">
        <v>105</v>
      </c>
      <c r="AT223" s="96" t="s">
        <v>101</v>
      </c>
      <c r="AU223" s="96" t="s">
        <v>44</v>
      </c>
      <c r="AY223" s="7" t="s">
        <v>99</v>
      </c>
      <c r="BE223" s="97">
        <f t="shared" si="34"/>
        <v>0</v>
      </c>
      <c r="BF223" s="97">
        <f t="shared" si="35"/>
        <v>0</v>
      </c>
      <c r="BG223" s="97">
        <f t="shared" si="36"/>
        <v>0</v>
      </c>
      <c r="BH223" s="97">
        <f t="shared" si="37"/>
        <v>0</v>
      </c>
      <c r="BI223" s="97">
        <f t="shared" si="38"/>
        <v>0</v>
      </c>
      <c r="BJ223" s="7" t="s">
        <v>44</v>
      </c>
      <c r="BK223" s="98">
        <f t="shared" si="39"/>
        <v>0</v>
      </c>
      <c r="BL223" s="7" t="s">
        <v>105</v>
      </c>
      <c r="BM223" s="96" t="s">
        <v>389</v>
      </c>
    </row>
    <row r="224" spans="2:65" s="1" customFormat="1" ht="24.3" hidden="1" customHeight="1" x14ac:dyDescent="0.2">
      <c r="B224" s="16"/>
      <c r="C224" s="85" t="s">
        <v>390</v>
      </c>
      <c r="D224" s="85" t="s">
        <v>101</v>
      </c>
      <c r="E224" s="86" t="s">
        <v>391</v>
      </c>
      <c r="F224" s="87" t="s">
        <v>392</v>
      </c>
      <c r="G224" s="88" t="s">
        <v>152</v>
      </c>
      <c r="H224" s="89">
        <v>27.6</v>
      </c>
      <c r="I224" s="90"/>
      <c r="J224" s="89">
        <f t="shared" si="30"/>
        <v>0</v>
      </c>
      <c r="K224" s="91"/>
      <c r="L224" s="16"/>
      <c r="M224" s="92" t="s">
        <v>0</v>
      </c>
      <c r="N224" s="93" t="s">
        <v>24</v>
      </c>
      <c r="P224" s="94">
        <f t="shared" si="31"/>
        <v>0</v>
      </c>
      <c r="Q224" s="94">
        <v>3.96E-3</v>
      </c>
      <c r="R224" s="94">
        <f t="shared" si="32"/>
        <v>0.109296</v>
      </c>
      <c r="S224" s="94">
        <v>0</v>
      </c>
      <c r="T224" s="95">
        <f t="shared" si="33"/>
        <v>0</v>
      </c>
      <c r="AR224" s="96" t="s">
        <v>105</v>
      </c>
      <c r="AT224" s="96" t="s">
        <v>101</v>
      </c>
      <c r="AU224" s="96" t="s">
        <v>44</v>
      </c>
      <c r="AY224" s="7" t="s">
        <v>99</v>
      </c>
      <c r="BE224" s="97">
        <f t="shared" si="34"/>
        <v>0</v>
      </c>
      <c r="BF224" s="97">
        <f t="shared" si="35"/>
        <v>0</v>
      </c>
      <c r="BG224" s="97">
        <f t="shared" si="36"/>
        <v>0</v>
      </c>
      <c r="BH224" s="97">
        <f t="shared" si="37"/>
        <v>0</v>
      </c>
      <c r="BI224" s="97">
        <f t="shared" si="38"/>
        <v>0</v>
      </c>
      <c r="BJ224" s="7" t="s">
        <v>44</v>
      </c>
      <c r="BK224" s="98">
        <f t="shared" si="39"/>
        <v>0</v>
      </c>
      <c r="BL224" s="7" t="s">
        <v>105</v>
      </c>
      <c r="BM224" s="96" t="s">
        <v>393</v>
      </c>
    </row>
    <row r="225" spans="2:65" s="1" customFormat="1" ht="24.3" hidden="1" customHeight="1" x14ac:dyDescent="0.2">
      <c r="B225" s="16"/>
      <c r="C225" s="85" t="s">
        <v>394</v>
      </c>
      <c r="D225" s="85" t="s">
        <v>101</v>
      </c>
      <c r="E225" s="86" t="s">
        <v>395</v>
      </c>
      <c r="F225" s="87" t="s">
        <v>396</v>
      </c>
      <c r="G225" s="88" t="s">
        <v>152</v>
      </c>
      <c r="H225" s="89">
        <v>27.6</v>
      </c>
      <c r="I225" s="90"/>
      <c r="J225" s="89">
        <f t="shared" si="30"/>
        <v>0</v>
      </c>
      <c r="K225" s="91"/>
      <c r="L225" s="16"/>
      <c r="M225" s="92" t="s">
        <v>0</v>
      </c>
      <c r="N225" s="93" t="s">
        <v>24</v>
      </c>
      <c r="P225" s="94">
        <f t="shared" si="31"/>
        <v>0</v>
      </c>
      <c r="Q225" s="94">
        <v>0</v>
      </c>
      <c r="R225" s="94">
        <f t="shared" si="32"/>
        <v>0</v>
      </c>
      <c r="S225" s="94">
        <v>0</v>
      </c>
      <c r="T225" s="95">
        <f t="shared" si="33"/>
        <v>0</v>
      </c>
      <c r="AR225" s="96" t="s">
        <v>105</v>
      </c>
      <c r="AT225" s="96" t="s">
        <v>101</v>
      </c>
      <c r="AU225" s="96" t="s">
        <v>44</v>
      </c>
      <c r="AY225" s="7" t="s">
        <v>99</v>
      </c>
      <c r="BE225" s="97">
        <f t="shared" si="34"/>
        <v>0</v>
      </c>
      <c r="BF225" s="97">
        <f t="shared" si="35"/>
        <v>0</v>
      </c>
      <c r="BG225" s="97">
        <f t="shared" si="36"/>
        <v>0</v>
      </c>
      <c r="BH225" s="97">
        <f t="shared" si="37"/>
        <v>0</v>
      </c>
      <c r="BI225" s="97">
        <f t="shared" si="38"/>
        <v>0</v>
      </c>
      <c r="BJ225" s="7" t="s">
        <v>44</v>
      </c>
      <c r="BK225" s="98">
        <f t="shared" si="39"/>
        <v>0</v>
      </c>
      <c r="BL225" s="7" t="s">
        <v>105</v>
      </c>
      <c r="BM225" s="96" t="s">
        <v>397</v>
      </c>
    </row>
    <row r="226" spans="2:65" s="6" customFormat="1" ht="22.8" hidden="1" customHeight="1" x14ac:dyDescent="0.25">
      <c r="B226" s="73"/>
      <c r="D226" s="74" t="s">
        <v>40</v>
      </c>
      <c r="E226" s="83" t="s">
        <v>117</v>
      </c>
      <c r="F226" s="83" t="s">
        <v>398</v>
      </c>
      <c r="I226" s="76"/>
      <c r="J226" s="84" t="e">
        <f>BK226</f>
        <v>#VALUE!</v>
      </c>
      <c r="L226" s="73"/>
      <c r="M226" s="78"/>
      <c r="P226" s="79">
        <f>SUM(P227:P229)</f>
        <v>0</v>
      </c>
      <c r="R226" s="79">
        <f>SUM(R227:R229)</f>
        <v>16.097194000000002</v>
      </c>
      <c r="T226" s="80">
        <f>SUM(T227:T229)</f>
        <v>0</v>
      </c>
      <c r="AR226" s="74" t="s">
        <v>42</v>
      </c>
      <c r="AT226" s="81" t="s">
        <v>40</v>
      </c>
      <c r="AU226" s="81" t="s">
        <v>42</v>
      </c>
      <c r="AY226" s="74" t="s">
        <v>99</v>
      </c>
      <c r="BK226" s="82" t="e">
        <f>SUM(BK227:BK229)</f>
        <v>#VALUE!</v>
      </c>
    </row>
    <row r="227" spans="2:65" s="1" customFormat="1" ht="24.3" hidden="1" customHeight="1" x14ac:dyDescent="0.2">
      <c r="B227" s="16"/>
      <c r="C227" s="85" t="s">
        <v>399</v>
      </c>
      <c r="D227" s="85" t="s">
        <v>101</v>
      </c>
      <c r="E227" s="86" t="s">
        <v>400</v>
      </c>
      <c r="F227" s="87" t="s">
        <v>401</v>
      </c>
      <c r="G227" s="88" t="s">
        <v>152</v>
      </c>
      <c r="H227" s="89">
        <v>46.6</v>
      </c>
      <c r="I227" s="90"/>
      <c r="J227" s="89">
        <f>ROUND(I227*H227,3)</f>
        <v>0</v>
      </c>
      <c r="K227" s="91"/>
      <c r="L227" s="16"/>
      <c r="M227" s="92" t="s">
        <v>0</v>
      </c>
      <c r="N227" s="93" t="s">
        <v>24</v>
      </c>
      <c r="P227" s="94">
        <f>O227*H227</f>
        <v>0</v>
      </c>
      <c r="Q227" s="94">
        <v>0.27994000000000002</v>
      </c>
      <c r="R227" s="94">
        <f>Q227*H227</f>
        <v>13.045204000000002</v>
      </c>
      <c r="S227" s="94">
        <v>0</v>
      </c>
      <c r="T227" s="95">
        <f>S227*H227</f>
        <v>0</v>
      </c>
      <c r="AR227" s="96" t="s">
        <v>105</v>
      </c>
      <c r="AT227" s="96" t="s">
        <v>101</v>
      </c>
      <c r="AU227" s="96" t="s">
        <v>44</v>
      </c>
      <c r="AY227" s="7" t="s">
        <v>99</v>
      </c>
      <c r="BE227" s="97">
        <f>IF(N227="základná",J227,0)</f>
        <v>0</v>
      </c>
      <c r="BF227" s="97">
        <f>IF(N227="znížená",J227,0)</f>
        <v>0</v>
      </c>
      <c r="BG227" s="97">
        <f>IF(N227="zákl. prenesená",J227,0)</f>
        <v>0</v>
      </c>
      <c r="BH227" s="97">
        <f>IF(N227="zníž. prenesená",J227,0)</f>
        <v>0</v>
      </c>
      <c r="BI227" s="97">
        <f>IF(N227="nulová",J227,0)</f>
        <v>0</v>
      </c>
      <c r="BJ227" s="7" t="s">
        <v>44</v>
      </c>
      <c r="BK227" s="98">
        <f>ROUND(I227*H227,3)</f>
        <v>0</v>
      </c>
      <c r="BL227" s="7" t="s">
        <v>105</v>
      </c>
      <c r="BM227" s="96" t="s">
        <v>402</v>
      </c>
    </row>
    <row r="228" spans="2:65" s="1" customFormat="1" ht="34.950000000000003" customHeight="1" x14ac:dyDescent="0.2">
      <c r="B228" s="16"/>
      <c r="C228" s="99" t="s">
        <v>403</v>
      </c>
      <c r="D228" s="99" t="s">
        <v>370</v>
      </c>
      <c r="E228" s="100" t="s">
        <v>404</v>
      </c>
      <c r="F228" s="101" t="s">
        <v>405</v>
      </c>
      <c r="G228" s="102" t="s">
        <v>152</v>
      </c>
      <c r="H228" s="103">
        <v>16.890999999999998</v>
      </c>
      <c r="I228" s="104" t="s">
        <v>1658</v>
      </c>
      <c r="J228" s="103" t="e">
        <f>ROUND(I228*H228,3)</f>
        <v>#VALUE!</v>
      </c>
      <c r="K228" s="105"/>
      <c r="L228" s="106"/>
      <c r="M228" s="107" t="s">
        <v>0</v>
      </c>
      <c r="N228" s="108" t="s">
        <v>24</v>
      </c>
      <c r="P228" s="94">
        <f>O228*H228</f>
        <v>0</v>
      </c>
      <c r="Q228" s="94">
        <v>0.09</v>
      </c>
      <c r="R228" s="94">
        <f>Q228*H228</f>
        <v>1.5201899999999997</v>
      </c>
      <c r="S228" s="94">
        <v>0</v>
      </c>
      <c r="T228" s="95">
        <f>S228*H228</f>
        <v>0</v>
      </c>
      <c r="AR228" s="96" t="s">
        <v>129</v>
      </c>
      <c r="AT228" s="96" t="s">
        <v>370</v>
      </c>
      <c r="AU228" s="96" t="s">
        <v>44</v>
      </c>
      <c r="AY228" s="7" t="s">
        <v>99</v>
      </c>
      <c r="BE228" s="97">
        <f>IF(N228="základná",J228,0)</f>
        <v>0</v>
      </c>
      <c r="BF228" s="97" t="e">
        <f>IF(N228="znížená",J228,0)</f>
        <v>#VALUE!</v>
      </c>
      <c r="BG228" s="97">
        <f>IF(N228="zákl. prenesená",J228,0)</f>
        <v>0</v>
      </c>
      <c r="BH228" s="97">
        <f>IF(N228="zníž. prenesená",J228,0)</f>
        <v>0</v>
      </c>
      <c r="BI228" s="97">
        <f>IF(N228="nulová",J228,0)</f>
        <v>0</v>
      </c>
      <c r="BJ228" s="7" t="s">
        <v>44</v>
      </c>
      <c r="BK228" s="98" t="e">
        <f>ROUND(I228*H228,3)</f>
        <v>#VALUE!</v>
      </c>
      <c r="BL228" s="7" t="s">
        <v>105</v>
      </c>
      <c r="BM228" s="96" t="s">
        <v>406</v>
      </c>
    </row>
    <row r="229" spans="2:65" s="1" customFormat="1" ht="37.799999999999997" hidden="1" customHeight="1" x14ac:dyDescent="0.2">
      <c r="B229" s="16"/>
      <c r="C229" s="85" t="s">
        <v>407</v>
      </c>
      <c r="D229" s="85" t="s">
        <v>101</v>
      </c>
      <c r="E229" s="86" t="s">
        <v>408</v>
      </c>
      <c r="F229" s="87" t="s">
        <v>409</v>
      </c>
      <c r="G229" s="88" t="s">
        <v>152</v>
      </c>
      <c r="H229" s="89">
        <v>16.559999999999999</v>
      </c>
      <c r="I229" s="90"/>
      <c r="J229" s="89">
        <f>ROUND(I229*H229,3)</f>
        <v>0</v>
      </c>
      <c r="K229" s="91"/>
      <c r="L229" s="16"/>
      <c r="M229" s="92" t="s">
        <v>0</v>
      </c>
      <c r="N229" s="93" t="s">
        <v>24</v>
      </c>
      <c r="P229" s="94">
        <f>O229*H229</f>
        <v>0</v>
      </c>
      <c r="Q229" s="94">
        <v>9.2499999999999999E-2</v>
      </c>
      <c r="R229" s="94">
        <f>Q229*H229</f>
        <v>1.5317999999999998</v>
      </c>
      <c r="S229" s="94">
        <v>0</v>
      </c>
      <c r="T229" s="95">
        <f>S229*H229</f>
        <v>0</v>
      </c>
      <c r="AR229" s="96" t="s">
        <v>105</v>
      </c>
      <c r="AT229" s="96" t="s">
        <v>101</v>
      </c>
      <c r="AU229" s="96" t="s">
        <v>44</v>
      </c>
      <c r="AY229" s="7" t="s">
        <v>99</v>
      </c>
      <c r="BE229" s="97">
        <f>IF(N229="základná",J229,0)</f>
        <v>0</v>
      </c>
      <c r="BF229" s="97">
        <f>IF(N229="znížená",J229,0)</f>
        <v>0</v>
      </c>
      <c r="BG229" s="97">
        <f>IF(N229="zákl. prenesená",J229,0)</f>
        <v>0</v>
      </c>
      <c r="BH229" s="97">
        <f>IF(N229="zníž. prenesená",J229,0)</f>
        <v>0</v>
      </c>
      <c r="BI229" s="97">
        <f>IF(N229="nulová",J229,0)</f>
        <v>0</v>
      </c>
      <c r="BJ229" s="7" t="s">
        <v>44</v>
      </c>
      <c r="BK229" s="98">
        <f>ROUND(I229*H229,3)</f>
        <v>0</v>
      </c>
      <c r="BL229" s="7" t="s">
        <v>105</v>
      </c>
      <c r="BM229" s="96" t="s">
        <v>410</v>
      </c>
    </row>
    <row r="230" spans="2:65" s="6" customFormat="1" ht="22.8" hidden="1" customHeight="1" x14ac:dyDescent="0.25">
      <c r="B230" s="73"/>
      <c r="D230" s="74" t="s">
        <v>40</v>
      </c>
      <c r="E230" s="83" t="s">
        <v>121</v>
      </c>
      <c r="F230" s="83" t="s">
        <v>411</v>
      </c>
      <c r="I230" s="76"/>
      <c r="J230" s="84">
        <f>BK230</f>
        <v>0</v>
      </c>
      <c r="L230" s="73"/>
      <c r="M230" s="78"/>
      <c r="P230" s="79">
        <f>SUM(P231:P277)</f>
        <v>0</v>
      </c>
      <c r="R230" s="79">
        <f>SUM(R231:R277)</f>
        <v>364.64412217</v>
      </c>
      <c r="T230" s="80">
        <f>SUM(T231:T277)</f>
        <v>0</v>
      </c>
      <c r="AR230" s="74" t="s">
        <v>42</v>
      </c>
      <c r="AT230" s="81" t="s">
        <v>40</v>
      </c>
      <c r="AU230" s="81" t="s">
        <v>42</v>
      </c>
      <c r="AY230" s="74" t="s">
        <v>99</v>
      </c>
      <c r="BK230" s="82">
        <f>SUM(BK231:BK277)</f>
        <v>0</v>
      </c>
    </row>
    <row r="231" spans="2:65" s="1" customFormat="1" ht="24.3" hidden="1" customHeight="1" x14ac:dyDescent="0.2">
      <c r="B231" s="16"/>
      <c r="C231" s="85" t="s">
        <v>412</v>
      </c>
      <c r="D231" s="85" t="s">
        <v>101</v>
      </c>
      <c r="E231" s="86" t="s">
        <v>413</v>
      </c>
      <c r="F231" s="87" t="s">
        <v>414</v>
      </c>
      <c r="G231" s="88" t="s">
        <v>152</v>
      </c>
      <c r="H231" s="89">
        <v>912.4</v>
      </c>
      <c r="I231" s="90"/>
      <c r="J231" s="89">
        <f t="shared" ref="J231:J277" si="40">ROUND(I231*H231,3)</f>
        <v>0</v>
      </c>
      <c r="K231" s="91"/>
      <c r="L231" s="16"/>
      <c r="M231" s="92" t="s">
        <v>0</v>
      </c>
      <c r="N231" s="93" t="s">
        <v>24</v>
      </c>
      <c r="P231" s="94">
        <f t="shared" ref="P231:P277" si="41">O231*H231</f>
        <v>0</v>
      </c>
      <c r="Q231" s="94">
        <v>4.2000000000000002E-4</v>
      </c>
      <c r="R231" s="94">
        <f t="shared" ref="R231:R277" si="42">Q231*H231</f>
        <v>0.38320799999999999</v>
      </c>
      <c r="S231" s="94">
        <v>0</v>
      </c>
      <c r="T231" s="95">
        <f t="shared" ref="T231:T277" si="43">S231*H231</f>
        <v>0</v>
      </c>
      <c r="AR231" s="96" t="s">
        <v>105</v>
      </c>
      <c r="AT231" s="96" t="s">
        <v>101</v>
      </c>
      <c r="AU231" s="96" t="s">
        <v>44</v>
      </c>
      <c r="AY231" s="7" t="s">
        <v>99</v>
      </c>
      <c r="BE231" s="97">
        <f t="shared" ref="BE231:BE277" si="44">IF(N231="základná",J231,0)</f>
        <v>0</v>
      </c>
      <c r="BF231" s="97">
        <f t="shared" ref="BF231:BF277" si="45">IF(N231="znížená",J231,0)</f>
        <v>0</v>
      </c>
      <c r="BG231" s="97">
        <f t="shared" ref="BG231:BG277" si="46">IF(N231="zákl. prenesená",J231,0)</f>
        <v>0</v>
      </c>
      <c r="BH231" s="97">
        <f t="shared" ref="BH231:BH277" si="47">IF(N231="zníž. prenesená",J231,0)</f>
        <v>0</v>
      </c>
      <c r="BI231" s="97">
        <f t="shared" ref="BI231:BI277" si="48">IF(N231="nulová",J231,0)</f>
        <v>0</v>
      </c>
      <c r="BJ231" s="7" t="s">
        <v>44</v>
      </c>
      <c r="BK231" s="98">
        <f t="shared" ref="BK231:BK277" si="49">ROUND(I231*H231,3)</f>
        <v>0</v>
      </c>
      <c r="BL231" s="7" t="s">
        <v>105</v>
      </c>
      <c r="BM231" s="96" t="s">
        <v>415</v>
      </c>
    </row>
    <row r="232" spans="2:65" s="1" customFormat="1" ht="24.3" hidden="1" customHeight="1" x14ac:dyDescent="0.2">
      <c r="B232" s="16"/>
      <c r="C232" s="85" t="s">
        <v>416</v>
      </c>
      <c r="D232" s="85" t="s">
        <v>101</v>
      </c>
      <c r="E232" s="86" t="s">
        <v>417</v>
      </c>
      <c r="F232" s="87" t="s">
        <v>418</v>
      </c>
      <c r="G232" s="88" t="s">
        <v>152</v>
      </c>
      <c r="H232" s="89">
        <v>912.4</v>
      </c>
      <c r="I232" s="90"/>
      <c r="J232" s="89">
        <f t="shared" si="40"/>
        <v>0</v>
      </c>
      <c r="K232" s="91"/>
      <c r="L232" s="16"/>
      <c r="M232" s="92" t="s">
        <v>0</v>
      </c>
      <c r="N232" s="93" t="s">
        <v>24</v>
      </c>
      <c r="P232" s="94">
        <f t="shared" si="41"/>
        <v>0</v>
      </c>
      <c r="Q232" s="94">
        <v>4.9500000000000004E-3</v>
      </c>
      <c r="R232" s="94">
        <f t="shared" si="42"/>
        <v>4.5163799999999998</v>
      </c>
      <c r="S232" s="94">
        <v>0</v>
      </c>
      <c r="T232" s="95">
        <f t="shared" si="43"/>
        <v>0</v>
      </c>
      <c r="AR232" s="96" t="s">
        <v>105</v>
      </c>
      <c r="AT232" s="96" t="s">
        <v>101</v>
      </c>
      <c r="AU232" s="96" t="s">
        <v>44</v>
      </c>
      <c r="AY232" s="7" t="s">
        <v>99</v>
      </c>
      <c r="BE232" s="97">
        <f t="shared" si="44"/>
        <v>0</v>
      </c>
      <c r="BF232" s="97">
        <f t="shared" si="45"/>
        <v>0</v>
      </c>
      <c r="BG232" s="97">
        <f t="shared" si="46"/>
        <v>0</v>
      </c>
      <c r="BH232" s="97">
        <f t="shared" si="47"/>
        <v>0</v>
      </c>
      <c r="BI232" s="97">
        <f t="shared" si="48"/>
        <v>0</v>
      </c>
      <c r="BJ232" s="7" t="s">
        <v>44</v>
      </c>
      <c r="BK232" s="98">
        <f t="shared" si="49"/>
        <v>0</v>
      </c>
      <c r="BL232" s="7" t="s">
        <v>105</v>
      </c>
      <c r="BM232" s="96" t="s">
        <v>419</v>
      </c>
    </row>
    <row r="233" spans="2:65" s="1" customFormat="1" ht="24.3" hidden="1" customHeight="1" x14ac:dyDescent="0.2">
      <c r="B233" s="16"/>
      <c r="C233" s="85" t="s">
        <v>420</v>
      </c>
      <c r="D233" s="85" t="s">
        <v>101</v>
      </c>
      <c r="E233" s="86" t="s">
        <v>421</v>
      </c>
      <c r="F233" s="87" t="s">
        <v>422</v>
      </c>
      <c r="G233" s="88" t="s">
        <v>152</v>
      </c>
      <c r="H233" s="89">
        <v>912.4</v>
      </c>
      <c r="I233" s="90"/>
      <c r="J233" s="89">
        <f t="shared" si="40"/>
        <v>0</v>
      </c>
      <c r="K233" s="91"/>
      <c r="L233" s="16"/>
      <c r="M233" s="92" t="s">
        <v>0</v>
      </c>
      <c r="N233" s="93" t="s">
        <v>24</v>
      </c>
      <c r="P233" s="94">
        <f t="shared" si="41"/>
        <v>0</v>
      </c>
      <c r="Q233" s="94">
        <v>5.1500000000000001E-3</v>
      </c>
      <c r="R233" s="94">
        <f t="shared" si="42"/>
        <v>4.6988599999999998</v>
      </c>
      <c r="S233" s="94">
        <v>0</v>
      </c>
      <c r="T233" s="95">
        <f t="shared" si="43"/>
        <v>0</v>
      </c>
      <c r="AR233" s="96" t="s">
        <v>105</v>
      </c>
      <c r="AT233" s="96" t="s">
        <v>101</v>
      </c>
      <c r="AU233" s="96" t="s">
        <v>44</v>
      </c>
      <c r="AY233" s="7" t="s">
        <v>99</v>
      </c>
      <c r="BE233" s="97">
        <f t="shared" si="44"/>
        <v>0</v>
      </c>
      <c r="BF233" s="97">
        <f t="shared" si="45"/>
        <v>0</v>
      </c>
      <c r="BG233" s="97">
        <f t="shared" si="46"/>
        <v>0</v>
      </c>
      <c r="BH233" s="97">
        <f t="shared" si="47"/>
        <v>0</v>
      </c>
      <c r="BI233" s="97">
        <f t="shared" si="48"/>
        <v>0</v>
      </c>
      <c r="BJ233" s="7" t="s">
        <v>44</v>
      </c>
      <c r="BK233" s="98">
        <f t="shared" si="49"/>
        <v>0</v>
      </c>
      <c r="BL233" s="7" t="s">
        <v>105</v>
      </c>
      <c r="BM233" s="96" t="s">
        <v>423</v>
      </c>
    </row>
    <row r="234" spans="2:65" s="1" customFormat="1" ht="24.3" hidden="1" customHeight="1" x14ac:dyDescent="0.2">
      <c r="B234" s="16"/>
      <c r="C234" s="85" t="s">
        <v>424</v>
      </c>
      <c r="D234" s="85" t="s">
        <v>101</v>
      </c>
      <c r="E234" s="86" t="s">
        <v>425</v>
      </c>
      <c r="F234" s="87" t="s">
        <v>426</v>
      </c>
      <c r="G234" s="88" t="s">
        <v>152</v>
      </c>
      <c r="H234" s="89">
        <v>378.3</v>
      </c>
      <c r="I234" s="90"/>
      <c r="J234" s="89">
        <f t="shared" si="40"/>
        <v>0</v>
      </c>
      <c r="K234" s="91"/>
      <c r="L234" s="16"/>
      <c r="M234" s="92" t="s">
        <v>0</v>
      </c>
      <c r="N234" s="93" t="s">
        <v>24</v>
      </c>
      <c r="P234" s="94">
        <f t="shared" si="41"/>
        <v>0</v>
      </c>
      <c r="Q234" s="94">
        <v>4.1999999999999997E-3</v>
      </c>
      <c r="R234" s="94">
        <f t="shared" si="42"/>
        <v>1.5888599999999999</v>
      </c>
      <c r="S234" s="94">
        <v>0</v>
      </c>
      <c r="T234" s="95">
        <f t="shared" si="43"/>
        <v>0</v>
      </c>
      <c r="AR234" s="96" t="s">
        <v>105</v>
      </c>
      <c r="AT234" s="96" t="s">
        <v>101</v>
      </c>
      <c r="AU234" s="96" t="s">
        <v>44</v>
      </c>
      <c r="AY234" s="7" t="s">
        <v>99</v>
      </c>
      <c r="BE234" s="97">
        <f t="shared" si="44"/>
        <v>0</v>
      </c>
      <c r="BF234" s="97">
        <f t="shared" si="45"/>
        <v>0</v>
      </c>
      <c r="BG234" s="97">
        <f t="shared" si="46"/>
        <v>0</v>
      </c>
      <c r="BH234" s="97">
        <f t="shared" si="47"/>
        <v>0</v>
      </c>
      <c r="BI234" s="97">
        <f t="shared" si="48"/>
        <v>0</v>
      </c>
      <c r="BJ234" s="7" t="s">
        <v>44</v>
      </c>
      <c r="BK234" s="98">
        <f t="shared" si="49"/>
        <v>0</v>
      </c>
      <c r="BL234" s="7" t="s">
        <v>105</v>
      </c>
      <c r="BM234" s="96" t="s">
        <v>427</v>
      </c>
    </row>
    <row r="235" spans="2:65" s="1" customFormat="1" ht="24.3" hidden="1" customHeight="1" x14ac:dyDescent="0.2">
      <c r="B235" s="16"/>
      <c r="C235" s="85" t="s">
        <v>428</v>
      </c>
      <c r="D235" s="85" t="s">
        <v>101</v>
      </c>
      <c r="E235" s="86" t="s">
        <v>429</v>
      </c>
      <c r="F235" s="87" t="s">
        <v>430</v>
      </c>
      <c r="G235" s="88" t="s">
        <v>152</v>
      </c>
      <c r="H235" s="89">
        <v>2333.2469999999998</v>
      </c>
      <c r="I235" s="90"/>
      <c r="J235" s="89">
        <f t="shared" si="40"/>
        <v>0</v>
      </c>
      <c r="K235" s="91"/>
      <c r="L235" s="16"/>
      <c r="M235" s="92" t="s">
        <v>0</v>
      </c>
      <c r="N235" s="93" t="s">
        <v>24</v>
      </c>
      <c r="P235" s="94">
        <f t="shared" si="41"/>
        <v>0</v>
      </c>
      <c r="Q235" s="94">
        <v>4.7200000000000002E-3</v>
      </c>
      <c r="R235" s="94">
        <f t="shared" si="42"/>
        <v>11.012925839999999</v>
      </c>
      <c r="S235" s="94">
        <v>0</v>
      </c>
      <c r="T235" s="95">
        <f t="shared" si="43"/>
        <v>0</v>
      </c>
      <c r="AR235" s="96" t="s">
        <v>105</v>
      </c>
      <c r="AT235" s="96" t="s">
        <v>101</v>
      </c>
      <c r="AU235" s="96" t="s">
        <v>44</v>
      </c>
      <c r="AY235" s="7" t="s">
        <v>99</v>
      </c>
      <c r="BE235" s="97">
        <f t="shared" si="44"/>
        <v>0</v>
      </c>
      <c r="BF235" s="97">
        <f t="shared" si="45"/>
        <v>0</v>
      </c>
      <c r="BG235" s="97">
        <f t="shared" si="46"/>
        <v>0</v>
      </c>
      <c r="BH235" s="97">
        <f t="shared" si="47"/>
        <v>0</v>
      </c>
      <c r="BI235" s="97">
        <f t="shared" si="48"/>
        <v>0</v>
      </c>
      <c r="BJ235" s="7" t="s">
        <v>44</v>
      </c>
      <c r="BK235" s="98">
        <f t="shared" si="49"/>
        <v>0</v>
      </c>
      <c r="BL235" s="7" t="s">
        <v>105</v>
      </c>
      <c r="BM235" s="96" t="s">
        <v>431</v>
      </c>
    </row>
    <row r="236" spans="2:65" s="1" customFormat="1" ht="24.3" hidden="1" customHeight="1" x14ac:dyDescent="0.2">
      <c r="B236" s="16"/>
      <c r="C236" s="85" t="s">
        <v>432</v>
      </c>
      <c r="D236" s="85" t="s">
        <v>101</v>
      </c>
      <c r="E236" s="86" t="s">
        <v>433</v>
      </c>
      <c r="F236" s="87" t="s">
        <v>434</v>
      </c>
      <c r="G236" s="88" t="s">
        <v>152</v>
      </c>
      <c r="H236" s="89">
        <v>2711.547</v>
      </c>
      <c r="I236" s="90"/>
      <c r="J236" s="89">
        <f t="shared" si="40"/>
        <v>0</v>
      </c>
      <c r="K236" s="91"/>
      <c r="L236" s="16"/>
      <c r="M236" s="92" t="s">
        <v>0</v>
      </c>
      <c r="N236" s="93" t="s">
        <v>24</v>
      </c>
      <c r="P236" s="94">
        <f t="shared" si="41"/>
        <v>0</v>
      </c>
      <c r="Q236" s="94">
        <v>5.1500000000000001E-3</v>
      </c>
      <c r="R236" s="94">
        <f t="shared" si="42"/>
        <v>13.96446705</v>
      </c>
      <c r="S236" s="94">
        <v>0</v>
      </c>
      <c r="T236" s="95">
        <f t="shared" si="43"/>
        <v>0</v>
      </c>
      <c r="AR236" s="96" t="s">
        <v>105</v>
      </c>
      <c r="AT236" s="96" t="s">
        <v>101</v>
      </c>
      <c r="AU236" s="96" t="s">
        <v>44</v>
      </c>
      <c r="AY236" s="7" t="s">
        <v>99</v>
      </c>
      <c r="BE236" s="97">
        <f t="shared" si="44"/>
        <v>0</v>
      </c>
      <c r="BF236" s="97">
        <f t="shared" si="45"/>
        <v>0</v>
      </c>
      <c r="BG236" s="97">
        <f t="shared" si="46"/>
        <v>0</v>
      </c>
      <c r="BH236" s="97">
        <f t="shared" si="47"/>
        <v>0</v>
      </c>
      <c r="BI236" s="97">
        <f t="shared" si="48"/>
        <v>0</v>
      </c>
      <c r="BJ236" s="7" t="s">
        <v>44</v>
      </c>
      <c r="BK236" s="98">
        <f t="shared" si="49"/>
        <v>0</v>
      </c>
      <c r="BL236" s="7" t="s">
        <v>105</v>
      </c>
      <c r="BM236" s="96" t="s">
        <v>435</v>
      </c>
    </row>
    <row r="237" spans="2:65" s="1" customFormat="1" ht="24.3" hidden="1" customHeight="1" x14ac:dyDescent="0.2">
      <c r="B237" s="16"/>
      <c r="C237" s="85" t="s">
        <v>436</v>
      </c>
      <c r="D237" s="85" t="s">
        <v>101</v>
      </c>
      <c r="E237" s="86" t="s">
        <v>437</v>
      </c>
      <c r="F237" s="87" t="s">
        <v>438</v>
      </c>
      <c r="G237" s="88" t="s">
        <v>152</v>
      </c>
      <c r="H237" s="89">
        <v>4.2750000000000004</v>
      </c>
      <c r="I237" s="90"/>
      <c r="J237" s="89">
        <f t="shared" si="40"/>
        <v>0</v>
      </c>
      <c r="K237" s="91"/>
      <c r="L237" s="16"/>
      <c r="M237" s="92" t="s">
        <v>0</v>
      </c>
      <c r="N237" s="93" t="s">
        <v>24</v>
      </c>
      <c r="P237" s="94">
        <f t="shared" si="41"/>
        <v>0</v>
      </c>
      <c r="Q237" s="94">
        <v>4.2000000000000002E-4</v>
      </c>
      <c r="R237" s="94">
        <f t="shared" si="42"/>
        <v>1.7955000000000002E-3</v>
      </c>
      <c r="S237" s="94">
        <v>0</v>
      </c>
      <c r="T237" s="95">
        <f t="shared" si="43"/>
        <v>0</v>
      </c>
      <c r="AR237" s="96" t="s">
        <v>105</v>
      </c>
      <c r="AT237" s="96" t="s">
        <v>101</v>
      </c>
      <c r="AU237" s="96" t="s">
        <v>44</v>
      </c>
      <c r="AY237" s="7" t="s">
        <v>99</v>
      </c>
      <c r="BE237" s="97">
        <f t="shared" si="44"/>
        <v>0</v>
      </c>
      <c r="BF237" s="97">
        <f t="shared" si="45"/>
        <v>0</v>
      </c>
      <c r="BG237" s="97">
        <f t="shared" si="46"/>
        <v>0</v>
      </c>
      <c r="BH237" s="97">
        <f t="shared" si="47"/>
        <v>0</v>
      </c>
      <c r="BI237" s="97">
        <f t="shared" si="48"/>
        <v>0</v>
      </c>
      <c r="BJ237" s="7" t="s">
        <v>44</v>
      </c>
      <c r="BK237" s="98">
        <f t="shared" si="49"/>
        <v>0</v>
      </c>
      <c r="BL237" s="7" t="s">
        <v>105</v>
      </c>
      <c r="BM237" s="96" t="s">
        <v>439</v>
      </c>
    </row>
    <row r="238" spans="2:65" s="1" customFormat="1" ht="24.3" hidden="1" customHeight="1" x14ac:dyDescent="0.2">
      <c r="B238" s="16"/>
      <c r="C238" s="85" t="s">
        <v>440</v>
      </c>
      <c r="D238" s="85" t="s">
        <v>101</v>
      </c>
      <c r="E238" s="86" t="s">
        <v>441</v>
      </c>
      <c r="F238" s="87" t="s">
        <v>442</v>
      </c>
      <c r="G238" s="88" t="s">
        <v>152</v>
      </c>
      <c r="H238" s="89">
        <v>4.2750000000000004</v>
      </c>
      <c r="I238" s="90"/>
      <c r="J238" s="89">
        <f t="shared" si="40"/>
        <v>0</v>
      </c>
      <c r="K238" s="91"/>
      <c r="L238" s="16"/>
      <c r="M238" s="92" t="s">
        <v>0</v>
      </c>
      <c r="N238" s="93" t="s">
        <v>24</v>
      </c>
      <c r="P238" s="94">
        <f t="shared" si="41"/>
        <v>0</v>
      </c>
      <c r="Q238" s="94">
        <v>8.2500000000000004E-3</v>
      </c>
      <c r="R238" s="94">
        <f t="shared" si="42"/>
        <v>3.5268750000000001E-2</v>
      </c>
      <c r="S238" s="94">
        <v>0</v>
      </c>
      <c r="T238" s="95">
        <f t="shared" si="43"/>
        <v>0</v>
      </c>
      <c r="AR238" s="96" t="s">
        <v>105</v>
      </c>
      <c r="AT238" s="96" t="s">
        <v>101</v>
      </c>
      <c r="AU238" s="96" t="s">
        <v>44</v>
      </c>
      <c r="AY238" s="7" t="s">
        <v>99</v>
      </c>
      <c r="BE238" s="97">
        <f t="shared" si="44"/>
        <v>0</v>
      </c>
      <c r="BF238" s="97">
        <f t="shared" si="45"/>
        <v>0</v>
      </c>
      <c r="BG238" s="97">
        <f t="shared" si="46"/>
        <v>0</v>
      </c>
      <c r="BH238" s="97">
        <f t="shared" si="47"/>
        <v>0</v>
      </c>
      <c r="BI238" s="97">
        <f t="shared" si="48"/>
        <v>0</v>
      </c>
      <c r="BJ238" s="7" t="s">
        <v>44</v>
      </c>
      <c r="BK238" s="98">
        <f t="shared" si="49"/>
        <v>0</v>
      </c>
      <c r="BL238" s="7" t="s">
        <v>105</v>
      </c>
      <c r="BM238" s="96" t="s">
        <v>443</v>
      </c>
    </row>
    <row r="239" spans="2:65" s="1" customFormat="1" ht="24.3" hidden="1" customHeight="1" x14ac:dyDescent="0.2">
      <c r="B239" s="16"/>
      <c r="C239" s="85" t="s">
        <v>444</v>
      </c>
      <c r="D239" s="85" t="s">
        <v>101</v>
      </c>
      <c r="E239" s="86" t="s">
        <v>445</v>
      </c>
      <c r="F239" s="87" t="s">
        <v>446</v>
      </c>
      <c r="G239" s="88" t="s">
        <v>152</v>
      </c>
      <c r="H239" s="89">
        <v>4.2750000000000004</v>
      </c>
      <c r="I239" s="90"/>
      <c r="J239" s="89">
        <f t="shared" si="40"/>
        <v>0</v>
      </c>
      <c r="K239" s="91"/>
      <c r="L239" s="16"/>
      <c r="M239" s="92" t="s">
        <v>0</v>
      </c>
      <c r="N239" s="93" t="s">
        <v>24</v>
      </c>
      <c r="P239" s="94">
        <f t="shared" si="41"/>
        <v>0</v>
      </c>
      <c r="Q239" s="94">
        <v>2.65E-3</v>
      </c>
      <c r="R239" s="94">
        <f t="shared" si="42"/>
        <v>1.132875E-2</v>
      </c>
      <c r="S239" s="94">
        <v>0</v>
      </c>
      <c r="T239" s="95">
        <f t="shared" si="43"/>
        <v>0</v>
      </c>
      <c r="AR239" s="96" t="s">
        <v>105</v>
      </c>
      <c r="AT239" s="96" t="s">
        <v>101</v>
      </c>
      <c r="AU239" s="96" t="s">
        <v>44</v>
      </c>
      <c r="AY239" s="7" t="s">
        <v>99</v>
      </c>
      <c r="BE239" s="97">
        <f t="shared" si="44"/>
        <v>0</v>
      </c>
      <c r="BF239" s="97">
        <f t="shared" si="45"/>
        <v>0</v>
      </c>
      <c r="BG239" s="97">
        <f t="shared" si="46"/>
        <v>0</v>
      </c>
      <c r="BH239" s="97">
        <f t="shared" si="47"/>
        <v>0</v>
      </c>
      <c r="BI239" s="97">
        <f t="shared" si="48"/>
        <v>0</v>
      </c>
      <c r="BJ239" s="7" t="s">
        <v>44</v>
      </c>
      <c r="BK239" s="98">
        <f t="shared" si="49"/>
        <v>0</v>
      </c>
      <c r="BL239" s="7" t="s">
        <v>105</v>
      </c>
      <c r="BM239" s="96" t="s">
        <v>447</v>
      </c>
    </row>
    <row r="240" spans="2:65" s="1" customFormat="1" ht="24.3" hidden="1" customHeight="1" x14ac:dyDescent="0.2">
      <c r="B240" s="16"/>
      <c r="C240" s="85" t="s">
        <v>448</v>
      </c>
      <c r="D240" s="85" t="s">
        <v>101</v>
      </c>
      <c r="E240" s="86" t="s">
        <v>449</v>
      </c>
      <c r="F240" s="87" t="s">
        <v>450</v>
      </c>
      <c r="G240" s="88" t="s">
        <v>152</v>
      </c>
      <c r="H240" s="89">
        <v>4.2750000000000004</v>
      </c>
      <c r="I240" s="90"/>
      <c r="J240" s="89">
        <f t="shared" si="40"/>
        <v>0</v>
      </c>
      <c r="K240" s="91"/>
      <c r="L240" s="16"/>
      <c r="M240" s="92" t="s">
        <v>0</v>
      </c>
      <c r="N240" s="93" t="s">
        <v>24</v>
      </c>
      <c r="P240" s="94">
        <f t="shared" si="41"/>
        <v>0</v>
      </c>
      <c r="Q240" s="94">
        <v>5.1500000000000001E-3</v>
      </c>
      <c r="R240" s="94">
        <f t="shared" si="42"/>
        <v>2.2016250000000001E-2</v>
      </c>
      <c r="S240" s="94">
        <v>0</v>
      </c>
      <c r="T240" s="95">
        <f t="shared" si="43"/>
        <v>0</v>
      </c>
      <c r="AR240" s="96" t="s">
        <v>105</v>
      </c>
      <c r="AT240" s="96" t="s">
        <v>101</v>
      </c>
      <c r="AU240" s="96" t="s">
        <v>44</v>
      </c>
      <c r="AY240" s="7" t="s">
        <v>99</v>
      </c>
      <c r="BE240" s="97">
        <f t="shared" si="44"/>
        <v>0</v>
      </c>
      <c r="BF240" s="97">
        <f t="shared" si="45"/>
        <v>0</v>
      </c>
      <c r="BG240" s="97">
        <f t="shared" si="46"/>
        <v>0</v>
      </c>
      <c r="BH240" s="97">
        <f t="shared" si="47"/>
        <v>0</v>
      </c>
      <c r="BI240" s="97">
        <f t="shared" si="48"/>
        <v>0</v>
      </c>
      <c r="BJ240" s="7" t="s">
        <v>44</v>
      </c>
      <c r="BK240" s="98">
        <f t="shared" si="49"/>
        <v>0</v>
      </c>
      <c r="BL240" s="7" t="s">
        <v>105</v>
      </c>
      <c r="BM240" s="96" t="s">
        <v>451</v>
      </c>
    </row>
    <row r="241" spans="2:65" s="1" customFormat="1" ht="37.799999999999997" hidden="1" customHeight="1" x14ac:dyDescent="0.2">
      <c r="B241" s="16"/>
      <c r="C241" s="85" t="s">
        <v>452</v>
      </c>
      <c r="D241" s="85" t="s">
        <v>101</v>
      </c>
      <c r="E241" s="86" t="s">
        <v>453</v>
      </c>
      <c r="F241" s="87" t="s">
        <v>454</v>
      </c>
      <c r="G241" s="88" t="s">
        <v>152</v>
      </c>
      <c r="H241" s="89">
        <v>413.745</v>
      </c>
      <c r="I241" s="90"/>
      <c r="J241" s="89">
        <f t="shared" si="40"/>
        <v>0</v>
      </c>
      <c r="K241" s="91"/>
      <c r="L241" s="16"/>
      <c r="M241" s="92" t="s">
        <v>0</v>
      </c>
      <c r="N241" s="93" t="s">
        <v>24</v>
      </c>
      <c r="P241" s="94">
        <f t="shared" si="41"/>
        <v>0</v>
      </c>
      <c r="Q241" s="94">
        <v>1.4999999999999999E-4</v>
      </c>
      <c r="R241" s="94">
        <f t="shared" si="42"/>
        <v>6.2061749999999992E-2</v>
      </c>
      <c r="S241" s="94">
        <v>0</v>
      </c>
      <c r="T241" s="95">
        <f t="shared" si="43"/>
        <v>0</v>
      </c>
      <c r="AR241" s="96" t="s">
        <v>105</v>
      </c>
      <c r="AT241" s="96" t="s">
        <v>101</v>
      </c>
      <c r="AU241" s="96" t="s">
        <v>44</v>
      </c>
      <c r="AY241" s="7" t="s">
        <v>99</v>
      </c>
      <c r="BE241" s="97">
        <f t="shared" si="44"/>
        <v>0</v>
      </c>
      <c r="BF241" s="97">
        <f t="shared" si="45"/>
        <v>0</v>
      </c>
      <c r="BG241" s="97">
        <f t="shared" si="46"/>
        <v>0</v>
      </c>
      <c r="BH241" s="97">
        <f t="shared" si="47"/>
        <v>0</v>
      </c>
      <c r="BI241" s="97">
        <f t="shared" si="48"/>
        <v>0</v>
      </c>
      <c r="BJ241" s="7" t="s">
        <v>44</v>
      </c>
      <c r="BK241" s="98">
        <f t="shared" si="49"/>
        <v>0</v>
      </c>
      <c r="BL241" s="7" t="s">
        <v>105</v>
      </c>
      <c r="BM241" s="96" t="s">
        <v>455</v>
      </c>
    </row>
    <row r="242" spans="2:65" s="1" customFormat="1" ht="21.75" hidden="1" customHeight="1" x14ac:dyDescent="0.2">
      <c r="B242" s="16"/>
      <c r="C242" s="85" t="s">
        <v>456</v>
      </c>
      <c r="D242" s="85" t="s">
        <v>101</v>
      </c>
      <c r="E242" s="86" t="s">
        <v>457</v>
      </c>
      <c r="F242" s="87" t="s">
        <v>458</v>
      </c>
      <c r="G242" s="88" t="s">
        <v>152</v>
      </c>
      <c r="H242" s="89">
        <v>59.2</v>
      </c>
      <c r="I242" s="90"/>
      <c r="J242" s="89">
        <f t="shared" si="40"/>
        <v>0</v>
      </c>
      <c r="K242" s="91"/>
      <c r="L242" s="16"/>
      <c r="M242" s="92" t="s">
        <v>0</v>
      </c>
      <c r="N242" s="93" t="s">
        <v>24</v>
      </c>
      <c r="P242" s="94">
        <f t="shared" si="41"/>
        <v>0</v>
      </c>
      <c r="Q242" s="94">
        <v>2.7300000000000001E-2</v>
      </c>
      <c r="R242" s="94">
        <f t="shared" si="42"/>
        <v>1.6161600000000003</v>
      </c>
      <c r="S242" s="94">
        <v>0</v>
      </c>
      <c r="T242" s="95">
        <f t="shared" si="43"/>
        <v>0</v>
      </c>
      <c r="AR242" s="96" t="s">
        <v>105</v>
      </c>
      <c r="AT242" s="96" t="s">
        <v>101</v>
      </c>
      <c r="AU242" s="96" t="s">
        <v>44</v>
      </c>
      <c r="AY242" s="7" t="s">
        <v>99</v>
      </c>
      <c r="BE242" s="97">
        <f t="shared" si="44"/>
        <v>0</v>
      </c>
      <c r="BF242" s="97">
        <f t="shared" si="45"/>
        <v>0</v>
      </c>
      <c r="BG242" s="97">
        <f t="shared" si="46"/>
        <v>0</v>
      </c>
      <c r="BH242" s="97">
        <f t="shared" si="47"/>
        <v>0</v>
      </c>
      <c r="BI242" s="97">
        <f t="shared" si="48"/>
        <v>0</v>
      </c>
      <c r="BJ242" s="7" t="s">
        <v>44</v>
      </c>
      <c r="BK242" s="98">
        <f t="shared" si="49"/>
        <v>0</v>
      </c>
      <c r="BL242" s="7" t="s">
        <v>105</v>
      </c>
      <c r="BM242" s="96" t="s">
        <v>459</v>
      </c>
    </row>
    <row r="243" spans="2:65" s="1" customFormat="1" ht="24.3" hidden="1" customHeight="1" x14ac:dyDescent="0.2">
      <c r="B243" s="16"/>
      <c r="C243" s="85" t="s">
        <v>460</v>
      </c>
      <c r="D243" s="85" t="s">
        <v>101</v>
      </c>
      <c r="E243" s="86" t="s">
        <v>461</v>
      </c>
      <c r="F243" s="87" t="s">
        <v>462</v>
      </c>
      <c r="G243" s="88" t="s">
        <v>152</v>
      </c>
      <c r="H243" s="89">
        <v>354.54500000000002</v>
      </c>
      <c r="I243" s="90"/>
      <c r="J243" s="89">
        <f t="shared" si="40"/>
        <v>0</v>
      </c>
      <c r="K243" s="91"/>
      <c r="L243" s="16"/>
      <c r="M243" s="92" t="s">
        <v>0</v>
      </c>
      <c r="N243" s="93" t="s">
        <v>24</v>
      </c>
      <c r="P243" s="94">
        <f t="shared" si="41"/>
        <v>0</v>
      </c>
      <c r="Q243" s="94">
        <v>7.8799999999999999E-3</v>
      </c>
      <c r="R243" s="94">
        <f t="shared" si="42"/>
        <v>2.7938146000000001</v>
      </c>
      <c r="S243" s="94">
        <v>0</v>
      </c>
      <c r="T243" s="95">
        <f t="shared" si="43"/>
        <v>0</v>
      </c>
      <c r="AR243" s="96" t="s">
        <v>105</v>
      </c>
      <c r="AT243" s="96" t="s">
        <v>101</v>
      </c>
      <c r="AU243" s="96" t="s">
        <v>44</v>
      </c>
      <c r="AY243" s="7" t="s">
        <v>99</v>
      </c>
      <c r="BE243" s="97">
        <f t="shared" si="44"/>
        <v>0</v>
      </c>
      <c r="BF243" s="97">
        <f t="shared" si="45"/>
        <v>0</v>
      </c>
      <c r="BG243" s="97">
        <f t="shared" si="46"/>
        <v>0</v>
      </c>
      <c r="BH243" s="97">
        <f t="shared" si="47"/>
        <v>0</v>
      </c>
      <c r="BI243" s="97">
        <f t="shared" si="48"/>
        <v>0</v>
      </c>
      <c r="BJ243" s="7" t="s">
        <v>44</v>
      </c>
      <c r="BK243" s="98">
        <f t="shared" si="49"/>
        <v>0</v>
      </c>
      <c r="BL243" s="7" t="s">
        <v>105</v>
      </c>
      <c r="BM243" s="96" t="s">
        <v>463</v>
      </c>
    </row>
    <row r="244" spans="2:65" s="1" customFormat="1" ht="24.3" hidden="1" customHeight="1" x14ac:dyDescent="0.2">
      <c r="B244" s="16"/>
      <c r="C244" s="85" t="s">
        <v>464</v>
      </c>
      <c r="D244" s="85" t="s">
        <v>101</v>
      </c>
      <c r="E244" s="86" t="s">
        <v>465</v>
      </c>
      <c r="F244" s="87" t="s">
        <v>466</v>
      </c>
      <c r="G244" s="88" t="s">
        <v>152</v>
      </c>
      <c r="H244" s="89">
        <v>382.28500000000003</v>
      </c>
      <c r="I244" s="90"/>
      <c r="J244" s="89">
        <f t="shared" si="40"/>
        <v>0</v>
      </c>
      <c r="K244" s="91"/>
      <c r="L244" s="16"/>
      <c r="M244" s="92" t="s">
        <v>0</v>
      </c>
      <c r="N244" s="93" t="s">
        <v>24</v>
      </c>
      <c r="P244" s="94">
        <f t="shared" si="41"/>
        <v>0</v>
      </c>
      <c r="Q244" s="94">
        <v>2.65E-3</v>
      </c>
      <c r="R244" s="94">
        <f t="shared" si="42"/>
        <v>1.0130552500000001</v>
      </c>
      <c r="S244" s="94">
        <v>0</v>
      </c>
      <c r="T244" s="95">
        <f t="shared" si="43"/>
        <v>0</v>
      </c>
      <c r="AR244" s="96" t="s">
        <v>105</v>
      </c>
      <c r="AT244" s="96" t="s">
        <v>101</v>
      </c>
      <c r="AU244" s="96" t="s">
        <v>44</v>
      </c>
      <c r="AY244" s="7" t="s">
        <v>99</v>
      </c>
      <c r="BE244" s="97">
        <f t="shared" si="44"/>
        <v>0</v>
      </c>
      <c r="BF244" s="97">
        <f t="shared" si="45"/>
        <v>0</v>
      </c>
      <c r="BG244" s="97">
        <f t="shared" si="46"/>
        <v>0</v>
      </c>
      <c r="BH244" s="97">
        <f t="shared" si="47"/>
        <v>0</v>
      </c>
      <c r="BI244" s="97">
        <f t="shared" si="48"/>
        <v>0</v>
      </c>
      <c r="BJ244" s="7" t="s">
        <v>44</v>
      </c>
      <c r="BK244" s="98">
        <f t="shared" si="49"/>
        <v>0</v>
      </c>
      <c r="BL244" s="7" t="s">
        <v>105</v>
      </c>
      <c r="BM244" s="96" t="s">
        <v>467</v>
      </c>
    </row>
    <row r="245" spans="2:65" s="1" customFormat="1" ht="24.3" hidden="1" customHeight="1" x14ac:dyDescent="0.2">
      <c r="B245" s="16"/>
      <c r="C245" s="85" t="s">
        <v>468</v>
      </c>
      <c r="D245" s="85" t="s">
        <v>101</v>
      </c>
      <c r="E245" s="86" t="s">
        <v>469</v>
      </c>
      <c r="F245" s="87" t="s">
        <v>470</v>
      </c>
      <c r="G245" s="88" t="s">
        <v>152</v>
      </c>
      <c r="H245" s="89">
        <v>382.38499999999999</v>
      </c>
      <c r="I245" s="90"/>
      <c r="J245" s="89">
        <f t="shared" si="40"/>
        <v>0</v>
      </c>
      <c r="K245" s="91"/>
      <c r="L245" s="16"/>
      <c r="M245" s="92" t="s">
        <v>0</v>
      </c>
      <c r="N245" s="93" t="s">
        <v>24</v>
      </c>
      <c r="P245" s="94">
        <f t="shared" si="41"/>
        <v>0</v>
      </c>
      <c r="Q245" s="94">
        <v>0</v>
      </c>
      <c r="R245" s="94">
        <f t="shared" si="42"/>
        <v>0</v>
      </c>
      <c r="S245" s="94">
        <v>0</v>
      </c>
      <c r="T245" s="95">
        <f t="shared" si="43"/>
        <v>0</v>
      </c>
      <c r="AR245" s="96" t="s">
        <v>105</v>
      </c>
      <c r="AT245" s="96" t="s">
        <v>101</v>
      </c>
      <c r="AU245" s="96" t="s">
        <v>44</v>
      </c>
      <c r="AY245" s="7" t="s">
        <v>99</v>
      </c>
      <c r="BE245" s="97">
        <f t="shared" si="44"/>
        <v>0</v>
      </c>
      <c r="BF245" s="97">
        <f t="shared" si="45"/>
        <v>0</v>
      </c>
      <c r="BG245" s="97">
        <f t="shared" si="46"/>
        <v>0</v>
      </c>
      <c r="BH245" s="97">
        <f t="shared" si="47"/>
        <v>0</v>
      </c>
      <c r="BI245" s="97">
        <f t="shared" si="48"/>
        <v>0</v>
      </c>
      <c r="BJ245" s="7" t="s">
        <v>44</v>
      </c>
      <c r="BK245" s="98">
        <f t="shared" si="49"/>
        <v>0</v>
      </c>
      <c r="BL245" s="7" t="s">
        <v>105</v>
      </c>
      <c r="BM245" s="96" t="s">
        <v>471</v>
      </c>
    </row>
    <row r="246" spans="2:65" s="1" customFormat="1" ht="24.3" hidden="1" customHeight="1" x14ac:dyDescent="0.2">
      <c r="B246" s="16"/>
      <c r="C246" s="85" t="s">
        <v>472</v>
      </c>
      <c r="D246" s="85" t="s">
        <v>101</v>
      </c>
      <c r="E246" s="86" t="s">
        <v>473</v>
      </c>
      <c r="F246" s="87" t="s">
        <v>474</v>
      </c>
      <c r="G246" s="88" t="s">
        <v>152</v>
      </c>
      <c r="H246" s="89">
        <v>413.745</v>
      </c>
      <c r="I246" s="90"/>
      <c r="J246" s="89">
        <f t="shared" si="40"/>
        <v>0</v>
      </c>
      <c r="K246" s="91"/>
      <c r="L246" s="16"/>
      <c r="M246" s="92" t="s">
        <v>0</v>
      </c>
      <c r="N246" s="93" t="s">
        <v>24</v>
      </c>
      <c r="P246" s="94">
        <f t="shared" si="41"/>
        <v>0</v>
      </c>
      <c r="Q246" s="94">
        <v>5.1500000000000001E-3</v>
      </c>
      <c r="R246" s="94">
        <f t="shared" si="42"/>
        <v>2.13078675</v>
      </c>
      <c r="S246" s="94">
        <v>0</v>
      </c>
      <c r="T246" s="95">
        <f t="shared" si="43"/>
        <v>0</v>
      </c>
      <c r="AR246" s="96" t="s">
        <v>105</v>
      </c>
      <c r="AT246" s="96" t="s">
        <v>101</v>
      </c>
      <c r="AU246" s="96" t="s">
        <v>44</v>
      </c>
      <c r="AY246" s="7" t="s">
        <v>99</v>
      </c>
      <c r="BE246" s="97">
        <f t="shared" si="44"/>
        <v>0</v>
      </c>
      <c r="BF246" s="97">
        <f t="shared" si="45"/>
        <v>0</v>
      </c>
      <c r="BG246" s="97">
        <f t="shared" si="46"/>
        <v>0</v>
      </c>
      <c r="BH246" s="97">
        <f t="shared" si="47"/>
        <v>0</v>
      </c>
      <c r="BI246" s="97">
        <f t="shared" si="48"/>
        <v>0</v>
      </c>
      <c r="BJ246" s="7" t="s">
        <v>44</v>
      </c>
      <c r="BK246" s="98">
        <f t="shared" si="49"/>
        <v>0</v>
      </c>
      <c r="BL246" s="7" t="s">
        <v>105</v>
      </c>
      <c r="BM246" s="96" t="s">
        <v>475</v>
      </c>
    </row>
    <row r="247" spans="2:65" s="1" customFormat="1" ht="37.799999999999997" hidden="1" customHeight="1" x14ac:dyDescent="0.2">
      <c r="B247" s="16"/>
      <c r="C247" s="85" t="s">
        <v>476</v>
      </c>
      <c r="D247" s="85" t="s">
        <v>101</v>
      </c>
      <c r="E247" s="86" t="s">
        <v>477</v>
      </c>
      <c r="F247" s="87" t="s">
        <v>478</v>
      </c>
      <c r="G247" s="88" t="s">
        <v>152</v>
      </c>
      <c r="H247" s="89">
        <v>25.42</v>
      </c>
      <c r="I247" s="90"/>
      <c r="J247" s="89">
        <f t="shared" si="40"/>
        <v>0</v>
      </c>
      <c r="K247" s="91"/>
      <c r="L247" s="16"/>
      <c r="M247" s="92" t="s">
        <v>0</v>
      </c>
      <c r="N247" s="93" t="s">
        <v>24</v>
      </c>
      <c r="P247" s="94">
        <f t="shared" si="41"/>
        <v>0</v>
      </c>
      <c r="Q247" s="94">
        <v>0</v>
      </c>
      <c r="R247" s="94">
        <f t="shared" si="42"/>
        <v>0</v>
      </c>
      <c r="S247" s="94">
        <v>0</v>
      </c>
      <c r="T247" s="95">
        <f t="shared" si="43"/>
        <v>0</v>
      </c>
      <c r="AR247" s="96" t="s">
        <v>105</v>
      </c>
      <c r="AT247" s="96" t="s">
        <v>101</v>
      </c>
      <c r="AU247" s="96" t="s">
        <v>44</v>
      </c>
      <c r="AY247" s="7" t="s">
        <v>99</v>
      </c>
      <c r="BE247" s="97">
        <f t="shared" si="44"/>
        <v>0</v>
      </c>
      <c r="BF247" s="97">
        <f t="shared" si="45"/>
        <v>0</v>
      </c>
      <c r="BG247" s="97">
        <f t="shared" si="46"/>
        <v>0</v>
      </c>
      <c r="BH247" s="97">
        <f t="shared" si="47"/>
        <v>0</v>
      </c>
      <c r="BI247" s="97">
        <f t="shared" si="48"/>
        <v>0</v>
      </c>
      <c r="BJ247" s="7" t="s">
        <v>44</v>
      </c>
      <c r="BK247" s="98">
        <f t="shared" si="49"/>
        <v>0</v>
      </c>
      <c r="BL247" s="7" t="s">
        <v>105</v>
      </c>
      <c r="BM247" s="96" t="s">
        <v>479</v>
      </c>
    </row>
    <row r="248" spans="2:65" s="1" customFormat="1" ht="24.3" hidden="1" customHeight="1" x14ac:dyDescent="0.2">
      <c r="B248" s="16"/>
      <c r="C248" s="85" t="s">
        <v>480</v>
      </c>
      <c r="D248" s="85" t="s">
        <v>101</v>
      </c>
      <c r="E248" s="86" t="s">
        <v>481</v>
      </c>
      <c r="F248" s="87" t="s">
        <v>482</v>
      </c>
      <c r="G248" s="88" t="s">
        <v>152</v>
      </c>
      <c r="H248" s="89">
        <v>25.42</v>
      </c>
      <c r="I248" s="90"/>
      <c r="J248" s="89">
        <f t="shared" si="40"/>
        <v>0</v>
      </c>
      <c r="K248" s="91"/>
      <c r="L248" s="16"/>
      <c r="M248" s="92" t="s">
        <v>0</v>
      </c>
      <c r="N248" s="93" t="s">
        <v>24</v>
      </c>
      <c r="P248" s="94">
        <f t="shared" si="41"/>
        <v>0</v>
      </c>
      <c r="Q248" s="94">
        <v>1.1350000000000001E-2</v>
      </c>
      <c r="R248" s="94">
        <f t="shared" si="42"/>
        <v>0.28851700000000002</v>
      </c>
      <c r="S248" s="94">
        <v>0</v>
      </c>
      <c r="T248" s="95">
        <f t="shared" si="43"/>
        <v>0</v>
      </c>
      <c r="AR248" s="96" t="s">
        <v>105</v>
      </c>
      <c r="AT248" s="96" t="s">
        <v>101</v>
      </c>
      <c r="AU248" s="96" t="s">
        <v>44</v>
      </c>
      <c r="AY248" s="7" t="s">
        <v>99</v>
      </c>
      <c r="BE248" s="97">
        <f t="shared" si="44"/>
        <v>0</v>
      </c>
      <c r="BF248" s="97">
        <f t="shared" si="45"/>
        <v>0</v>
      </c>
      <c r="BG248" s="97">
        <f t="shared" si="46"/>
        <v>0</v>
      </c>
      <c r="BH248" s="97">
        <f t="shared" si="47"/>
        <v>0</v>
      </c>
      <c r="BI248" s="97">
        <f t="shared" si="48"/>
        <v>0</v>
      </c>
      <c r="BJ248" s="7" t="s">
        <v>44</v>
      </c>
      <c r="BK248" s="98">
        <f t="shared" si="49"/>
        <v>0</v>
      </c>
      <c r="BL248" s="7" t="s">
        <v>105</v>
      </c>
      <c r="BM248" s="96" t="s">
        <v>483</v>
      </c>
    </row>
    <row r="249" spans="2:65" s="1" customFormat="1" ht="24.3" hidden="1" customHeight="1" x14ac:dyDescent="0.2">
      <c r="B249" s="16"/>
      <c r="C249" s="85" t="s">
        <v>484</v>
      </c>
      <c r="D249" s="85" t="s">
        <v>101</v>
      </c>
      <c r="E249" s="86" t="s">
        <v>481</v>
      </c>
      <c r="F249" s="87" t="s">
        <v>482</v>
      </c>
      <c r="G249" s="88" t="s">
        <v>152</v>
      </c>
      <c r="H249" s="89">
        <v>25.42</v>
      </c>
      <c r="I249" s="90"/>
      <c r="J249" s="89">
        <f t="shared" si="40"/>
        <v>0</v>
      </c>
      <c r="K249" s="91"/>
      <c r="L249" s="16"/>
      <c r="M249" s="92" t="s">
        <v>0</v>
      </c>
      <c r="N249" s="93" t="s">
        <v>24</v>
      </c>
      <c r="P249" s="94">
        <f t="shared" si="41"/>
        <v>0</v>
      </c>
      <c r="Q249" s="94">
        <v>1.1350000000000001E-2</v>
      </c>
      <c r="R249" s="94">
        <f t="shared" si="42"/>
        <v>0.28851700000000002</v>
      </c>
      <c r="S249" s="94">
        <v>0</v>
      </c>
      <c r="T249" s="95">
        <f t="shared" si="43"/>
        <v>0</v>
      </c>
      <c r="AR249" s="96" t="s">
        <v>105</v>
      </c>
      <c r="AT249" s="96" t="s">
        <v>101</v>
      </c>
      <c r="AU249" s="96" t="s">
        <v>44</v>
      </c>
      <c r="AY249" s="7" t="s">
        <v>99</v>
      </c>
      <c r="BE249" s="97">
        <f t="shared" si="44"/>
        <v>0</v>
      </c>
      <c r="BF249" s="97">
        <f t="shared" si="45"/>
        <v>0</v>
      </c>
      <c r="BG249" s="97">
        <f t="shared" si="46"/>
        <v>0</v>
      </c>
      <c r="BH249" s="97">
        <f t="shared" si="47"/>
        <v>0</v>
      </c>
      <c r="BI249" s="97">
        <f t="shared" si="48"/>
        <v>0</v>
      </c>
      <c r="BJ249" s="7" t="s">
        <v>44</v>
      </c>
      <c r="BK249" s="98">
        <f t="shared" si="49"/>
        <v>0</v>
      </c>
      <c r="BL249" s="7" t="s">
        <v>105</v>
      </c>
      <c r="BM249" s="96" t="s">
        <v>485</v>
      </c>
    </row>
    <row r="250" spans="2:65" s="1" customFormat="1" ht="24.3" hidden="1" customHeight="1" x14ac:dyDescent="0.2">
      <c r="B250" s="16"/>
      <c r="C250" s="85" t="s">
        <v>486</v>
      </c>
      <c r="D250" s="85" t="s">
        <v>101</v>
      </c>
      <c r="E250" s="86" t="s">
        <v>487</v>
      </c>
      <c r="F250" s="87" t="s">
        <v>488</v>
      </c>
      <c r="G250" s="88" t="s">
        <v>152</v>
      </c>
      <c r="H250" s="89">
        <v>2.42</v>
      </c>
      <c r="I250" s="90"/>
      <c r="J250" s="89">
        <f t="shared" si="40"/>
        <v>0</v>
      </c>
      <c r="K250" s="91"/>
      <c r="L250" s="16"/>
      <c r="M250" s="92" t="s">
        <v>0</v>
      </c>
      <c r="N250" s="93" t="s">
        <v>24</v>
      </c>
      <c r="P250" s="94">
        <f t="shared" si="41"/>
        <v>0</v>
      </c>
      <c r="Q250" s="94">
        <v>2.759E-2</v>
      </c>
      <c r="R250" s="94">
        <f t="shared" si="42"/>
        <v>6.6767800000000002E-2</v>
      </c>
      <c r="S250" s="94">
        <v>0</v>
      </c>
      <c r="T250" s="95">
        <f t="shared" si="43"/>
        <v>0</v>
      </c>
      <c r="AR250" s="96" t="s">
        <v>105</v>
      </c>
      <c r="AT250" s="96" t="s">
        <v>101</v>
      </c>
      <c r="AU250" s="96" t="s">
        <v>44</v>
      </c>
      <c r="AY250" s="7" t="s">
        <v>99</v>
      </c>
      <c r="BE250" s="97">
        <f t="shared" si="44"/>
        <v>0</v>
      </c>
      <c r="BF250" s="97">
        <f t="shared" si="45"/>
        <v>0</v>
      </c>
      <c r="BG250" s="97">
        <f t="shared" si="46"/>
        <v>0</v>
      </c>
      <c r="BH250" s="97">
        <f t="shared" si="47"/>
        <v>0</v>
      </c>
      <c r="BI250" s="97">
        <f t="shared" si="48"/>
        <v>0</v>
      </c>
      <c r="BJ250" s="7" t="s">
        <v>44</v>
      </c>
      <c r="BK250" s="98">
        <f t="shared" si="49"/>
        <v>0</v>
      </c>
      <c r="BL250" s="7" t="s">
        <v>105</v>
      </c>
      <c r="BM250" s="96" t="s">
        <v>489</v>
      </c>
    </row>
    <row r="251" spans="2:65" s="1" customFormat="1" ht="24.3" hidden="1" customHeight="1" x14ac:dyDescent="0.2">
      <c r="B251" s="16"/>
      <c r="C251" s="85" t="s">
        <v>490</v>
      </c>
      <c r="D251" s="85" t="s">
        <v>101</v>
      </c>
      <c r="E251" s="86" t="s">
        <v>491</v>
      </c>
      <c r="F251" s="87" t="s">
        <v>492</v>
      </c>
      <c r="G251" s="88" t="s">
        <v>104</v>
      </c>
      <c r="H251" s="89">
        <v>49.881</v>
      </c>
      <c r="I251" s="90"/>
      <c r="J251" s="89">
        <f t="shared" si="40"/>
        <v>0</v>
      </c>
      <c r="K251" s="91"/>
      <c r="L251" s="16"/>
      <c r="M251" s="92" t="s">
        <v>0</v>
      </c>
      <c r="N251" s="93" t="s">
        <v>24</v>
      </c>
      <c r="P251" s="94">
        <f t="shared" si="41"/>
        <v>0</v>
      </c>
      <c r="Q251" s="94">
        <v>2.4157199999999999</v>
      </c>
      <c r="R251" s="94">
        <f t="shared" si="42"/>
        <v>120.49852931999999</v>
      </c>
      <c r="S251" s="94">
        <v>0</v>
      </c>
      <c r="T251" s="95">
        <f t="shared" si="43"/>
        <v>0</v>
      </c>
      <c r="AR251" s="96" t="s">
        <v>105</v>
      </c>
      <c r="AT251" s="96" t="s">
        <v>101</v>
      </c>
      <c r="AU251" s="96" t="s">
        <v>44</v>
      </c>
      <c r="AY251" s="7" t="s">
        <v>99</v>
      </c>
      <c r="BE251" s="97">
        <f t="shared" si="44"/>
        <v>0</v>
      </c>
      <c r="BF251" s="97">
        <f t="shared" si="45"/>
        <v>0</v>
      </c>
      <c r="BG251" s="97">
        <f t="shared" si="46"/>
        <v>0</v>
      </c>
      <c r="BH251" s="97">
        <f t="shared" si="47"/>
        <v>0</v>
      </c>
      <c r="BI251" s="97">
        <f t="shared" si="48"/>
        <v>0</v>
      </c>
      <c r="BJ251" s="7" t="s">
        <v>44</v>
      </c>
      <c r="BK251" s="98">
        <f t="shared" si="49"/>
        <v>0</v>
      </c>
      <c r="BL251" s="7" t="s">
        <v>105</v>
      </c>
      <c r="BM251" s="96" t="s">
        <v>493</v>
      </c>
    </row>
    <row r="252" spans="2:65" s="1" customFormat="1" ht="24.3" hidden="1" customHeight="1" x14ac:dyDescent="0.2">
      <c r="B252" s="16"/>
      <c r="C252" s="85" t="s">
        <v>494</v>
      </c>
      <c r="D252" s="85" t="s">
        <v>101</v>
      </c>
      <c r="E252" s="86" t="s">
        <v>495</v>
      </c>
      <c r="F252" s="87" t="s">
        <v>496</v>
      </c>
      <c r="G252" s="88" t="s">
        <v>104</v>
      </c>
      <c r="H252" s="89">
        <v>49.881</v>
      </c>
      <c r="I252" s="90"/>
      <c r="J252" s="89">
        <f t="shared" si="40"/>
        <v>0</v>
      </c>
      <c r="K252" s="91"/>
      <c r="L252" s="16"/>
      <c r="M252" s="92" t="s">
        <v>0</v>
      </c>
      <c r="N252" s="93" t="s">
        <v>24</v>
      </c>
      <c r="P252" s="94">
        <f t="shared" si="41"/>
        <v>0</v>
      </c>
      <c r="Q252" s="94">
        <v>0</v>
      </c>
      <c r="R252" s="94">
        <f t="shared" si="42"/>
        <v>0</v>
      </c>
      <c r="S252" s="94">
        <v>0</v>
      </c>
      <c r="T252" s="95">
        <f t="shared" si="43"/>
        <v>0</v>
      </c>
      <c r="AR252" s="96" t="s">
        <v>105</v>
      </c>
      <c r="AT252" s="96" t="s">
        <v>101</v>
      </c>
      <c r="AU252" s="96" t="s">
        <v>44</v>
      </c>
      <c r="AY252" s="7" t="s">
        <v>99</v>
      </c>
      <c r="BE252" s="97">
        <f t="shared" si="44"/>
        <v>0</v>
      </c>
      <c r="BF252" s="97">
        <f t="shared" si="45"/>
        <v>0</v>
      </c>
      <c r="BG252" s="97">
        <f t="shared" si="46"/>
        <v>0</v>
      </c>
      <c r="BH252" s="97">
        <f t="shared" si="47"/>
        <v>0</v>
      </c>
      <c r="BI252" s="97">
        <f t="shared" si="48"/>
        <v>0</v>
      </c>
      <c r="BJ252" s="7" t="s">
        <v>44</v>
      </c>
      <c r="BK252" s="98">
        <f t="shared" si="49"/>
        <v>0</v>
      </c>
      <c r="BL252" s="7" t="s">
        <v>105</v>
      </c>
      <c r="BM252" s="96" t="s">
        <v>497</v>
      </c>
    </row>
    <row r="253" spans="2:65" s="1" customFormat="1" ht="24.3" hidden="1" customHeight="1" x14ac:dyDescent="0.2">
      <c r="B253" s="16"/>
      <c r="C253" s="85" t="s">
        <v>498</v>
      </c>
      <c r="D253" s="85" t="s">
        <v>101</v>
      </c>
      <c r="E253" s="86" t="s">
        <v>499</v>
      </c>
      <c r="F253" s="87" t="s">
        <v>500</v>
      </c>
      <c r="G253" s="88" t="s">
        <v>104</v>
      </c>
      <c r="H253" s="89">
        <v>22.007999999999999</v>
      </c>
      <c r="I253" s="90"/>
      <c r="J253" s="89">
        <f t="shared" si="40"/>
        <v>0</v>
      </c>
      <c r="K253" s="91"/>
      <c r="L253" s="16"/>
      <c r="M253" s="92" t="s">
        <v>0</v>
      </c>
      <c r="N253" s="93" t="s">
        <v>24</v>
      </c>
      <c r="P253" s="94">
        <f t="shared" si="41"/>
        <v>0</v>
      </c>
      <c r="Q253" s="94">
        <v>0.69891999999999999</v>
      </c>
      <c r="R253" s="94">
        <f t="shared" si="42"/>
        <v>15.38183136</v>
      </c>
      <c r="S253" s="94">
        <v>0</v>
      </c>
      <c r="T253" s="95">
        <f t="shared" si="43"/>
        <v>0</v>
      </c>
      <c r="AR253" s="96" t="s">
        <v>105</v>
      </c>
      <c r="AT253" s="96" t="s">
        <v>101</v>
      </c>
      <c r="AU253" s="96" t="s">
        <v>44</v>
      </c>
      <c r="AY253" s="7" t="s">
        <v>99</v>
      </c>
      <c r="BE253" s="97">
        <f t="shared" si="44"/>
        <v>0</v>
      </c>
      <c r="BF253" s="97">
        <f t="shared" si="45"/>
        <v>0</v>
      </c>
      <c r="BG253" s="97">
        <f t="shared" si="46"/>
        <v>0</v>
      </c>
      <c r="BH253" s="97">
        <f t="shared" si="47"/>
        <v>0</v>
      </c>
      <c r="BI253" s="97">
        <f t="shared" si="48"/>
        <v>0</v>
      </c>
      <c r="BJ253" s="7" t="s">
        <v>44</v>
      </c>
      <c r="BK253" s="98">
        <f t="shared" si="49"/>
        <v>0</v>
      </c>
      <c r="BL253" s="7" t="s">
        <v>105</v>
      </c>
      <c r="BM253" s="96" t="s">
        <v>501</v>
      </c>
    </row>
    <row r="254" spans="2:65" s="1" customFormat="1" ht="37.799999999999997" hidden="1" customHeight="1" x14ac:dyDescent="0.2">
      <c r="B254" s="16"/>
      <c r="C254" s="85" t="s">
        <v>502</v>
      </c>
      <c r="D254" s="85" t="s">
        <v>101</v>
      </c>
      <c r="E254" s="86" t="s">
        <v>503</v>
      </c>
      <c r="F254" s="87" t="s">
        <v>504</v>
      </c>
      <c r="G254" s="88" t="s">
        <v>152</v>
      </c>
      <c r="H254" s="89">
        <v>1284.145</v>
      </c>
      <c r="I254" s="90"/>
      <c r="J254" s="89">
        <f t="shared" si="40"/>
        <v>0</v>
      </c>
      <c r="K254" s="91"/>
      <c r="L254" s="16"/>
      <c r="M254" s="92" t="s">
        <v>0</v>
      </c>
      <c r="N254" s="93" t="s">
        <v>24</v>
      </c>
      <c r="P254" s="94">
        <f t="shared" si="41"/>
        <v>0</v>
      </c>
      <c r="Q254" s="94">
        <v>3.5200000000000001E-3</v>
      </c>
      <c r="R254" s="94">
        <f t="shared" si="42"/>
        <v>4.5201903999999997</v>
      </c>
      <c r="S254" s="94">
        <v>0</v>
      </c>
      <c r="T254" s="95">
        <f t="shared" si="43"/>
        <v>0</v>
      </c>
      <c r="AR254" s="96" t="s">
        <v>105</v>
      </c>
      <c r="AT254" s="96" t="s">
        <v>101</v>
      </c>
      <c r="AU254" s="96" t="s">
        <v>44</v>
      </c>
      <c r="AY254" s="7" t="s">
        <v>99</v>
      </c>
      <c r="BE254" s="97">
        <f t="shared" si="44"/>
        <v>0</v>
      </c>
      <c r="BF254" s="97">
        <f t="shared" si="45"/>
        <v>0</v>
      </c>
      <c r="BG254" s="97">
        <f t="shared" si="46"/>
        <v>0</v>
      </c>
      <c r="BH254" s="97">
        <f t="shared" si="47"/>
        <v>0</v>
      </c>
      <c r="BI254" s="97">
        <f t="shared" si="48"/>
        <v>0</v>
      </c>
      <c r="BJ254" s="7" t="s">
        <v>44</v>
      </c>
      <c r="BK254" s="98">
        <f t="shared" si="49"/>
        <v>0</v>
      </c>
      <c r="BL254" s="7" t="s">
        <v>105</v>
      </c>
      <c r="BM254" s="96" t="s">
        <v>505</v>
      </c>
    </row>
    <row r="255" spans="2:65" s="1" customFormat="1" ht="21.75" hidden="1" customHeight="1" x14ac:dyDescent="0.2">
      <c r="B255" s="16"/>
      <c r="C255" s="85" t="s">
        <v>506</v>
      </c>
      <c r="D255" s="85" t="s">
        <v>101</v>
      </c>
      <c r="E255" s="86" t="s">
        <v>507</v>
      </c>
      <c r="F255" s="87" t="s">
        <v>508</v>
      </c>
      <c r="G255" s="88" t="s">
        <v>104</v>
      </c>
      <c r="H255" s="89">
        <v>90.296000000000006</v>
      </c>
      <c r="I255" s="90"/>
      <c r="J255" s="89">
        <f t="shared" si="40"/>
        <v>0</v>
      </c>
      <c r="K255" s="91"/>
      <c r="L255" s="16"/>
      <c r="M255" s="92" t="s">
        <v>0</v>
      </c>
      <c r="N255" s="93" t="s">
        <v>24</v>
      </c>
      <c r="P255" s="94">
        <f t="shared" si="41"/>
        <v>0</v>
      </c>
      <c r="Q255" s="94">
        <v>1.837</v>
      </c>
      <c r="R255" s="94">
        <f t="shared" si="42"/>
        <v>165.873752</v>
      </c>
      <c r="S255" s="94">
        <v>0</v>
      </c>
      <c r="T255" s="95">
        <f t="shared" si="43"/>
        <v>0</v>
      </c>
      <c r="AR255" s="96" t="s">
        <v>105</v>
      </c>
      <c r="AT255" s="96" t="s">
        <v>101</v>
      </c>
      <c r="AU255" s="96" t="s">
        <v>44</v>
      </c>
      <c r="AY255" s="7" t="s">
        <v>99</v>
      </c>
      <c r="BE255" s="97">
        <f t="shared" si="44"/>
        <v>0</v>
      </c>
      <c r="BF255" s="97">
        <f t="shared" si="45"/>
        <v>0</v>
      </c>
      <c r="BG255" s="97">
        <f t="shared" si="46"/>
        <v>0</v>
      </c>
      <c r="BH255" s="97">
        <f t="shared" si="47"/>
        <v>0</v>
      </c>
      <c r="BI255" s="97">
        <f t="shared" si="48"/>
        <v>0</v>
      </c>
      <c r="BJ255" s="7" t="s">
        <v>44</v>
      </c>
      <c r="BK255" s="98">
        <f t="shared" si="49"/>
        <v>0</v>
      </c>
      <c r="BL255" s="7" t="s">
        <v>105</v>
      </c>
      <c r="BM255" s="96" t="s">
        <v>509</v>
      </c>
    </row>
    <row r="256" spans="2:65" s="1" customFormat="1" ht="24.3" hidden="1" customHeight="1" x14ac:dyDescent="0.2">
      <c r="B256" s="16"/>
      <c r="C256" s="85" t="s">
        <v>510</v>
      </c>
      <c r="D256" s="85" t="s">
        <v>101</v>
      </c>
      <c r="E256" s="86" t="s">
        <v>511</v>
      </c>
      <c r="F256" s="87" t="s">
        <v>512</v>
      </c>
      <c r="G256" s="88" t="s">
        <v>152</v>
      </c>
      <c r="H256" s="89">
        <v>449.36</v>
      </c>
      <c r="I256" s="90"/>
      <c r="J256" s="89">
        <f t="shared" si="40"/>
        <v>0</v>
      </c>
      <c r="K256" s="91"/>
      <c r="L256" s="16"/>
      <c r="M256" s="92" t="s">
        <v>0</v>
      </c>
      <c r="N256" s="93" t="s">
        <v>24</v>
      </c>
      <c r="P256" s="94">
        <f t="shared" si="41"/>
        <v>0</v>
      </c>
      <c r="Q256" s="94">
        <v>5.1999999999999998E-3</v>
      </c>
      <c r="R256" s="94">
        <f t="shared" si="42"/>
        <v>2.3366720000000001</v>
      </c>
      <c r="S256" s="94">
        <v>0</v>
      </c>
      <c r="T256" s="95">
        <f t="shared" si="43"/>
        <v>0</v>
      </c>
      <c r="AR256" s="96" t="s">
        <v>105</v>
      </c>
      <c r="AT256" s="96" t="s">
        <v>101</v>
      </c>
      <c r="AU256" s="96" t="s">
        <v>44</v>
      </c>
      <c r="AY256" s="7" t="s">
        <v>99</v>
      </c>
      <c r="BE256" s="97">
        <f t="shared" si="44"/>
        <v>0</v>
      </c>
      <c r="BF256" s="97">
        <f t="shared" si="45"/>
        <v>0</v>
      </c>
      <c r="BG256" s="97">
        <f t="shared" si="46"/>
        <v>0</v>
      </c>
      <c r="BH256" s="97">
        <f t="shared" si="47"/>
        <v>0</v>
      </c>
      <c r="BI256" s="97">
        <f t="shared" si="48"/>
        <v>0</v>
      </c>
      <c r="BJ256" s="7" t="s">
        <v>44</v>
      </c>
      <c r="BK256" s="98">
        <f t="shared" si="49"/>
        <v>0</v>
      </c>
      <c r="BL256" s="7" t="s">
        <v>105</v>
      </c>
      <c r="BM256" s="96" t="s">
        <v>513</v>
      </c>
    </row>
    <row r="257" spans="2:65" s="1" customFormat="1" ht="24.3" hidden="1" customHeight="1" x14ac:dyDescent="0.2">
      <c r="B257" s="16"/>
      <c r="C257" s="85" t="s">
        <v>514</v>
      </c>
      <c r="D257" s="85" t="s">
        <v>101</v>
      </c>
      <c r="E257" s="86" t="s">
        <v>515</v>
      </c>
      <c r="F257" s="87" t="s">
        <v>516</v>
      </c>
      <c r="G257" s="88" t="s">
        <v>152</v>
      </c>
      <c r="H257" s="89">
        <v>463.04</v>
      </c>
      <c r="I257" s="90"/>
      <c r="J257" s="89">
        <f t="shared" si="40"/>
        <v>0</v>
      </c>
      <c r="K257" s="91"/>
      <c r="L257" s="16"/>
      <c r="M257" s="92" t="s">
        <v>0</v>
      </c>
      <c r="N257" s="93" t="s">
        <v>24</v>
      </c>
      <c r="P257" s="94">
        <f t="shared" si="41"/>
        <v>0</v>
      </c>
      <c r="Q257" s="94">
        <v>8.6700000000000006E-3</v>
      </c>
      <c r="R257" s="94">
        <f t="shared" si="42"/>
        <v>4.0145568000000003</v>
      </c>
      <c r="S257" s="94">
        <v>0</v>
      </c>
      <c r="T257" s="95">
        <f t="shared" si="43"/>
        <v>0</v>
      </c>
      <c r="AR257" s="96" t="s">
        <v>105</v>
      </c>
      <c r="AT257" s="96" t="s">
        <v>101</v>
      </c>
      <c r="AU257" s="96" t="s">
        <v>44</v>
      </c>
      <c r="AY257" s="7" t="s">
        <v>99</v>
      </c>
      <c r="BE257" s="97">
        <f t="shared" si="44"/>
        <v>0</v>
      </c>
      <c r="BF257" s="97">
        <f t="shared" si="45"/>
        <v>0</v>
      </c>
      <c r="BG257" s="97">
        <f t="shared" si="46"/>
        <v>0</v>
      </c>
      <c r="BH257" s="97">
        <f t="shared" si="47"/>
        <v>0</v>
      </c>
      <c r="BI257" s="97">
        <f t="shared" si="48"/>
        <v>0</v>
      </c>
      <c r="BJ257" s="7" t="s">
        <v>44</v>
      </c>
      <c r="BK257" s="98">
        <f t="shared" si="49"/>
        <v>0</v>
      </c>
      <c r="BL257" s="7" t="s">
        <v>105</v>
      </c>
      <c r="BM257" s="96" t="s">
        <v>517</v>
      </c>
    </row>
    <row r="258" spans="2:65" s="1" customFormat="1" ht="24.3" hidden="1" customHeight="1" x14ac:dyDescent="0.2">
      <c r="B258" s="16"/>
      <c r="C258" s="85" t="s">
        <v>518</v>
      </c>
      <c r="D258" s="85" t="s">
        <v>101</v>
      </c>
      <c r="E258" s="86" t="s">
        <v>519</v>
      </c>
      <c r="F258" s="87" t="s">
        <v>520</v>
      </c>
      <c r="G258" s="88" t="s">
        <v>222</v>
      </c>
      <c r="H258" s="89">
        <v>52</v>
      </c>
      <c r="I258" s="90"/>
      <c r="J258" s="89">
        <f t="shared" si="40"/>
        <v>0</v>
      </c>
      <c r="K258" s="91"/>
      <c r="L258" s="16"/>
      <c r="M258" s="92" t="s">
        <v>0</v>
      </c>
      <c r="N258" s="93" t="s">
        <v>24</v>
      </c>
      <c r="P258" s="94">
        <f t="shared" si="41"/>
        <v>0</v>
      </c>
      <c r="Q258" s="94">
        <v>1.7500000000000002E-2</v>
      </c>
      <c r="R258" s="94">
        <f t="shared" si="42"/>
        <v>0.91000000000000014</v>
      </c>
      <c r="S258" s="94">
        <v>0</v>
      </c>
      <c r="T258" s="95">
        <f t="shared" si="43"/>
        <v>0</v>
      </c>
      <c r="AR258" s="96" t="s">
        <v>105</v>
      </c>
      <c r="AT258" s="96" t="s">
        <v>101</v>
      </c>
      <c r="AU258" s="96" t="s">
        <v>44</v>
      </c>
      <c r="AY258" s="7" t="s">
        <v>99</v>
      </c>
      <c r="BE258" s="97">
        <f t="shared" si="44"/>
        <v>0</v>
      </c>
      <c r="BF258" s="97">
        <f t="shared" si="45"/>
        <v>0</v>
      </c>
      <c r="BG258" s="97">
        <f t="shared" si="46"/>
        <v>0</v>
      </c>
      <c r="BH258" s="97">
        <f t="shared" si="47"/>
        <v>0</v>
      </c>
      <c r="BI258" s="97">
        <f t="shared" si="48"/>
        <v>0</v>
      </c>
      <c r="BJ258" s="7" t="s">
        <v>44</v>
      </c>
      <c r="BK258" s="98">
        <f t="shared" si="49"/>
        <v>0</v>
      </c>
      <c r="BL258" s="7" t="s">
        <v>105</v>
      </c>
      <c r="BM258" s="96" t="s">
        <v>521</v>
      </c>
    </row>
    <row r="259" spans="2:65" s="1" customFormat="1" ht="16.5" hidden="1" customHeight="1" x14ac:dyDescent="0.2">
      <c r="B259" s="16"/>
      <c r="C259" s="99" t="s">
        <v>522</v>
      </c>
      <c r="D259" s="99" t="s">
        <v>370</v>
      </c>
      <c r="E259" s="100" t="s">
        <v>523</v>
      </c>
      <c r="F259" s="101" t="s">
        <v>524</v>
      </c>
      <c r="G259" s="102" t="s">
        <v>222</v>
      </c>
      <c r="H259" s="103">
        <v>17</v>
      </c>
      <c r="I259" s="104"/>
      <c r="J259" s="103">
        <f t="shared" si="40"/>
        <v>0</v>
      </c>
      <c r="K259" s="105"/>
      <c r="L259" s="106"/>
      <c r="M259" s="107" t="s">
        <v>0</v>
      </c>
      <c r="N259" s="108" t="s">
        <v>24</v>
      </c>
      <c r="P259" s="94">
        <f t="shared" si="41"/>
        <v>0</v>
      </c>
      <c r="Q259" s="94">
        <v>0</v>
      </c>
      <c r="R259" s="94">
        <f t="shared" si="42"/>
        <v>0</v>
      </c>
      <c r="S259" s="94">
        <v>0</v>
      </c>
      <c r="T259" s="95">
        <f t="shared" si="43"/>
        <v>0</v>
      </c>
      <c r="AR259" s="96" t="s">
        <v>129</v>
      </c>
      <c r="AT259" s="96" t="s">
        <v>370</v>
      </c>
      <c r="AU259" s="96" t="s">
        <v>44</v>
      </c>
      <c r="AY259" s="7" t="s">
        <v>99</v>
      </c>
      <c r="BE259" s="97">
        <f t="shared" si="44"/>
        <v>0</v>
      </c>
      <c r="BF259" s="97">
        <f t="shared" si="45"/>
        <v>0</v>
      </c>
      <c r="BG259" s="97">
        <f t="shared" si="46"/>
        <v>0</v>
      </c>
      <c r="BH259" s="97">
        <f t="shared" si="47"/>
        <v>0</v>
      </c>
      <c r="BI259" s="97">
        <f t="shared" si="48"/>
        <v>0</v>
      </c>
      <c r="BJ259" s="7" t="s">
        <v>44</v>
      </c>
      <c r="BK259" s="98">
        <f t="shared" si="49"/>
        <v>0</v>
      </c>
      <c r="BL259" s="7" t="s">
        <v>105</v>
      </c>
      <c r="BM259" s="96" t="s">
        <v>525</v>
      </c>
    </row>
    <row r="260" spans="2:65" s="1" customFormat="1" ht="16.5" hidden="1" customHeight="1" x14ac:dyDescent="0.2">
      <c r="B260" s="16"/>
      <c r="C260" s="99" t="s">
        <v>526</v>
      </c>
      <c r="D260" s="99" t="s">
        <v>370</v>
      </c>
      <c r="E260" s="100" t="s">
        <v>527</v>
      </c>
      <c r="F260" s="101" t="s">
        <v>528</v>
      </c>
      <c r="G260" s="102" t="s">
        <v>222</v>
      </c>
      <c r="H260" s="103">
        <v>14</v>
      </c>
      <c r="I260" s="104"/>
      <c r="J260" s="103">
        <f t="shared" si="40"/>
        <v>0</v>
      </c>
      <c r="K260" s="105"/>
      <c r="L260" s="106"/>
      <c r="M260" s="107" t="s">
        <v>0</v>
      </c>
      <c r="N260" s="108" t="s">
        <v>24</v>
      </c>
      <c r="P260" s="94">
        <f t="shared" si="41"/>
        <v>0</v>
      </c>
      <c r="Q260" s="94">
        <v>0</v>
      </c>
      <c r="R260" s="94">
        <f t="shared" si="42"/>
        <v>0</v>
      </c>
      <c r="S260" s="94">
        <v>0</v>
      </c>
      <c r="T260" s="95">
        <f t="shared" si="43"/>
        <v>0</v>
      </c>
      <c r="AR260" s="96" t="s">
        <v>129</v>
      </c>
      <c r="AT260" s="96" t="s">
        <v>370</v>
      </c>
      <c r="AU260" s="96" t="s">
        <v>44</v>
      </c>
      <c r="AY260" s="7" t="s">
        <v>99</v>
      </c>
      <c r="BE260" s="97">
        <f t="shared" si="44"/>
        <v>0</v>
      </c>
      <c r="BF260" s="97">
        <f t="shared" si="45"/>
        <v>0</v>
      </c>
      <c r="BG260" s="97">
        <f t="shared" si="46"/>
        <v>0</v>
      </c>
      <c r="BH260" s="97">
        <f t="shared" si="47"/>
        <v>0</v>
      </c>
      <c r="BI260" s="97">
        <f t="shared" si="48"/>
        <v>0</v>
      </c>
      <c r="BJ260" s="7" t="s">
        <v>44</v>
      </c>
      <c r="BK260" s="98">
        <f t="shared" si="49"/>
        <v>0</v>
      </c>
      <c r="BL260" s="7" t="s">
        <v>105</v>
      </c>
      <c r="BM260" s="96" t="s">
        <v>529</v>
      </c>
    </row>
    <row r="261" spans="2:65" s="1" customFormat="1" ht="16.5" hidden="1" customHeight="1" x14ac:dyDescent="0.2">
      <c r="B261" s="16"/>
      <c r="C261" s="99" t="s">
        <v>530</v>
      </c>
      <c r="D261" s="99" t="s">
        <v>370</v>
      </c>
      <c r="E261" s="100" t="s">
        <v>531</v>
      </c>
      <c r="F261" s="101" t="s">
        <v>532</v>
      </c>
      <c r="G261" s="102" t="s">
        <v>222</v>
      </c>
      <c r="H261" s="103">
        <v>8</v>
      </c>
      <c r="I261" s="104"/>
      <c r="J261" s="103">
        <f t="shared" si="40"/>
        <v>0</v>
      </c>
      <c r="K261" s="105"/>
      <c r="L261" s="106"/>
      <c r="M261" s="107" t="s">
        <v>0</v>
      </c>
      <c r="N261" s="108" t="s">
        <v>24</v>
      </c>
      <c r="P261" s="94">
        <f t="shared" si="41"/>
        <v>0</v>
      </c>
      <c r="Q261" s="94">
        <v>0</v>
      </c>
      <c r="R261" s="94">
        <f t="shared" si="42"/>
        <v>0</v>
      </c>
      <c r="S261" s="94">
        <v>0</v>
      </c>
      <c r="T261" s="95">
        <f t="shared" si="43"/>
        <v>0</v>
      </c>
      <c r="AR261" s="96" t="s">
        <v>129</v>
      </c>
      <c r="AT261" s="96" t="s">
        <v>370</v>
      </c>
      <c r="AU261" s="96" t="s">
        <v>44</v>
      </c>
      <c r="AY261" s="7" t="s">
        <v>99</v>
      </c>
      <c r="BE261" s="97">
        <f t="shared" si="44"/>
        <v>0</v>
      </c>
      <c r="BF261" s="97">
        <f t="shared" si="45"/>
        <v>0</v>
      </c>
      <c r="BG261" s="97">
        <f t="shared" si="46"/>
        <v>0</v>
      </c>
      <c r="BH261" s="97">
        <f t="shared" si="47"/>
        <v>0</v>
      </c>
      <c r="BI261" s="97">
        <f t="shared" si="48"/>
        <v>0</v>
      </c>
      <c r="BJ261" s="7" t="s">
        <v>44</v>
      </c>
      <c r="BK261" s="98">
        <f t="shared" si="49"/>
        <v>0</v>
      </c>
      <c r="BL261" s="7" t="s">
        <v>105</v>
      </c>
      <c r="BM261" s="96" t="s">
        <v>533</v>
      </c>
    </row>
    <row r="262" spans="2:65" s="1" customFormat="1" ht="16.5" hidden="1" customHeight="1" x14ac:dyDescent="0.2">
      <c r="B262" s="16"/>
      <c r="C262" s="99" t="s">
        <v>534</v>
      </c>
      <c r="D262" s="99" t="s">
        <v>370</v>
      </c>
      <c r="E262" s="100" t="s">
        <v>535</v>
      </c>
      <c r="F262" s="101" t="s">
        <v>536</v>
      </c>
      <c r="G262" s="102" t="s">
        <v>222</v>
      </c>
      <c r="H262" s="103">
        <v>2</v>
      </c>
      <c r="I262" s="104"/>
      <c r="J262" s="103">
        <f t="shared" si="40"/>
        <v>0</v>
      </c>
      <c r="K262" s="105"/>
      <c r="L262" s="106"/>
      <c r="M262" s="107" t="s">
        <v>0</v>
      </c>
      <c r="N262" s="108" t="s">
        <v>24</v>
      </c>
      <c r="P262" s="94">
        <f t="shared" si="41"/>
        <v>0</v>
      </c>
      <c r="Q262" s="94">
        <v>0</v>
      </c>
      <c r="R262" s="94">
        <f t="shared" si="42"/>
        <v>0</v>
      </c>
      <c r="S262" s="94">
        <v>0</v>
      </c>
      <c r="T262" s="95">
        <f t="shared" si="43"/>
        <v>0</v>
      </c>
      <c r="AR262" s="96" t="s">
        <v>129</v>
      </c>
      <c r="AT262" s="96" t="s">
        <v>370</v>
      </c>
      <c r="AU262" s="96" t="s">
        <v>44</v>
      </c>
      <c r="AY262" s="7" t="s">
        <v>99</v>
      </c>
      <c r="BE262" s="97">
        <f t="shared" si="44"/>
        <v>0</v>
      </c>
      <c r="BF262" s="97">
        <f t="shared" si="45"/>
        <v>0</v>
      </c>
      <c r="BG262" s="97">
        <f t="shared" si="46"/>
        <v>0</v>
      </c>
      <c r="BH262" s="97">
        <f t="shared" si="47"/>
        <v>0</v>
      </c>
      <c r="BI262" s="97">
        <f t="shared" si="48"/>
        <v>0</v>
      </c>
      <c r="BJ262" s="7" t="s">
        <v>44</v>
      </c>
      <c r="BK262" s="98">
        <f t="shared" si="49"/>
        <v>0</v>
      </c>
      <c r="BL262" s="7" t="s">
        <v>105</v>
      </c>
      <c r="BM262" s="96" t="s">
        <v>537</v>
      </c>
    </row>
    <row r="263" spans="2:65" s="1" customFormat="1" ht="16.5" hidden="1" customHeight="1" x14ac:dyDescent="0.2">
      <c r="B263" s="16"/>
      <c r="C263" s="99" t="s">
        <v>538</v>
      </c>
      <c r="D263" s="99" t="s">
        <v>370</v>
      </c>
      <c r="E263" s="100" t="s">
        <v>539</v>
      </c>
      <c r="F263" s="101" t="s">
        <v>540</v>
      </c>
      <c r="G263" s="102" t="s">
        <v>222</v>
      </c>
      <c r="H263" s="103">
        <v>3</v>
      </c>
      <c r="I263" s="104"/>
      <c r="J263" s="103">
        <f t="shared" si="40"/>
        <v>0</v>
      </c>
      <c r="K263" s="105"/>
      <c r="L263" s="106"/>
      <c r="M263" s="107" t="s">
        <v>0</v>
      </c>
      <c r="N263" s="108" t="s">
        <v>24</v>
      </c>
      <c r="P263" s="94">
        <f t="shared" si="41"/>
        <v>0</v>
      </c>
      <c r="Q263" s="94">
        <v>0</v>
      </c>
      <c r="R263" s="94">
        <f t="shared" si="42"/>
        <v>0</v>
      </c>
      <c r="S263" s="94">
        <v>0</v>
      </c>
      <c r="T263" s="95">
        <f t="shared" si="43"/>
        <v>0</v>
      </c>
      <c r="AR263" s="96" t="s">
        <v>129</v>
      </c>
      <c r="AT263" s="96" t="s">
        <v>370</v>
      </c>
      <c r="AU263" s="96" t="s">
        <v>44</v>
      </c>
      <c r="AY263" s="7" t="s">
        <v>99</v>
      </c>
      <c r="BE263" s="97">
        <f t="shared" si="44"/>
        <v>0</v>
      </c>
      <c r="BF263" s="97">
        <f t="shared" si="45"/>
        <v>0</v>
      </c>
      <c r="BG263" s="97">
        <f t="shared" si="46"/>
        <v>0</v>
      </c>
      <c r="BH263" s="97">
        <f t="shared" si="47"/>
        <v>0</v>
      </c>
      <c r="BI263" s="97">
        <f t="shared" si="48"/>
        <v>0</v>
      </c>
      <c r="BJ263" s="7" t="s">
        <v>44</v>
      </c>
      <c r="BK263" s="98">
        <f t="shared" si="49"/>
        <v>0</v>
      </c>
      <c r="BL263" s="7" t="s">
        <v>105</v>
      </c>
      <c r="BM263" s="96" t="s">
        <v>541</v>
      </c>
    </row>
    <row r="264" spans="2:65" s="1" customFormat="1" ht="16.5" hidden="1" customHeight="1" x14ac:dyDescent="0.2">
      <c r="B264" s="16"/>
      <c r="C264" s="99" t="s">
        <v>542</v>
      </c>
      <c r="D264" s="99" t="s">
        <v>370</v>
      </c>
      <c r="E264" s="100" t="s">
        <v>543</v>
      </c>
      <c r="F264" s="101" t="s">
        <v>540</v>
      </c>
      <c r="G264" s="102" t="s">
        <v>222</v>
      </c>
      <c r="H264" s="103">
        <v>2</v>
      </c>
      <c r="I264" s="104"/>
      <c r="J264" s="103">
        <f t="shared" si="40"/>
        <v>0</v>
      </c>
      <c r="K264" s="105"/>
      <c r="L264" s="106"/>
      <c r="M264" s="107" t="s">
        <v>0</v>
      </c>
      <c r="N264" s="108" t="s">
        <v>24</v>
      </c>
      <c r="P264" s="94">
        <f t="shared" si="41"/>
        <v>0</v>
      </c>
      <c r="Q264" s="94">
        <v>0</v>
      </c>
      <c r="R264" s="94">
        <f t="shared" si="42"/>
        <v>0</v>
      </c>
      <c r="S264" s="94">
        <v>0</v>
      </c>
      <c r="T264" s="95">
        <f t="shared" si="43"/>
        <v>0</v>
      </c>
      <c r="AR264" s="96" t="s">
        <v>129</v>
      </c>
      <c r="AT264" s="96" t="s">
        <v>370</v>
      </c>
      <c r="AU264" s="96" t="s">
        <v>44</v>
      </c>
      <c r="AY264" s="7" t="s">
        <v>99</v>
      </c>
      <c r="BE264" s="97">
        <f t="shared" si="44"/>
        <v>0</v>
      </c>
      <c r="BF264" s="97">
        <f t="shared" si="45"/>
        <v>0</v>
      </c>
      <c r="BG264" s="97">
        <f t="shared" si="46"/>
        <v>0</v>
      </c>
      <c r="BH264" s="97">
        <f t="shared" si="47"/>
        <v>0</v>
      </c>
      <c r="BI264" s="97">
        <f t="shared" si="48"/>
        <v>0</v>
      </c>
      <c r="BJ264" s="7" t="s">
        <v>44</v>
      </c>
      <c r="BK264" s="98">
        <f t="shared" si="49"/>
        <v>0</v>
      </c>
      <c r="BL264" s="7" t="s">
        <v>105</v>
      </c>
      <c r="BM264" s="96" t="s">
        <v>544</v>
      </c>
    </row>
    <row r="265" spans="2:65" s="1" customFormat="1" ht="16.5" hidden="1" customHeight="1" x14ac:dyDescent="0.2">
      <c r="B265" s="16"/>
      <c r="C265" s="99" t="s">
        <v>545</v>
      </c>
      <c r="D265" s="99" t="s">
        <v>370</v>
      </c>
      <c r="E265" s="100" t="s">
        <v>546</v>
      </c>
      <c r="F265" s="101" t="s">
        <v>540</v>
      </c>
      <c r="G265" s="102" t="s">
        <v>222</v>
      </c>
      <c r="H265" s="103">
        <v>6</v>
      </c>
      <c r="I265" s="104"/>
      <c r="J265" s="103">
        <f t="shared" si="40"/>
        <v>0</v>
      </c>
      <c r="K265" s="105"/>
      <c r="L265" s="106"/>
      <c r="M265" s="107" t="s">
        <v>0</v>
      </c>
      <c r="N265" s="108" t="s">
        <v>24</v>
      </c>
      <c r="P265" s="94">
        <f t="shared" si="41"/>
        <v>0</v>
      </c>
      <c r="Q265" s="94">
        <v>0</v>
      </c>
      <c r="R265" s="94">
        <f t="shared" si="42"/>
        <v>0</v>
      </c>
      <c r="S265" s="94">
        <v>0</v>
      </c>
      <c r="T265" s="95">
        <f t="shared" si="43"/>
        <v>0</v>
      </c>
      <c r="AR265" s="96" t="s">
        <v>129</v>
      </c>
      <c r="AT265" s="96" t="s">
        <v>370</v>
      </c>
      <c r="AU265" s="96" t="s">
        <v>44</v>
      </c>
      <c r="AY265" s="7" t="s">
        <v>99</v>
      </c>
      <c r="BE265" s="97">
        <f t="shared" si="44"/>
        <v>0</v>
      </c>
      <c r="BF265" s="97">
        <f t="shared" si="45"/>
        <v>0</v>
      </c>
      <c r="BG265" s="97">
        <f t="shared" si="46"/>
        <v>0</v>
      </c>
      <c r="BH265" s="97">
        <f t="shared" si="47"/>
        <v>0</v>
      </c>
      <c r="BI265" s="97">
        <f t="shared" si="48"/>
        <v>0</v>
      </c>
      <c r="BJ265" s="7" t="s">
        <v>44</v>
      </c>
      <c r="BK265" s="98">
        <f t="shared" si="49"/>
        <v>0</v>
      </c>
      <c r="BL265" s="7" t="s">
        <v>105</v>
      </c>
      <c r="BM265" s="96" t="s">
        <v>547</v>
      </c>
    </row>
    <row r="266" spans="2:65" s="1" customFormat="1" ht="24.3" hidden="1" customHeight="1" x14ac:dyDescent="0.2">
      <c r="B266" s="16"/>
      <c r="C266" s="85" t="s">
        <v>548</v>
      </c>
      <c r="D266" s="85" t="s">
        <v>101</v>
      </c>
      <c r="E266" s="86" t="s">
        <v>549</v>
      </c>
      <c r="F266" s="87" t="s">
        <v>550</v>
      </c>
      <c r="G266" s="88" t="s">
        <v>222</v>
      </c>
      <c r="H266" s="89">
        <v>2</v>
      </c>
      <c r="I266" s="90"/>
      <c r="J266" s="89">
        <f t="shared" si="40"/>
        <v>0</v>
      </c>
      <c r="K266" s="91"/>
      <c r="L266" s="16"/>
      <c r="M266" s="92" t="s">
        <v>0</v>
      </c>
      <c r="N266" s="93" t="s">
        <v>24</v>
      </c>
      <c r="P266" s="94">
        <f t="shared" si="41"/>
        <v>0</v>
      </c>
      <c r="Q266" s="94">
        <v>3.4770000000000002E-2</v>
      </c>
      <c r="R266" s="94">
        <f t="shared" si="42"/>
        <v>6.9540000000000005E-2</v>
      </c>
      <c r="S266" s="94">
        <v>0</v>
      </c>
      <c r="T266" s="95">
        <f t="shared" si="43"/>
        <v>0</v>
      </c>
      <c r="AR266" s="96" t="s">
        <v>105</v>
      </c>
      <c r="AT266" s="96" t="s">
        <v>101</v>
      </c>
      <c r="AU266" s="96" t="s">
        <v>44</v>
      </c>
      <c r="AY266" s="7" t="s">
        <v>99</v>
      </c>
      <c r="BE266" s="97">
        <f t="shared" si="44"/>
        <v>0</v>
      </c>
      <c r="BF266" s="97">
        <f t="shared" si="45"/>
        <v>0</v>
      </c>
      <c r="BG266" s="97">
        <f t="shared" si="46"/>
        <v>0</v>
      </c>
      <c r="BH266" s="97">
        <f t="shared" si="47"/>
        <v>0</v>
      </c>
      <c r="BI266" s="97">
        <f t="shared" si="48"/>
        <v>0</v>
      </c>
      <c r="BJ266" s="7" t="s">
        <v>44</v>
      </c>
      <c r="BK266" s="98">
        <f t="shared" si="49"/>
        <v>0</v>
      </c>
      <c r="BL266" s="7" t="s">
        <v>105</v>
      </c>
      <c r="BM266" s="96" t="s">
        <v>551</v>
      </c>
    </row>
    <row r="267" spans="2:65" s="1" customFormat="1" ht="16.5" hidden="1" customHeight="1" x14ac:dyDescent="0.2">
      <c r="B267" s="16"/>
      <c r="C267" s="99" t="s">
        <v>552</v>
      </c>
      <c r="D267" s="99" t="s">
        <v>370</v>
      </c>
      <c r="E267" s="100" t="s">
        <v>553</v>
      </c>
      <c r="F267" s="101" t="s">
        <v>554</v>
      </c>
      <c r="G267" s="102" t="s">
        <v>222</v>
      </c>
      <c r="H267" s="103">
        <v>1</v>
      </c>
      <c r="I267" s="104"/>
      <c r="J267" s="103">
        <f t="shared" si="40"/>
        <v>0</v>
      </c>
      <c r="K267" s="105"/>
      <c r="L267" s="106"/>
      <c r="M267" s="107" t="s">
        <v>0</v>
      </c>
      <c r="N267" s="108" t="s">
        <v>24</v>
      </c>
      <c r="P267" s="94">
        <f t="shared" si="41"/>
        <v>0</v>
      </c>
      <c r="Q267" s="94">
        <v>0</v>
      </c>
      <c r="R267" s="94">
        <f t="shared" si="42"/>
        <v>0</v>
      </c>
      <c r="S267" s="94">
        <v>0</v>
      </c>
      <c r="T267" s="95">
        <f t="shared" si="43"/>
        <v>0</v>
      </c>
      <c r="AR267" s="96" t="s">
        <v>129</v>
      </c>
      <c r="AT267" s="96" t="s">
        <v>370</v>
      </c>
      <c r="AU267" s="96" t="s">
        <v>44</v>
      </c>
      <c r="AY267" s="7" t="s">
        <v>99</v>
      </c>
      <c r="BE267" s="97">
        <f t="shared" si="44"/>
        <v>0</v>
      </c>
      <c r="BF267" s="97">
        <f t="shared" si="45"/>
        <v>0</v>
      </c>
      <c r="BG267" s="97">
        <f t="shared" si="46"/>
        <v>0</v>
      </c>
      <c r="BH267" s="97">
        <f t="shared" si="47"/>
        <v>0</v>
      </c>
      <c r="BI267" s="97">
        <f t="shared" si="48"/>
        <v>0</v>
      </c>
      <c r="BJ267" s="7" t="s">
        <v>44</v>
      </c>
      <c r="BK267" s="98">
        <f t="shared" si="49"/>
        <v>0</v>
      </c>
      <c r="BL267" s="7" t="s">
        <v>105</v>
      </c>
      <c r="BM267" s="96" t="s">
        <v>555</v>
      </c>
    </row>
    <row r="268" spans="2:65" s="1" customFormat="1" ht="16.5" hidden="1" customHeight="1" x14ac:dyDescent="0.2">
      <c r="B268" s="16"/>
      <c r="C268" s="99" t="s">
        <v>556</v>
      </c>
      <c r="D268" s="99" t="s">
        <v>370</v>
      </c>
      <c r="E268" s="100" t="s">
        <v>557</v>
      </c>
      <c r="F268" s="101" t="s">
        <v>558</v>
      </c>
      <c r="G268" s="102" t="s">
        <v>222</v>
      </c>
      <c r="H268" s="103">
        <v>1</v>
      </c>
      <c r="I268" s="104"/>
      <c r="J268" s="103">
        <f t="shared" si="40"/>
        <v>0</v>
      </c>
      <c r="K268" s="105"/>
      <c r="L268" s="106"/>
      <c r="M268" s="107" t="s">
        <v>0</v>
      </c>
      <c r="N268" s="108" t="s">
        <v>24</v>
      </c>
      <c r="P268" s="94">
        <f t="shared" si="41"/>
        <v>0</v>
      </c>
      <c r="Q268" s="94">
        <v>0</v>
      </c>
      <c r="R268" s="94">
        <f t="shared" si="42"/>
        <v>0</v>
      </c>
      <c r="S268" s="94">
        <v>0</v>
      </c>
      <c r="T268" s="95">
        <f t="shared" si="43"/>
        <v>0</v>
      </c>
      <c r="AR268" s="96" t="s">
        <v>129</v>
      </c>
      <c r="AT268" s="96" t="s">
        <v>370</v>
      </c>
      <c r="AU268" s="96" t="s">
        <v>44</v>
      </c>
      <c r="AY268" s="7" t="s">
        <v>99</v>
      </c>
      <c r="BE268" s="97">
        <f t="shared" si="44"/>
        <v>0</v>
      </c>
      <c r="BF268" s="97">
        <f t="shared" si="45"/>
        <v>0</v>
      </c>
      <c r="BG268" s="97">
        <f t="shared" si="46"/>
        <v>0</v>
      </c>
      <c r="BH268" s="97">
        <f t="shared" si="47"/>
        <v>0</v>
      </c>
      <c r="BI268" s="97">
        <f t="shared" si="48"/>
        <v>0</v>
      </c>
      <c r="BJ268" s="7" t="s">
        <v>44</v>
      </c>
      <c r="BK268" s="98">
        <f t="shared" si="49"/>
        <v>0</v>
      </c>
      <c r="BL268" s="7" t="s">
        <v>105</v>
      </c>
      <c r="BM268" s="96" t="s">
        <v>559</v>
      </c>
    </row>
    <row r="269" spans="2:65" s="1" customFormat="1" ht="24.3" hidden="1" customHeight="1" x14ac:dyDescent="0.2">
      <c r="B269" s="16"/>
      <c r="C269" s="85" t="s">
        <v>560</v>
      </c>
      <c r="D269" s="85" t="s">
        <v>101</v>
      </c>
      <c r="E269" s="86" t="s">
        <v>561</v>
      </c>
      <c r="F269" s="87" t="s">
        <v>562</v>
      </c>
      <c r="G269" s="88" t="s">
        <v>222</v>
      </c>
      <c r="H269" s="89">
        <v>10</v>
      </c>
      <c r="I269" s="90"/>
      <c r="J269" s="89">
        <f t="shared" si="40"/>
        <v>0</v>
      </c>
      <c r="K269" s="91"/>
      <c r="L269" s="16"/>
      <c r="M269" s="92" t="s">
        <v>0</v>
      </c>
      <c r="N269" s="93" t="s">
        <v>24</v>
      </c>
      <c r="P269" s="94">
        <f t="shared" si="41"/>
        <v>0</v>
      </c>
      <c r="Q269" s="94">
        <v>0.43752999999999997</v>
      </c>
      <c r="R269" s="94">
        <f t="shared" si="42"/>
        <v>4.3752999999999993</v>
      </c>
      <c r="S269" s="94">
        <v>0</v>
      </c>
      <c r="T269" s="95">
        <f t="shared" si="43"/>
        <v>0</v>
      </c>
      <c r="AR269" s="96" t="s">
        <v>105</v>
      </c>
      <c r="AT269" s="96" t="s">
        <v>101</v>
      </c>
      <c r="AU269" s="96" t="s">
        <v>44</v>
      </c>
      <c r="AY269" s="7" t="s">
        <v>99</v>
      </c>
      <c r="BE269" s="97">
        <f t="shared" si="44"/>
        <v>0</v>
      </c>
      <c r="BF269" s="97">
        <f t="shared" si="45"/>
        <v>0</v>
      </c>
      <c r="BG269" s="97">
        <f t="shared" si="46"/>
        <v>0</v>
      </c>
      <c r="BH269" s="97">
        <f t="shared" si="47"/>
        <v>0</v>
      </c>
      <c r="BI269" s="97">
        <f t="shared" si="48"/>
        <v>0</v>
      </c>
      <c r="BJ269" s="7" t="s">
        <v>44</v>
      </c>
      <c r="BK269" s="98">
        <f t="shared" si="49"/>
        <v>0</v>
      </c>
      <c r="BL269" s="7" t="s">
        <v>105</v>
      </c>
      <c r="BM269" s="96" t="s">
        <v>563</v>
      </c>
    </row>
    <row r="270" spans="2:65" s="1" customFormat="1" ht="24.3" hidden="1" customHeight="1" x14ac:dyDescent="0.2">
      <c r="B270" s="16"/>
      <c r="C270" s="99" t="s">
        <v>564</v>
      </c>
      <c r="D270" s="99" t="s">
        <v>370</v>
      </c>
      <c r="E270" s="100" t="s">
        <v>565</v>
      </c>
      <c r="F270" s="101" t="s">
        <v>566</v>
      </c>
      <c r="G270" s="102" t="s">
        <v>222</v>
      </c>
      <c r="H270" s="103">
        <v>3</v>
      </c>
      <c r="I270" s="104"/>
      <c r="J270" s="103">
        <f t="shared" si="40"/>
        <v>0</v>
      </c>
      <c r="K270" s="105"/>
      <c r="L270" s="106"/>
      <c r="M270" s="107" t="s">
        <v>0</v>
      </c>
      <c r="N270" s="108" t="s">
        <v>24</v>
      </c>
      <c r="P270" s="94">
        <f t="shared" si="41"/>
        <v>0</v>
      </c>
      <c r="Q270" s="94">
        <v>0</v>
      </c>
      <c r="R270" s="94">
        <f t="shared" si="42"/>
        <v>0</v>
      </c>
      <c r="S270" s="94">
        <v>0</v>
      </c>
      <c r="T270" s="95">
        <f t="shared" si="43"/>
        <v>0</v>
      </c>
      <c r="AR270" s="96" t="s">
        <v>129</v>
      </c>
      <c r="AT270" s="96" t="s">
        <v>370</v>
      </c>
      <c r="AU270" s="96" t="s">
        <v>44</v>
      </c>
      <c r="AY270" s="7" t="s">
        <v>99</v>
      </c>
      <c r="BE270" s="97">
        <f t="shared" si="44"/>
        <v>0</v>
      </c>
      <c r="BF270" s="97">
        <f t="shared" si="45"/>
        <v>0</v>
      </c>
      <c r="BG270" s="97">
        <f t="shared" si="46"/>
        <v>0</v>
      </c>
      <c r="BH270" s="97">
        <f t="shared" si="47"/>
        <v>0</v>
      </c>
      <c r="BI270" s="97">
        <f t="shared" si="48"/>
        <v>0</v>
      </c>
      <c r="BJ270" s="7" t="s">
        <v>44</v>
      </c>
      <c r="BK270" s="98">
        <f t="shared" si="49"/>
        <v>0</v>
      </c>
      <c r="BL270" s="7" t="s">
        <v>105</v>
      </c>
      <c r="BM270" s="96" t="s">
        <v>567</v>
      </c>
    </row>
    <row r="271" spans="2:65" s="1" customFormat="1" ht="24.3" hidden="1" customHeight="1" x14ac:dyDescent="0.2">
      <c r="B271" s="16"/>
      <c r="C271" s="99" t="s">
        <v>568</v>
      </c>
      <c r="D271" s="99" t="s">
        <v>370</v>
      </c>
      <c r="E271" s="100" t="s">
        <v>569</v>
      </c>
      <c r="F271" s="101" t="s">
        <v>566</v>
      </c>
      <c r="G271" s="102" t="s">
        <v>222</v>
      </c>
      <c r="H271" s="103">
        <v>2</v>
      </c>
      <c r="I271" s="104"/>
      <c r="J271" s="103">
        <f t="shared" si="40"/>
        <v>0</v>
      </c>
      <c r="K271" s="105"/>
      <c r="L271" s="106"/>
      <c r="M271" s="107" t="s">
        <v>0</v>
      </c>
      <c r="N271" s="108" t="s">
        <v>24</v>
      </c>
      <c r="P271" s="94">
        <f t="shared" si="41"/>
        <v>0</v>
      </c>
      <c r="Q271" s="94">
        <v>0</v>
      </c>
      <c r="R271" s="94">
        <f t="shared" si="42"/>
        <v>0</v>
      </c>
      <c r="S271" s="94">
        <v>0</v>
      </c>
      <c r="T271" s="95">
        <f t="shared" si="43"/>
        <v>0</v>
      </c>
      <c r="AR271" s="96" t="s">
        <v>129</v>
      </c>
      <c r="AT271" s="96" t="s">
        <v>370</v>
      </c>
      <c r="AU271" s="96" t="s">
        <v>44</v>
      </c>
      <c r="AY271" s="7" t="s">
        <v>99</v>
      </c>
      <c r="BE271" s="97">
        <f t="shared" si="44"/>
        <v>0</v>
      </c>
      <c r="BF271" s="97">
        <f t="shared" si="45"/>
        <v>0</v>
      </c>
      <c r="BG271" s="97">
        <f t="shared" si="46"/>
        <v>0</v>
      </c>
      <c r="BH271" s="97">
        <f t="shared" si="47"/>
        <v>0</v>
      </c>
      <c r="BI271" s="97">
        <f t="shared" si="48"/>
        <v>0</v>
      </c>
      <c r="BJ271" s="7" t="s">
        <v>44</v>
      </c>
      <c r="BK271" s="98">
        <f t="shared" si="49"/>
        <v>0</v>
      </c>
      <c r="BL271" s="7" t="s">
        <v>105</v>
      </c>
      <c r="BM271" s="96" t="s">
        <v>570</v>
      </c>
    </row>
    <row r="272" spans="2:65" s="1" customFormat="1" ht="24.3" hidden="1" customHeight="1" x14ac:dyDescent="0.2">
      <c r="B272" s="16"/>
      <c r="C272" s="99" t="s">
        <v>571</v>
      </c>
      <c r="D272" s="99" t="s">
        <v>370</v>
      </c>
      <c r="E272" s="100" t="s">
        <v>572</v>
      </c>
      <c r="F272" s="101" t="s">
        <v>566</v>
      </c>
      <c r="G272" s="102" t="s">
        <v>222</v>
      </c>
      <c r="H272" s="103">
        <v>3</v>
      </c>
      <c r="I272" s="104"/>
      <c r="J272" s="103">
        <f t="shared" si="40"/>
        <v>0</v>
      </c>
      <c r="K272" s="105"/>
      <c r="L272" s="106"/>
      <c r="M272" s="107" t="s">
        <v>0</v>
      </c>
      <c r="N272" s="108" t="s">
        <v>24</v>
      </c>
      <c r="P272" s="94">
        <f t="shared" si="41"/>
        <v>0</v>
      </c>
      <c r="Q272" s="94">
        <v>0</v>
      </c>
      <c r="R272" s="94">
        <f t="shared" si="42"/>
        <v>0</v>
      </c>
      <c r="S272" s="94">
        <v>0</v>
      </c>
      <c r="T272" s="95">
        <f t="shared" si="43"/>
        <v>0</v>
      </c>
      <c r="AR272" s="96" t="s">
        <v>129</v>
      </c>
      <c r="AT272" s="96" t="s">
        <v>370</v>
      </c>
      <c r="AU272" s="96" t="s">
        <v>44</v>
      </c>
      <c r="AY272" s="7" t="s">
        <v>99</v>
      </c>
      <c r="BE272" s="97">
        <f t="shared" si="44"/>
        <v>0</v>
      </c>
      <c r="BF272" s="97">
        <f t="shared" si="45"/>
        <v>0</v>
      </c>
      <c r="BG272" s="97">
        <f t="shared" si="46"/>
        <v>0</v>
      </c>
      <c r="BH272" s="97">
        <f t="shared" si="47"/>
        <v>0</v>
      </c>
      <c r="BI272" s="97">
        <f t="shared" si="48"/>
        <v>0</v>
      </c>
      <c r="BJ272" s="7" t="s">
        <v>44</v>
      </c>
      <c r="BK272" s="98">
        <f t="shared" si="49"/>
        <v>0</v>
      </c>
      <c r="BL272" s="7" t="s">
        <v>105</v>
      </c>
      <c r="BM272" s="96" t="s">
        <v>573</v>
      </c>
    </row>
    <row r="273" spans="2:65" s="1" customFormat="1" ht="24.3" hidden="1" customHeight="1" x14ac:dyDescent="0.2">
      <c r="B273" s="16"/>
      <c r="C273" s="99" t="s">
        <v>574</v>
      </c>
      <c r="D273" s="99" t="s">
        <v>370</v>
      </c>
      <c r="E273" s="100" t="s">
        <v>575</v>
      </c>
      <c r="F273" s="101" t="s">
        <v>566</v>
      </c>
      <c r="G273" s="102" t="s">
        <v>222</v>
      </c>
      <c r="H273" s="103">
        <v>1</v>
      </c>
      <c r="I273" s="104"/>
      <c r="J273" s="103">
        <f t="shared" si="40"/>
        <v>0</v>
      </c>
      <c r="K273" s="105"/>
      <c r="L273" s="106"/>
      <c r="M273" s="107" t="s">
        <v>0</v>
      </c>
      <c r="N273" s="108" t="s">
        <v>24</v>
      </c>
      <c r="P273" s="94">
        <f t="shared" si="41"/>
        <v>0</v>
      </c>
      <c r="Q273" s="94">
        <v>0</v>
      </c>
      <c r="R273" s="94">
        <f t="shared" si="42"/>
        <v>0</v>
      </c>
      <c r="S273" s="94">
        <v>0</v>
      </c>
      <c r="T273" s="95">
        <f t="shared" si="43"/>
        <v>0</v>
      </c>
      <c r="AR273" s="96" t="s">
        <v>129</v>
      </c>
      <c r="AT273" s="96" t="s">
        <v>370</v>
      </c>
      <c r="AU273" s="96" t="s">
        <v>44</v>
      </c>
      <c r="AY273" s="7" t="s">
        <v>99</v>
      </c>
      <c r="BE273" s="97">
        <f t="shared" si="44"/>
        <v>0</v>
      </c>
      <c r="BF273" s="97">
        <f t="shared" si="45"/>
        <v>0</v>
      </c>
      <c r="BG273" s="97">
        <f t="shared" si="46"/>
        <v>0</v>
      </c>
      <c r="BH273" s="97">
        <f t="shared" si="47"/>
        <v>0</v>
      </c>
      <c r="BI273" s="97">
        <f t="shared" si="48"/>
        <v>0</v>
      </c>
      <c r="BJ273" s="7" t="s">
        <v>44</v>
      </c>
      <c r="BK273" s="98">
        <f t="shared" si="49"/>
        <v>0</v>
      </c>
      <c r="BL273" s="7" t="s">
        <v>105</v>
      </c>
      <c r="BM273" s="96" t="s">
        <v>576</v>
      </c>
    </row>
    <row r="274" spans="2:65" s="1" customFormat="1" ht="24.3" hidden="1" customHeight="1" x14ac:dyDescent="0.2">
      <c r="B274" s="16"/>
      <c r="C274" s="99" t="s">
        <v>577</v>
      </c>
      <c r="D274" s="99" t="s">
        <v>370</v>
      </c>
      <c r="E274" s="100" t="s">
        <v>578</v>
      </c>
      <c r="F274" s="101" t="s">
        <v>579</v>
      </c>
      <c r="G274" s="102" t="s">
        <v>222</v>
      </c>
      <c r="H274" s="103">
        <v>1</v>
      </c>
      <c r="I274" s="104"/>
      <c r="J274" s="103">
        <f t="shared" si="40"/>
        <v>0</v>
      </c>
      <c r="K274" s="105"/>
      <c r="L274" s="106"/>
      <c r="M274" s="107" t="s">
        <v>0</v>
      </c>
      <c r="N274" s="108" t="s">
        <v>24</v>
      </c>
      <c r="P274" s="94">
        <f t="shared" si="41"/>
        <v>0</v>
      </c>
      <c r="Q274" s="94">
        <v>0</v>
      </c>
      <c r="R274" s="94">
        <f t="shared" si="42"/>
        <v>0</v>
      </c>
      <c r="S274" s="94">
        <v>0</v>
      </c>
      <c r="T274" s="95">
        <f t="shared" si="43"/>
        <v>0</v>
      </c>
      <c r="AR274" s="96" t="s">
        <v>129</v>
      </c>
      <c r="AT274" s="96" t="s">
        <v>370</v>
      </c>
      <c r="AU274" s="96" t="s">
        <v>44</v>
      </c>
      <c r="AY274" s="7" t="s">
        <v>99</v>
      </c>
      <c r="BE274" s="97">
        <f t="shared" si="44"/>
        <v>0</v>
      </c>
      <c r="BF274" s="97">
        <f t="shared" si="45"/>
        <v>0</v>
      </c>
      <c r="BG274" s="97">
        <f t="shared" si="46"/>
        <v>0</v>
      </c>
      <c r="BH274" s="97">
        <f t="shared" si="47"/>
        <v>0</v>
      </c>
      <c r="BI274" s="97">
        <f t="shared" si="48"/>
        <v>0</v>
      </c>
      <c r="BJ274" s="7" t="s">
        <v>44</v>
      </c>
      <c r="BK274" s="98">
        <f t="shared" si="49"/>
        <v>0</v>
      </c>
      <c r="BL274" s="7" t="s">
        <v>105</v>
      </c>
      <c r="BM274" s="96" t="s">
        <v>580</v>
      </c>
    </row>
    <row r="275" spans="2:65" s="1" customFormat="1" ht="24.3" hidden="1" customHeight="1" x14ac:dyDescent="0.2">
      <c r="B275" s="16"/>
      <c r="C275" s="85" t="s">
        <v>581</v>
      </c>
      <c r="D275" s="85" t="s">
        <v>101</v>
      </c>
      <c r="E275" s="86" t="s">
        <v>582</v>
      </c>
      <c r="F275" s="87" t="s">
        <v>583</v>
      </c>
      <c r="G275" s="88" t="s">
        <v>222</v>
      </c>
      <c r="H275" s="89">
        <v>4</v>
      </c>
      <c r="I275" s="90"/>
      <c r="J275" s="89">
        <f t="shared" si="40"/>
        <v>0</v>
      </c>
      <c r="K275" s="91"/>
      <c r="L275" s="16"/>
      <c r="M275" s="92" t="s">
        <v>0</v>
      </c>
      <c r="N275" s="93" t="s">
        <v>24</v>
      </c>
      <c r="P275" s="94">
        <f t="shared" si="41"/>
        <v>0</v>
      </c>
      <c r="Q275" s="94">
        <v>0.54224000000000006</v>
      </c>
      <c r="R275" s="94">
        <f t="shared" si="42"/>
        <v>2.1689600000000002</v>
      </c>
      <c r="S275" s="94">
        <v>0</v>
      </c>
      <c r="T275" s="95">
        <f t="shared" si="43"/>
        <v>0</v>
      </c>
      <c r="AR275" s="96" t="s">
        <v>105</v>
      </c>
      <c r="AT275" s="96" t="s">
        <v>101</v>
      </c>
      <c r="AU275" s="96" t="s">
        <v>44</v>
      </c>
      <c r="AY275" s="7" t="s">
        <v>99</v>
      </c>
      <c r="BE275" s="97">
        <f t="shared" si="44"/>
        <v>0</v>
      </c>
      <c r="BF275" s="97">
        <f t="shared" si="45"/>
        <v>0</v>
      </c>
      <c r="BG275" s="97">
        <f t="shared" si="46"/>
        <v>0</v>
      </c>
      <c r="BH275" s="97">
        <f t="shared" si="47"/>
        <v>0</v>
      </c>
      <c r="BI275" s="97">
        <f t="shared" si="48"/>
        <v>0</v>
      </c>
      <c r="BJ275" s="7" t="s">
        <v>44</v>
      </c>
      <c r="BK275" s="98">
        <f t="shared" si="49"/>
        <v>0</v>
      </c>
      <c r="BL275" s="7" t="s">
        <v>105</v>
      </c>
      <c r="BM275" s="96" t="s">
        <v>584</v>
      </c>
    </row>
    <row r="276" spans="2:65" s="1" customFormat="1" ht="24.3" hidden="1" customHeight="1" x14ac:dyDescent="0.2">
      <c r="B276" s="16"/>
      <c r="C276" s="99" t="s">
        <v>585</v>
      </c>
      <c r="D276" s="99" t="s">
        <v>370</v>
      </c>
      <c r="E276" s="100" t="s">
        <v>586</v>
      </c>
      <c r="F276" s="101" t="s">
        <v>587</v>
      </c>
      <c r="G276" s="102" t="s">
        <v>222</v>
      </c>
      <c r="H276" s="103">
        <v>2</v>
      </c>
      <c r="I276" s="104"/>
      <c r="J276" s="103">
        <f t="shared" si="40"/>
        <v>0</v>
      </c>
      <c r="K276" s="105"/>
      <c r="L276" s="106"/>
      <c r="M276" s="107" t="s">
        <v>0</v>
      </c>
      <c r="N276" s="108" t="s">
        <v>24</v>
      </c>
      <c r="P276" s="94">
        <f t="shared" si="41"/>
        <v>0</v>
      </c>
      <c r="Q276" s="94">
        <v>0</v>
      </c>
      <c r="R276" s="94">
        <f t="shared" si="42"/>
        <v>0</v>
      </c>
      <c r="S276" s="94">
        <v>0</v>
      </c>
      <c r="T276" s="95">
        <f t="shared" si="43"/>
        <v>0</v>
      </c>
      <c r="AR276" s="96" t="s">
        <v>129</v>
      </c>
      <c r="AT276" s="96" t="s">
        <v>370</v>
      </c>
      <c r="AU276" s="96" t="s">
        <v>44</v>
      </c>
      <c r="AY276" s="7" t="s">
        <v>99</v>
      </c>
      <c r="BE276" s="97">
        <f t="shared" si="44"/>
        <v>0</v>
      </c>
      <c r="BF276" s="97">
        <f t="shared" si="45"/>
        <v>0</v>
      </c>
      <c r="BG276" s="97">
        <f t="shared" si="46"/>
        <v>0</v>
      </c>
      <c r="BH276" s="97">
        <f t="shared" si="47"/>
        <v>0</v>
      </c>
      <c r="BI276" s="97">
        <f t="shared" si="48"/>
        <v>0</v>
      </c>
      <c r="BJ276" s="7" t="s">
        <v>44</v>
      </c>
      <c r="BK276" s="98">
        <f t="shared" si="49"/>
        <v>0</v>
      </c>
      <c r="BL276" s="7" t="s">
        <v>105</v>
      </c>
      <c r="BM276" s="96" t="s">
        <v>588</v>
      </c>
    </row>
    <row r="277" spans="2:65" s="1" customFormat="1" ht="24.3" hidden="1" customHeight="1" x14ac:dyDescent="0.2">
      <c r="B277" s="16"/>
      <c r="C277" s="99" t="s">
        <v>589</v>
      </c>
      <c r="D277" s="99" t="s">
        <v>370</v>
      </c>
      <c r="E277" s="100" t="s">
        <v>590</v>
      </c>
      <c r="F277" s="101" t="s">
        <v>591</v>
      </c>
      <c r="G277" s="102" t="s">
        <v>222</v>
      </c>
      <c r="H277" s="103">
        <v>2</v>
      </c>
      <c r="I277" s="104"/>
      <c r="J277" s="103">
        <f t="shared" si="40"/>
        <v>0</v>
      </c>
      <c r="K277" s="105"/>
      <c r="L277" s="106"/>
      <c r="M277" s="107" t="s">
        <v>0</v>
      </c>
      <c r="N277" s="108" t="s">
        <v>24</v>
      </c>
      <c r="P277" s="94">
        <f t="shared" si="41"/>
        <v>0</v>
      </c>
      <c r="Q277" s="94">
        <v>0</v>
      </c>
      <c r="R277" s="94">
        <f t="shared" si="42"/>
        <v>0</v>
      </c>
      <c r="S277" s="94">
        <v>0</v>
      </c>
      <c r="T277" s="95">
        <f t="shared" si="43"/>
        <v>0</v>
      </c>
      <c r="AR277" s="96" t="s">
        <v>129</v>
      </c>
      <c r="AT277" s="96" t="s">
        <v>370</v>
      </c>
      <c r="AU277" s="96" t="s">
        <v>44</v>
      </c>
      <c r="AY277" s="7" t="s">
        <v>99</v>
      </c>
      <c r="BE277" s="97">
        <f t="shared" si="44"/>
        <v>0</v>
      </c>
      <c r="BF277" s="97">
        <f t="shared" si="45"/>
        <v>0</v>
      </c>
      <c r="BG277" s="97">
        <f t="shared" si="46"/>
        <v>0</v>
      </c>
      <c r="BH277" s="97">
        <f t="shared" si="47"/>
        <v>0</v>
      </c>
      <c r="BI277" s="97">
        <f t="shared" si="48"/>
        <v>0</v>
      </c>
      <c r="BJ277" s="7" t="s">
        <v>44</v>
      </c>
      <c r="BK277" s="98">
        <f t="shared" si="49"/>
        <v>0</v>
      </c>
      <c r="BL277" s="7" t="s">
        <v>105</v>
      </c>
      <c r="BM277" s="96" t="s">
        <v>592</v>
      </c>
    </row>
    <row r="278" spans="2:65" s="6" customFormat="1" ht="22.8" hidden="1" customHeight="1" x14ac:dyDescent="0.25">
      <c r="B278" s="73"/>
      <c r="D278" s="74" t="s">
        <v>40</v>
      </c>
      <c r="E278" s="83" t="s">
        <v>4</v>
      </c>
      <c r="F278" s="83" t="s">
        <v>593</v>
      </c>
      <c r="I278" s="76"/>
      <c r="J278" s="84">
        <f>BK278</f>
        <v>0</v>
      </c>
      <c r="L278" s="73"/>
      <c r="M278" s="78"/>
      <c r="P278" s="79">
        <f>SUM(P279:P290)</f>
        <v>0</v>
      </c>
      <c r="R278" s="79">
        <f>SUM(R279:R290)</f>
        <v>46.848895159999991</v>
      </c>
      <c r="T278" s="80">
        <f>SUM(T279:T290)</f>
        <v>0</v>
      </c>
      <c r="AR278" s="74" t="s">
        <v>42</v>
      </c>
      <c r="AT278" s="81" t="s">
        <v>40</v>
      </c>
      <c r="AU278" s="81" t="s">
        <v>42</v>
      </c>
      <c r="AY278" s="74" t="s">
        <v>99</v>
      </c>
      <c r="BK278" s="82">
        <f>SUM(BK279:BK290)</f>
        <v>0</v>
      </c>
    </row>
    <row r="279" spans="2:65" s="1" customFormat="1" ht="37.799999999999997" hidden="1" customHeight="1" x14ac:dyDescent="0.2">
      <c r="B279" s="16"/>
      <c r="C279" s="85" t="s">
        <v>594</v>
      </c>
      <c r="D279" s="85" t="s">
        <v>101</v>
      </c>
      <c r="E279" s="86" t="s">
        <v>595</v>
      </c>
      <c r="F279" s="87" t="s">
        <v>596</v>
      </c>
      <c r="G279" s="88" t="s">
        <v>597</v>
      </c>
      <c r="H279" s="89">
        <v>27.6</v>
      </c>
      <c r="I279" s="90"/>
      <c r="J279" s="89">
        <f t="shared" ref="J279:J290" si="50">ROUND(I279*H279,3)</f>
        <v>0</v>
      </c>
      <c r="K279" s="91"/>
      <c r="L279" s="16"/>
      <c r="M279" s="92" t="s">
        <v>0</v>
      </c>
      <c r="N279" s="93" t="s">
        <v>24</v>
      </c>
      <c r="P279" s="94">
        <f t="shared" ref="P279:P290" si="51">O279*H279</f>
        <v>0</v>
      </c>
      <c r="Q279" s="94">
        <v>9.8530000000000006E-2</v>
      </c>
      <c r="R279" s="94">
        <f t="shared" ref="R279:R290" si="52">Q279*H279</f>
        <v>2.7194280000000002</v>
      </c>
      <c r="S279" s="94">
        <v>0</v>
      </c>
      <c r="T279" s="95">
        <f t="shared" ref="T279:T290" si="53">S279*H279</f>
        <v>0</v>
      </c>
      <c r="AR279" s="96" t="s">
        <v>105</v>
      </c>
      <c r="AT279" s="96" t="s">
        <v>101</v>
      </c>
      <c r="AU279" s="96" t="s">
        <v>44</v>
      </c>
      <c r="AY279" s="7" t="s">
        <v>99</v>
      </c>
      <c r="BE279" s="97">
        <f t="shared" ref="BE279:BE290" si="54">IF(N279="základná",J279,0)</f>
        <v>0</v>
      </c>
      <c r="BF279" s="97">
        <f t="shared" ref="BF279:BF290" si="55">IF(N279="znížená",J279,0)</f>
        <v>0</v>
      </c>
      <c r="BG279" s="97">
        <f t="shared" ref="BG279:BG290" si="56">IF(N279="zákl. prenesená",J279,0)</f>
        <v>0</v>
      </c>
      <c r="BH279" s="97">
        <f t="shared" ref="BH279:BH290" si="57">IF(N279="zníž. prenesená",J279,0)</f>
        <v>0</v>
      </c>
      <c r="BI279" s="97">
        <f t="shared" ref="BI279:BI290" si="58">IF(N279="nulová",J279,0)</f>
        <v>0</v>
      </c>
      <c r="BJ279" s="7" t="s">
        <v>44</v>
      </c>
      <c r="BK279" s="98">
        <f t="shared" ref="BK279:BK290" si="59">ROUND(I279*H279,3)</f>
        <v>0</v>
      </c>
      <c r="BL279" s="7" t="s">
        <v>105</v>
      </c>
      <c r="BM279" s="96" t="s">
        <v>598</v>
      </c>
    </row>
    <row r="280" spans="2:65" s="1" customFormat="1" ht="21.75" hidden="1" customHeight="1" x14ac:dyDescent="0.2">
      <c r="B280" s="16"/>
      <c r="C280" s="99" t="s">
        <v>599</v>
      </c>
      <c r="D280" s="99" t="s">
        <v>370</v>
      </c>
      <c r="E280" s="100" t="s">
        <v>600</v>
      </c>
      <c r="F280" s="101" t="s">
        <v>601</v>
      </c>
      <c r="G280" s="102" t="s">
        <v>222</v>
      </c>
      <c r="H280" s="103">
        <v>27.876000000000001</v>
      </c>
      <c r="I280" s="104"/>
      <c r="J280" s="103">
        <f t="shared" si="50"/>
        <v>0</v>
      </c>
      <c r="K280" s="105"/>
      <c r="L280" s="106"/>
      <c r="M280" s="107" t="s">
        <v>0</v>
      </c>
      <c r="N280" s="108" t="s">
        <v>24</v>
      </c>
      <c r="P280" s="94">
        <f t="shared" si="51"/>
        <v>0</v>
      </c>
      <c r="Q280" s="94">
        <v>2.3E-2</v>
      </c>
      <c r="R280" s="94">
        <f t="shared" si="52"/>
        <v>0.64114800000000005</v>
      </c>
      <c r="S280" s="94">
        <v>0</v>
      </c>
      <c r="T280" s="95">
        <f t="shared" si="53"/>
        <v>0</v>
      </c>
      <c r="AR280" s="96" t="s">
        <v>129</v>
      </c>
      <c r="AT280" s="96" t="s">
        <v>370</v>
      </c>
      <c r="AU280" s="96" t="s">
        <v>44</v>
      </c>
      <c r="AY280" s="7" t="s">
        <v>99</v>
      </c>
      <c r="BE280" s="97">
        <f t="shared" si="54"/>
        <v>0</v>
      </c>
      <c r="BF280" s="97">
        <f t="shared" si="55"/>
        <v>0</v>
      </c>
      <c r="BG280" s="97">
        <f t="shared" si="56"/>
        <v>0</v>
      </c>
      <c r="BH280" s="97">
        <f t="shared" si="57"/>
        <v>0</v>
      </c>
      <c r="BI280" s="97">
        <f t="shared" si="58"/>
        <v>0</v>
      </c>
      <c r="BJ280" s="7" t="s">
        <v>44</v>
      </c>
      <c r="BK280" s="98">
        <f t="shared" si="59"/>
        <v>0</v>
      </c>
      <c r="BL280" s="7" t="s">
        <v>105</v>
      </c>
      <c r="BM280" s="96" t="s">
        <v>602</v>
      </c>
    </row>
    <row r="281" spans="2:65" s="1" customFormat="1" ht="33" hidden="1" customHeight="1" x14ac:dyDescent="0.2">
      <c r="B281" s="16"/>
      <c r="C281" s="85" t="s">
        <v>603</v>
      </c>
      <c r="D281" s="85" t="s">
        <v>101</v>
      </c>
      <c r="E281" s="86" t="s">
        <v>604</v>
      </c>
      <c r="F281" s="87" t="s">
        <v>605</v>
      </c>
      <c r="G281" s="88" t="s">
        <v>104</v>
      </c>
      <c r="H281" s="89">
        <v>0.69</v>
      </c>
      <c r="I281" s="90"/>
      <c r="J281" s="89">
        <f t="shared" si="50"/>
        <v>0</v>
      </c>
      <c r="K281" s="91"/>
      <c r="L281" s="16"/>
      <c r="M281" s="92" t="s">
        <v>0</v>
      </c>
      <c r="N281" s="93" t="s">
        <v>24</v>
      </c>
      <c r="P281" s="94">
        <f t="shared" si="51"/>
        <v>0</v>
      </c>
      <c r="Q281" s="94">
        <v>2.2151299999999998</v>
      </c>
      <c r="R281" s="94">
        <f t="shared" si="52"/>
        <v>1.5284396999999998</v>
      </c>
      <c r="S281" s="94">
        <v>0</v>
      </c>
      <c r="T281" s="95">
        <f t="shared" si="53"/>
        <v>0</v>
      </c>
      <c r="AR281" s="96" t="s">
        <v>105</v>
      </c>
      <c r="AT281" s="96" t="s">
        <v>101</v>
      </c>
      <c r="AU281" s="96" t="s">
        <v>44</v>
      </c>
      <c r="AY281" s="7" t="s">
        <v>99</v>
      </c>
      <c r="BE281" s="97">
        <f t="shared" si="54"/>
        <v>0</v>
      </c>
      <c r="BF281" s="97">
        <f t="shared" si="55"/>
        <v>0</v>
      </c>
      <c r="BG281" s="97">
        <f t="shared" si="56"/>
        <v>0</v>
      </c>
      <c r="BH281" s="97">
        <f t="shared" si="57"/>
        <v>0</v>
      </c>
      <c r="BI281" s="97">
        <f t="shared" si="58"/>
        <v>0</v>
      </c>
      <c r="BJ281" s="7" t="s">
        <v>44</v>
      </c>
      <c r="BK281" s="98">
        <f t="shared" si="59"/>
        <v>0</v>
      </c>
      <c r="BL281" s="7" t="s">
        <v>105</v>
      </c>
      <c r="BM281" s="96" t="s">
        <v>606</v>
      </c>
    </row>
    <row r="282" spans="2:65" s="1" customFormat="1" ht="24.3" hidden="1" customHeight="1" x14ac:dyDescent="0.2">
      <c r="B282" s="16"/>
      <c r="C282" s="85" t="s">
        <v>607</v>
      </c>
      <c r="D282" s="85" t="s">
        <v>101</v>
      </c>
      <c r="E282" s="86" t="s">
        <v>608</v>
      </c>
      <c r="F282" s="87" t="s">
        <v>609</v>
      </c>
      <c r="G282" s="88" t="s">
        <v>152</v>
      </c>
      <c r="H282" s="89">
        <v>356.90300000000002</v>
      </c>
      <c r="I282" s="90"/>
      <c r="J282" s="89">
        <f t="shared" si="50"/>
        <v>0</v>
      </c>
      <c r="K282" s="91"/>
      <c r="L282" s="16"/>
      <c r="M282" s="92" t="s">
        <v>0</v>
      </c>
      <c r="N282" s="93" t="s">
        <v>24</v>
      </c>
      <c r="P282" s="94">
        <f t="shared" si="51"/>
        <v>0</v>
      </c>
      <c r="Q282" s="94">
        <v>4.2000000000000002E-4</v>
      </c>
      <c r="R282" s="94">
        <f t="shared" si="52"/>
        <v>0.14989926000000001</v>
      </c>
      <c r="S282" s="94">
        <v>0</v>
      </c>
      <c r="T282" s="95">
        <f t="shared" si="53"/>
        <v>0</v>
      </c>
      <c r="AR282" s="96" t="s">
        <v>105</v>
      </c>
      <c r="AT282" s="96" t="s">
        <v>101</v>
      </c>
      <c r="AU282" s="96" t="s">
        <v>44</v>
      </c>
      <c r="AY282" s="7" t="s">
        <v>99</v>
      </c>
      <c r="BE282" s="97">
        <f t="shared" si="54"/>
        <v>0</v>
      </c>
      <c r="BF282" s="97">
        <f t="shared" si="55"/>
        <v>0</v>
      </c>
      <c r="BG282" s="97">
        <f t="shared" si="56"/>
        <v>0</v>
      </c>
      <c r="BH282" s="97">
        <f t="shared" si="57"/>
        <v>0</v>
      </c>
      <c r="BI282" s="97">
        <f t="shared" si="58"/>
        <v>0</v>
      </c>
      <c r="BJ282" s="7" t="s">
        <v>44</v>
      </c>
      <c r="BK282" s="98">
        <f t="shared" si="59"/>
        <v>0</v>
      </c>
      <c r="BL282" s="7" t="s">
        <v>105</v>
      </c>
      <c r="BM282" s="96" t="s">
        <v>610</v>
      </c>
    </row>
    <row r="283" spans="2:65" s="1" customFormat="1" ht="33" hidden="1" customHeight="1" x14ac:dyDescent="0.2">
      <c r="B283" s="16"/>
      <c r="C283" s="85" t="s">
        <v>611</v>
      </c>
      <c r="D283" s="85" t="s">
        <v>101</v>
      </c>
      <c r="E283" s="86" t="s">
        <v>612</v>
      </c>
      <c r="F283" s="87" t="s">
        <v>613</v>
      </c>
      <c r="G283" s="88" t="s">
        <v>152</v>
      </c>
      <c r="H283" s="89">
        <v>512.91</v>
      </c>
      <c r="I283" s="90"/>
      <c r="J283" s="89">
        <f t="shared" si="50"/>
        <v>0</v>
      </c>
      <c r="K283" s="91"/>
      <c r="L283" s="16"/>
      <c r="M283" s="92" t="s">
        <v>0</v>
      </c>
      <c r="N283" s="93" t="s">
        <v>24</v>
      </c>
      <c r="P283" s="94">
        <f t="shared" si="51"/>
        <v>0</v>
      </c>
      <c r="Q283" s="94">
        <v>2.572E-2</v>
      </c>
      <c r="R283" s="94">
        <f t="shared" si="52"/>
        <v>13.192045199999999</v>
      </c>
      <c r="S283" s="94">
        <v>0</v>
      </c>
      <c r="T283" s="95">
        <f t="shared" si="53"/>
        <v>0</v>
      </c>
      <c r="AR283" s="96" t="s">
        <v>105</v>
      </c>
      <c r="AT283" s="96" t="s">
        <v>101</v>
      </c>
      <c r="AU283" s="96" t="s">
        <v>44</v>
      </c>
      <c r="AY283" s="7" t="s">
        <v>99</v>
      </c>
      <c r="BE283" s="97">
        <f t="shared" si="54"/>
        <v>0</v>
      </c>
      <c r="BF283" s="97">
        <f t="shared" si="55"/>
        <v>0</v>
      </c>
      <c r="BG283" s="97">
        <f t="shared" si="56"/>
        <v>0</v>
      </c>
      <c r="BH283" s="97">
        <f t="shared" si="57"/>
        <v>0</v>
      </c>
      <c r="BI283" s="97">
        <f t="shared" si="58"/>
        <v>0</v>
      </c>
      <c r="BJ283" s="7" t="s">
        <v>44</v>
      </c>
      <c r="BK283" s="98">
        <f t="shared" si="59"/>
        <v>0</v>
      </c>
      <c r="BL283" s="7" t="s">
        <v>105</v>
      </c>
      <c r="BM283" s="96" t="s">
        <v>614</v>
      </c>
    </row>
    <row r="284" spans="2:65" s="1" customFormat="1" ht="37.799999999999997" hidden="1" customHeight="1" x14ac:dyDescent="0.2">
      <c r="B284" s="16"/>
      <c r="C284" s="85" t="s">
        <v>615</v>
      </c>
      <c r="D284" s="85" t="s">
        <v>101</v>
      </c>
      <c r="E284" s="86" t="s">
        <v>616</v>
      </c>
      <c r="F284" s="87" t="s">
        <v>617</v>
      </c>
      <c r="G284" s="88" t="s">
        <v>152</v>
      </c>
      <c r="H284" s="89">
        <v>284.05</v>
      </c>
      <c r="I284" s="90"/>
      <c r="J284" s="89">
        <f t="shared" si="50"/>
        <v>0</v>
      </c>
      <c r="K284" s="91"/>
      <c r="L284" s="16"/>
      <c r="M284" s="92" t="s">
        <v>0</v>
      </c>
      <c r="N284" s="93" t="s">
        <v>24</v>
      </c>
      <c r="P284" s="94">
        <f t="shared" si="51"/>
        <v>0</v>
      </c>
      <c r="Q284" s="94">
        <v>2.3990000000000001E-2</v>
      </c>
      <c r="R284" s="94">
        <f t="shared" si="52"/>
        <v>6.8143595000000001</v>
      </c>
      <c r="S284" s="94">
        <v>0</v>
      </c>
      <c r="T284" s="95">
        <f t="shared" si="53"/>
        <v>0</v>
      </c>
      <c r="AR284" s="96" t="s">
        <v>105</v>
      </c>
      <c r="AT284" s="96" t="s">
        <v>101</v>
      </c>
      <c r="AU284" s="96" t="s">
        <v>44</v>
      </c>
      <c r="AY284" s="7" t="s">
        <v>99</v>
      </c>
      <c r="BE284" s="97">
        <f t="shared" si="54"/>
        <v>0</v>
      </c>
      <c r="BF284" s="97">
        <f t="shared" si="55"/>
        <v>0</v>
      </c>
      <c r="BG284" s="97">
        <f t="shared" si="56"/>
        <v>0</v>
      </c>
      <c r="BH284" s="97">
        <f t="shared" si="57"/>
        <v>0</v>
      </c>
      <c r="BI284" s="97">
        <f t="shared" si="58"/>
        <v>0</v>
      </c>
      <c r="BJ284" s="7" t="s">
        <v>44</v>
      </c>
      <c r="BK284" s="98">
        <f t="shared" si="59"/>
        <v>0</v>
      </c>
      <c r="BL284" s="7" t="s">
        <v>105</v>
      </c>
      <c r="BM284" s="96" t="s">
        <v>618</v>
      </c>
    </row>
    <row r="285" spans="2:65" s="1" customFormat="1" ht="44.25" hidden="1" customHeight="1" x14ac:dyDescent="0.2">
      <c r="B285" s="16"/>
      <c r="C285" s="85" t="s">
        <v>619</v>
      </c>
      <c r="D285" s="85" t="s">
        <v>101</v>
      </c>
      <c r="E285" s="86" t="s">
        <v>620</v>
      </c>
      <c r="F285" s="87" t="s">
        <v>621</v>
      </c>
      <c r="G285" s="88" t="s">
        <v>152</v>
      </c>
      <c r="H285" s="89">
        <v>512.91</v>
      </c>
      <c r="I285" s="90"/>
      <c r="J285" s="89">
        <f t="shared" si="50"/>
        <v>0</v>
      </c>
      <c r="K285" s="91"/>
      <c r="L285" s="16"/>
      <c r="M285" s="92" t="s">
        <v>0</v>
      </c>
      <c r="N285" s="93" t="s">
        <v>24</v>
      </c>
      <c r="P285" s="94">
        <f t="shared" si="51"/>
        <v>0</v>
      </c>
      <c r="Q285" s="94">
        <v>0</v>
      </c>
      <c r="R285" s="94">
        <f t="shared" si="52"/>
        <v>0</v>
      </c>
      <c r="S285" s="94">
        <v>0</v>
      </c>
      <c r="T285" s="95">
        <f t="shared" si="53"/>
        <v>0</v>
      </c>
      <c r="AR285" s="96" t="s">
        <v>105</v>
      </c>
      <c r="AT285" s="96" t="s">
        <v>101</v>
      </c>
      <c r="AU285" s="96" t="s">
        <v>44</v>
      </c>
      <c r="AY285" s="7" t="s">
        <v>99</v>
      </c>
      <c r="BE285" s="97">
        <f t="shared" si="54"/>
        <v>0</v>
      </c>
      <c r="BF285" s="97">
        <f t="shared" si="55"/>
        <v>0</v>
      </c>
      <c r="BG285" s="97">
        <f t="shared" si="56"/>
        <v>0</v>
      </c>
      <c r="BH285" s="97">
        <f t="shared" si="57"/>
        <v>0</v>
      </c>
      <c r="BI285" s="97">
        <f t="shared" si="58"/>
        <v>0</v>
      </c>
      <c r="BJ285" s="7" t="s">
        <v>44</v>
      </c>
      <c r="BK285" s="98">
        <f t="shared" si="59"/>
        <v>0</v>
      </c>
      <c r="BL285" s="7" t="s">
        <v>105</v>
      </c>
      <c r="BM285" s="96" t="s">
        <v>622</v>
      </c>
    </row>
    <row r="286" spans="2:65" s="1" customFormat="1" ht="44.25" hidden="1" customHeight="1" x14ac:dyDescent="0.2">
      <c r="B286" s="16"/>
      <c r="C286" s="85" t="s">
        <v>623</v>
      </c>
      <c r="D286" s="85" t="s">
        <v>101</v>
      </c>
      <c r="E286" s="86" t="s">
        <v>624</v>
      </c>
      <c r="F286" s="87" t="s">
        <v>625</v>
      </c>
      <c r="G286" s="88" t="s">
        <v>152</v>
      </c>
      <c r="H286" s="89">
        <v>284.05</v>
      </c>
      <c r="I286" s="90"/>
      <c r="J286" s="89">
        <f t="shared" si="50"/>
        <v>0</v>
      </c>
      <c r="K286" s="91"/>
      <c r="L286" s="16"/>
      <c r="M286" s="92" t="s">
        <v>0</v>
      </c>
      <c r="N286" s="93" t="s">
        <v>24</v>
      </c>
      <c r="P286" s="94">
        <f t="shared" si="51"/>
        <v>0</v>
      </c>
      <c r="Q286" s="94">
        <v>0</v>
      </c>
      <c r="R286" s="94">
        <f t="shared" si="52"/>
        <v>0</v>
      </c>
      <c r="S286" s="94">
        <v>0</v>
      </c>
      <c r="T286" s="95">
        <f t="shared" si="53"/>
        <v>0</v>
      </c>
      <c r="AR286" s="96" t="s">
        <v>105</v>
      </c>
      <c r="AT286" s="96" t="s">
        <v>101</v>
      </c>
      <c r="AU286" s="96" t="s">
        <v>44</v>
      </c>
      <c r="AY286" s="7" t="s">
        <v>99</v>
      </c>
      <c r="BE286" s="97">
        <f t="shared" si="54"/>
        <v>0</v>
      </c>
      <c r="BF286" s="97">
        <f t="shared" si="55"/>
        <v>0</v>
      </c>
      <c r="BG286" s="97">
        <f t="shared" si="56"/>
        <v>0</v>
      </c>
      <c r="BH286" s="97">
        <f t="shared" si="57"/>
        <v>0</v>
      </c>
      <c r="BI286" s="97">
        <f t="shared" si="58"/>
        <v>0</v>
      </c>
      <c r="BJ286" s="7" t="s">
        <v>44</v>
      </c>
      <c r="BK286" s="98">
        <f t="shared" si="59"/>
        <v>0</v>
      </c>
      <c r="BL286" s="7" t="s">
        <v>105</v>
      </c>
      <c r="BM286" s="96" t="s">
        <v>626</v>
      </c>
    </row>
    <row r="287" spans="2:65" s="1" customFormat="1" ht="33" hidden="1" customHeight="1" x14ac:dyDescent="0.2">
      <c r="B287" s="16"/>
      <c r="C287" s="85" t="s">
        <v>627</v>
      </c>
      <c r="D287" s="85" t="s">
        <v>101</v>
      </c>
      <c r="E287" s="86" t="s">
        <v>628</v>
      </c>
      <c r="F287" s="87" t="s">
        <v>629</v>
      </c>
      <c r="G287" s="88" t="s">
        <v>152</v>
      </c>
      <c r="H287" s="89">
        <v>512.9</v>
      </c>
      <c r="I287" s="90"/>
      <c r="J287" s="89">
        <f t="shared" si="50"/>
        <v>0</v>
      </c>
      <c r="K287" s="91"/>
      <c r="L287" s="16"/>
      <c r="M287" s="92" t="s">
        <v>0</v>
      </c>
      <c r="N287" s="93" t="s">
        <v>24</v>
      </c>
      <c r="P287" s="94">
        <f t="shared" si="51"/>
        <v>0</v>
      </c>
      <c r="Q287" s="94">
        <v>2.572E-2</v>
      </c>
      <c r="R287" s="94">
        <f t="shared" si="52"/>
        <v>13.191787999999999</v>
      </c>
      <c r="S287" s="94">
        <v>0</v>
      </c>
      <c r="T287" s="95">
        <f t="shared" si="53"/>
        <v>0</v>
      </c>
      <c r="AR287" s="96" t="s">
        <v>105</v>
      </c>
      <c r="AT287" s="96" t="s">
        <v>101</v>
      </c>
      <c r="AU287" s="96" t="s">
        <v>44</v>
      </c>
      <c r="AY287" s="7" t="s">
        <v>99</v>
      </c>
      <c r="BE287" s="97">
        <f t="shared" si="54"/>
        <v>0</v>
      </c>
      <c r="BF287" s="97">
        <f t="shared" si="55"/>
        <v>0</v>
      </c>
      <c r="BG287" s="97">
        <f t="shared" si="56"/>
        <v>0</v>
      </c>
      <c r="BH287" s="97">
        <f t="shared" si="57"/>
        <v>0</v>
      </c>
      <c r="BI287" s="97">
        <f t="shared" si="58"/>
        <v>0</v>
      </c>
      <c r="BJ287" s="7" t="s">
        <v>44</v>
      </c>
      <c r="BK287" s="98">
        <f t="shared" si="59"/>
        <v>0</v>
      </c>
      <c r="BL287" s="7" t="s">
        <v>105</v>
      </c>
      <c r="BM287" s="96" t="s">
        <v>630</v>
      </c>
    </row>
    <row r="288" spans="2:65" s="1" customFormat="1" ht="37.799999999999997" hidden="1" customHeight="1" x14ac:dyDescent="0.2">
      <c r="B288" s="16"/>
      <c r="C288" s="85" t="s">
        <v>631</v>
      </c>
      <c r="D288" s="85" t="s">
        <v>101</v>
      </c>
      <c r="E288" s="86" t="s">
        <v>632</v>
      </c>
      <c r="F288" s="87" t="s">
        <v>633</v>
      </c>
      <c r="G288" s="88" t="s">
        <v>152</v>
      </c>
      <c r="H288" s="89">
        <v>284.05</v>
      </c>
      <c r="I288" s="90"/>
      <c r="J288" s="89">
        <f t="shared" si="50"/>
        <v>0</v>
      </c>
      <c r="K288" s="91"/>
      <c r="L288" s="16"/>
      <c r="M288" s="92" t="s">
        <v>0</v>
      </c>
      <c r="N288" s="93" t="s">
        <v>24</v>
      </c>
      <c r="P288" s="94">
        <f t="shared" si="51"/>
        <v>0</v>
      </c>
      <c r="Q288" s="94">
        <v>2.3990000000000001E-2</v>
      </c>
      <c r="R288" s="94">
        <f t="shared" si="52"/>
        <v>6.8143595000000001</v>
      </c>
      <c r="S288" s="94">
        <v>0</v>
      </c>
      <c r="T288" s="95">
        <f t="shared" si="53"/>
        <v>0</v>
      </c>
      <c r="AR288" s="96" t="s">
        <v>105</v>
      </c>
      <c r="AT288" s="96" t="s">
        <v>101</v>
      </c>
      <c r="AU288" s="96" t="s">
        <v>44</v>
      </c>
      <c r="AY288" s="7" t="s">
        <v>99</v>
      </c>
      <c r="BE288" s="97">
        <f t="shared" si="54"/>
        <v>0</v>
      </c>
      <c r="BF288" s="97">
        <f t="shared" si="55"/>
        <v>0</v>
      </c>
      <c r="BG288" s="97">
        <f t="shared" si="56"/>
        <v>0</v>
      </c>
      <c r="BH288" s="97">
        <f t="shared" si="57"/>
        <v>0</v>
      </c>
      <c r="BI288" s="97">
        <f t="shared" si="58"/>
        <v>0</v>
      </c>
      <c r="BJ288" s="7" t="s">
        <v>44</v>
      </c>
      <c r="BK288" s="98">
        <f t="shared" si="59"/>
        <v>0</v>
      </c>
      <c r="BL288" s="7" t="s">
        <v>105</v>
      </c>
      <c r="BM288" s="96" t="s">
        <v>634</v>
      </c>
    </row>
    <row r="289" spans="2:65" s="1" customFormat="1" ht="24.3" hidden="1" customHeight="1" x14ac:dyDescent="0.2">
      <c r="B289" s="16"/>
      <c r="C289" s="85" t="s">
        <v>635</v>
      </c>
      <c r="D289" s="85" t="s">
        <v>101</v>
      </c>
      <c r="E289" s="86" t="s">
        <v>636</v>
      </c>
      <c r="F289" s="87" t="s">
        <v>637</v>
      </c>
      <c r="G289" s="88" t="s">
        <v>152</v>
      </c>
      <c r="H289" s="89">
        <v>912.4</v>
      </c>
      <c r="I289" s="90"/>
      <c r="J289" s="89">
        <f t="shared" si="50"/>
        <v>0</v>
      </c>
      <c r="K289" s="91"/>
      <c r="L289" s="16"/>
      <c r="M289" s="92" t="s">
        <v>0</v>
      </c>
      <c r="N289" s="93" t="s">
        <v>24</v>
      </c>
      <c r="P289" s="94">
        <f t="shared" si="51"/>
        <v>0</v>
      </c>
      <c r="Q289" s="94">
        <v>1.92E-3</v>
      </c>
      <c r="R289" s="94">
        <f t="shared" si="52"/>
        <v>1.751808</v>
      </c>
      <c r="S289" s="94">
        <v>0</v>
      </c>
      <c r="T289" s="95">
        <f t="shared" si="53"/>
        <v>0</v>
      </c>
      <c r="AR289" s="96" t="s">
        <v>105</v>
      </c>
      <c r="AT289" s="96" t="s">
        <v>101</v>
      </c>
      <c r="AU289" s="96" t="s">
        <v>44</v>
      </c>
      <c r="AY289" s="7" t="s">
        <v>99</v>
      </c>
      <c r="BE289" s="97">
        <f t="shared" si="54"/>
        <v>0</v>
      </c>
      <c r="BF289" s="97">
        <f t="shared" si="55"/>
        <v>0</v>
      </c>
      <c r="BG289" s="97">
        <f t="shared" si="56"/>
        <v>0</v>
      </c>
      <c r="BH289" s="97">
        <f t="shared" si="57"/>
        <v>0</v>
      </c>
      <c r="BI289" s="97">
        <f t="shared" si="58"/>
        <v>0</v>
      </c>
      <c r="BJ289" s="7" t="s">
        <v>44</v>
      </c>
      <c r="BK289" s="98">
        <f t="shared" si="59"/>
        <v>0</v>
      </c>
      <c r="BL289" s="7" t="s">
        <v>105</v>
      </c>
      <c r="BM289" s="96" t="s">
        <v>638</v>
      </c>
    </row>
    <row r="290" spans="2:65" s="1" customFormat="1" ht="16.5" hidden="1" customHeight="1" x14ac:dyDescent="0.2">
      <c r="B290" s="16"/>
      <c r="C290" s="85" t="s">
        <v>639</v>
      </c>
      <c r="D290" s="85" t="s">
        <v>101</v>
      </c>
      <c r="E290" s="86" t="s">
        <v>640</v>
      </c>
      <c r="F290" s="87" t="s">
        <v>641</v>
      </c>
      <c r="G290" s="88" t="s">
        <v>152</v>
      </c>
      <c r="H290" s="89">
        <v>912.4</v>
      </c>
      <c r="I290" s="90"/>
      <c r="J290" s="89">
        <f t="shared" si="50"/>
        <v>0</v>
      </c>
      <c r="K290" s="91"/>
      <c r="L290" s="16"/>
      <c r="M290" s="92" t="s">
        <v>0</v>
      </c>
      <c r="N290" s="93" t="s">
        <v>24</v>
      </c>
      <c r="P290" s="94">
        <f t="shared" si="51"/>
        <v>0</v>
      </c>
      <c r="Q290" s="94">
        <v>5.0000000000000002E-5</v>
      </c>
      <c r="R290" s="94">
        <f t="shared" si="52"/>
        <v>4.5620000000000001E-2</v>
      </c>
      <c r="S290" s="94">
        <v>0</v>
      </c>
      <c r="T290" s="95">
        <f t="shared" si="53"/>
        <v>0</v>
      </c>
      <c r="AR290" s="96" t="s">
        <v>105</v>
      </c>
      <c r="AT290" s="96" t="s">
        <v>101</v>
      </c>
      <c r="AU290" s="96" t="s">
        <v>44</v>
      </c>
      <c r="AY290" s="7" t="s">
        <v>99</v>
      </c>
      <c r="BE290" s="97">
        <f t="shared" si="54"/>
        <v>0</v>
      </c>
      <c r="BF290" s="97">
        <f t="shared" si="55"/>
        <v>0</v>
      </c>
      <c r="BG290" s="97">
        <f t="shared" si="56"/>
        <v>0</v>
      </c>
      <c r="BH290" s="97">
        <f t="shared" si="57"/>
        <v>0</v>
      </c>
      <c r="BI290" s="97">
        <f t="shared" si="58"/>
        <v>0</v>
      </c>
      <c r="BJ290" s="7" t="s">
        <v>44</v>
      </c>
      <c r="BK290" s="98">
        <f t="shared" si="59"/>
        <v>0</v>
      </c>
      <c r="BL290" s="7" t="s">
        <v>105</v>
      </c>
      <c r="BM290" s="96" t="s">
        <v>642</v>
      </c>
    </row>
    <row r="291" spans="2:65" s="6" customFormat="1" ht="22.8" hidden="1" customHeight="1" x14ac:dyDescent="0.25">
      <c r="B291" s="73"/>
      <c r="D291" s="74" t="s">
        <v>40</v>
      </c>
      <c r="E291" s="83" t="s">
        <v>498</v>
      </c>
      <c r="F291" s="83" t="s">
        <v>643</v>
      </c>
      <c r="I291" s="76"/>
      <c r="J291" s="84">
        <f>BK291</f>
        <v>0</v>
      </c>
      <c r="L291" s="73"/>
      <c r="M291" s="78"/>
      <c r="P291" s="79">
        <f>P292</f>
        <v>0</v>
      </c>
      <c r="R291" s="79">
        <f>R292</f>
        <v>0</v>
      </c>
      <c r="T291" s="80">
        <f>T292</f>
        <v>0</v>
      </c>
      <c r="AR291" s="74" t="s">
        <v>42</v>
      </c>
      <c r="AT291" s="81" t="s">
        <v>40</v>
      </c>
      <c r="AU291" s="81" t="s">
        <v>42</v>
      </c>
      <c r="AY291" s="74" t="s">
        <v>99</v>
      </c>
      <c r="BK291" s="82">
        <f>BK292</f>
        <v>0</v>
      </c>
    </row>
    <row r="292" spans="2:65" s="1" customFormat="1" ht="24.3" hidden="1" customHeight="1" x14ac:dyDescent="0.2">
      <c r="B292" s="16"/>
      <c r="C292" s="85" t="s">
        <v>644</v>
      </c>
      <c r="D292" s="85" t="s">
        <v>101</v>
      </c>
      <c r="E292" s="86" t="s">
        <v>645</v>
      </c>
      <c r="F292" s="87" t="s">
        <v>646</v>
      </c>
      <c r="G292" s="88" t="s">
        <v>143</v>
      </c>
      <c r="H292" s="89">
        <v>2044.1130000000001</v>
      </c>
      <c r="I292" s="90"/>
      <c r="J292" s="89">
        <f>ROUND(I292*H292,3)</f>
        <v>0</v>
      </c>
      <c r="K292" s="91"/>
      <c r="L292" s="16"/>
      <c r="M292" s="92" t="s">
        <v>0</v>
      </c>
      <c r="N292" s="93" t="s">
        <v>24</v>
      </c>
      <c r="P292" s="94">
        <f>O292*H292</f>
        <v>0</v>
      </c>
      <c r="Q292" s="94">
        <v>0</v>
      </c>
      <c r="R292" s="94">
        <f>Q292*H292</f>
        <v>0</v>
      </c>
      <c r="S292" s="94">
        <v>0</v>
      </c>
      <c r="T292" s="95">
        <f>S292*H292</f>
        <v>0</v>
      </c>
      <c r="AR292" s="96" t="s">
        <v>105</v>
      </c>
      <c r="AT292" s="96" t="s">
        <v>101</v>
      </c>
      <c r="AU292" s="96" t="s">
        <v>44</v>
      </c>
      <c r="AY292" s="7" t="s">
        <v>99</v>
      </c>
      <c r="BE292" s="97">
        <f>IF(N292="základná",J292,0)</f>
        <v>0</v>
      </c>
      <c r="BF292" s="97">
        <f>IF(N292="znížená",J292,0)</f>
        <v>0</v>
      </c>
      <c r="BG292" s="97">
        <f>IF(N292="zákl. prenesená",J292,0)</f>
        <v>0</v>
      </c>
      <c r="BH292" s="97">
        <f>IF(N292="zníž. prenesená",J292,0)</f>
        <v>0</v>
      </c>
      <c r="BI292" s="97">
        <f>IF(N292="nulová",J292,0)</f>
        <v>0</v>
      </c>
      <c r="BJ292" s="7" t="s">
        <v>44</v>
      </c>
      <c r="BK292" s="98">
        <f>ROUND(I292*H292,3)</f>
        <v>0</v>
      </c>
      <c r="BL292" s="7" t="s">
        <v>105</v>
      </c>
      <c r="BM292" s="96" t="s">
        <v>647</v>
      </c>
    </row>
    <row r="293" spans="2:65" s="6" customFormat="1" ht="25.95" hidden="1" customHeight="1" x14ac:dyDescent="0.25">
      <c r="B293" s="73"/>
      <c r="D293" s="74" t="s">
        <v>40</v>
      </c>
      <c r="E293" s="75" t="s">
        <v>648</v>
      </c>
      <c r="F293" s="75" t="s">
        <v>649</v>
      </c>
      <c r="I293" s="76"/>
      <c r="J293" s="77" t="e">
        <f>BK293</f>
        <v>#VALUE!</v>
      </c>
      <c r="L293" s="73"/>
      <c r="M293" s="78"/>
      <c r="P293" s="79">
        <f>P294+P310+P327+P343+P347+P362+P367+P423+P442+P454+P462+P469+P472+P477+P481+P484</f>
        <v>0</v>
      </c>
      <c r="R293" s="79">
        <f>R294+R310+R327+R343+R347+R362+R367+R423+R442+R454+R462+R469+R472+R477+R481+R484</f>
        <v>27.378512230000002</v>
      </c>
      <c r="T293" s="80">
        <f>T294+T310+T327+T343+T347+T362+T367+T423+T442+T454+T462+T469+T472+T477+T481+T484</f>
        <v>0</v>
      </c>
      <c r="AR293" s="74" t="s">
        <v>44</v>
      </c>
      <c r="AT293" s="81" t="s">
        <v>40</v>
      </c>
      <c r="AU293" s="81" t="s">
        <v>41</v>
      </c>
      <c r="AY293" s="74" t="s">
        <v>99</v>
      </c>
      <c r="BK293" s="82" t="e">
        <f>BK294+BK310+BK327+BK343+BK347+BK362+BK367+BK423+BK442+BK454+BK462+BK469+BK472+BK477+BK481+BK484</f>
        <v>#VALUE!</v>
      </c>
    </row>
    <row r="294" spans="2:65" s="6" customFormat="1" ht="22.8" hidden="1" customHeight="1" x14ac:dyDescent="0.25">
      <c r="B294" s="73"/>
      <c r="D294" s="74" t="s">
        <v>40</v>
      </c>
      <c r="E294" s="83" t="s">
        <v>650</v>
      </c>
      <c r="F294" s="83" t="s">
        <v>651</v>
      </c>
      <c r="I294" s="76"/>
      <c r="J294" s="84">
        <f>BK294</f>
        <v>0</v>
      </c>
      <c r="L294" s="73"/>
      <c r="M294" s="78"/>
      <c r="P294" s="79">
        <f>SUM(P295:P309)</f>
        <v>0</v>
      </c>
      <c r="R294" s="79">
        <f>SUM(R295:R309)</f>
        <v>2.6526707900000002</v>
      </c>
      <c r="T294" s="80">
        <f>SUM(T295:T309)</f>
        <v>0</v>
      </c>
      <c r="AR294" s="74" t="s">
        <v>44</v>
      </c>
      <c r="AT294" s="81" t="s">
        <v>40</v>
      </c>
      <c r="AU294" s="81" t="s">
        <v>42</v>
      </c>
      <c r="AY294" s="74" t="s">
        <v>99</v>
      </c>
      <c r="BK294" s="82">
        <f>SUM(BK295:BK309)</f>
        <v>0</v>
      </c>
    </row>
    <row r="295" spans="2:65" s="1" customFormat="1" ht="24.3" hidden="1" customHeight="1" x14ac:dyDescent="0.2">
      <c r="B295" s="16"/>
      <c r="C295" s="85" t="s">
        <v>652</v>
      </c>
      <c r="D295" s="85" t="s">
        <v>101</v>
      </c>
      <c r="E295" s="86" t="s">
        <v>653</v>
      </c>
      <c r="F295" s="87" t="s">
        <v>654</v>
      </c>
      <c r="G295" s="88" t="s">
        <v>152</v>
      </c>
      <c r="H295" s="89">
        <v>372.96800000000002</v>
      </c>
      <c r="I295" s="90"/>
      <c r="J295" s="89">
        <f t="shared" ref="J295:J309" si="60">ROUND(I295*H295,3)</f>
        <v>0</v>
      </c>
      <c r="K295" s="91"/>
      <c r="L295" s="16"/>
      <c r="M295" s="92" t="s">
        <v>0</v>
      </c>
      <c r="N295" s="93" t="s">
        <v>24</v>
      </c>
      <c r="P295" s="94">
        <f t="shared" ref="P295:P309" si="61">O295*H295</f>
        <v>0</v>
      </c>
      <c r="Q295" s="94">
        <v>0</v>
      </c>
      <c r="R295" s="94">
        <f t="shared" ref="R295:R309" si="62">Q295*H295</f>
        <v>0</v>
      </c>
      <c r="S295" s="94">
        <v>0</v>
      </c>
      <c r="T295" s="95">
        <f t="shared" ref="T295:T309" si="63">S295*H295</f>
        <v>0</v>
      </c>
      <c r="AR295" s="96" t="s">
        <v>163</v>
      </c>
      <c r="AT295" s="96" t="s">
        <v>101</v>
      </c>
      <c r="AU295" s="96" t="s">
        <v>44</v>
      </c>
      <c r="AY295" s="7" t="s">
        <v>99</v>
      </c>
      <c r="BE295" s="97">
        <f t="shared" ref="BE295:BE309" si="64">IF(N295="základná",J295,0)</f>
        <v>0</v>
      </c>
      <c r="BF295" s="97">
        <f t="shared" ref="BF295:BF309" si="65">IF(N295="znížená",J295,0)</f>
        <v>0</v>
      </c>
      <c r="BG295" s="97">
        <f t="shared" ref="BG295:BG309" si="66">IF(N295="zákl. prenesená",J295,0)</f>
        <v>0</v>
      </c>
      <c r="BH295" s="97">
        <f t="shared" ref="BH295:BH309" si="67">IF(N295="zníž. prenesená",J295,0)</f>
        <v>0</v>
      </c>
      <c r="BI295" s="97">
        <f t="shared" ref="BI295:BI309" si="68">IF(N295="nulová",J295,0)</f>
        <v>0</v>
      </c>
      <c r="BJ295" s="7" t="s">
        <v>44</v>
      </c>
      <c r="BK295" s="98">
        <f t="shared" ref="BK295:BK309" si="69">ROUND(I295*H295,3)</f>
        <v>0</v>
      </c>
      <c r="BL295" s="7" t="s">
        <v>163</v>
      </c>
      <c r="BM295" s="96" t="s">
        <v>655</v>
      </c>
    </row>
    <row r="296" spans="2:65" s="1" customFormat="1" ht="16.5" hidden="1" customHeight="1" x14ac:dyDescent="0.2">
      <c r="B296" s="16"/>
      <c r="C296" s="99" t="s">
        <v>656</v>
      </c>
      <c r="D296" s="99" t="s">
        <v>370</v>
      </c>
      <c r="E296" s="100" t="s">
        <v>657</v>
      </c>
      <c r="F296" s="101" t="s">
        <v>658</v>
      </c>
      <c r="G296" s="102" t="s">
        <v>143</v>
      </c>
      <c r="H296" s="103">
        <v>0.112</v>
      </c>
      <c r="I296" s="104"/>
      <c r="J296" s="103">
        <f t="shared" si="60"/>
        <v>0</v>
      </c>
      <c r="K296" s="105"/>
      <c r="L296" s="106"/>
      <c r="M296" s="107" t="s">
        <v>0</v>
      </c>
      <c r="N296" s="108" t="s">
        <v>24</v>
      </c>
      <c r="P296" s="94">
        <f t="shared" si="61"/>
        <v>0</v>
      </c>
      <c r="Q296" s="94">
        <v>1</v>
      </c>
      <c r="R296" s="94">
        <f t="shared" si="62"/>
        <v>0.112</v>
      </c>
      <c r="S296" s="94">
        <v>0</v>
      </c>
      <c r="T296" s="95">
        <f t="shared" si="63"/>
        <v>0</v>
      </c>
      <c r="AR296" s="96" t="s">
        <v>228</v>
      </c>
      <c r="AT296" s="96" t="s">
        <v>370</v>
      </c>
      <c r="AU296" s="96" t="s">
        <v>44</v>
      </c>
      <c r="AY296" s="7" t="s">
        <v>99</v>
      </c>
      <c r="BE296" s="97">
        <f t="shared" si="64"/>
        <v>0</v>
      </c>
      <c r="BF296" s="97">
        <f t="shared" si="65"/>
        <v>0</v>
      </c>
      <c r="BG296" s="97">
        <f t="shared" si="66"/>
        <v>0</v>
      </c>
      <c r="BH296" s="97">
        <f t="shared" si="67"/>
        <v>0</v>
      </c>
      <c r="BI296" s="97">
        <f t="shared" si="68"/>
        <v>0</v>
      </c>
      <c r="BJ296" s="7" t="s">
        <v>44</v>
      </c>
      <c r="BK296" s="98">
        <f t="shared" si="69"/>
        <v>0</v>
      </c>
      <c r="BL296" s="7" t="s">
        <v>163</v>
      </c>
      <c r="BM296" s="96" t="s">
        <v>659</v>
      </c>
    </row>
    <row r="297" spans="2:65" s="1" customFormat="1" ht="33" hidden="1" customHeight="1" x14ac:dyDescent="0.2">
      <c r="B297" s="16"/>
      <c r="C297" s="85" t="s">
        <v>660</v>
      </c>
      <c r="D297" s="85" t="s">
        <v>101</v>
      </c>
      <c r="E297" s="86" t="s">
        <v>661</v>
      </c>
      <c r="F297" s="87" t="s">
        <v>662</v>
      </c>
      <c r="G297" s="88" t="s">
        <v>663</v>
      </c>
      <c r="H297" s="89">
        <v>20</v>
      </c>
      <c r="I297" s="90"/>
      <c r="J297" s="89">
        <f t="shared" si="60"/>
        <v>0</v>
      </c>
      <c r="K297" s="91"/>
      <c r="L297" s="16"/>
      <c r="M297" s="92" t="s">
        <v>0</v>
      </c>
      <c r="N297" s="93" t="s">
        <v>24</v>
      </c>
      <c r="P297" s="94">
        <f t="shared" si="61"/>
        <v>0</v>
      </c>
      <c r="Q297" s="94">
        <v>0</v>
      </c>
      <c r="R297" s="94">
        <f t="shared" si="62"/>
        <v>0</v>
      </c>
      <c r="S297" s="94">
        <v>0</v>
      </c>
      <c r="T297" s="95">
        <f t="shared" si="63"/>
        <v>0</v>
      </c>
      <c r="AR297" s="96" t="s">
        <v>163</v>
      </c>
      <c r="AT297" s="96" t="s">
        <v>101</v>
      </c>
      <c r="AU297" s="96" t="s">
        <v>44</v>
      </c>
      <c r="AY297" s="7" t="s">
        <v>99</v>
      </c>
      <c r="BE297" s="97">
        <f t="shared" si="64"/>
        <v>0</v>
      </c>
      <c r="BF297" s="97">
        <f t="shared" si="65"/>
        <v>0</v>
      </c>
      <c r="BG297" s="97">
        <f t="shared" si="66"/>
        <v>0</v>
      </c>
      <c r="BH297" s="97">
        <f t="shared" si="67"/>
        <v>0</v>
      </c>
      <c r="BI297" s="97">
        <f t="shared" si="68"/>
        <v>0</v>
      </c>
      <c r="BJ297" s="7" t="s">
        <v>44</v>
      </c>
      <c r="BK297" s="98">
        <f t="shared" si="69"/>
        <v>0</v>
      </c>
      <c r="BL297" s="7" t="s">
        <v>163</v>
      </c>
      <c r="BM297" s="96" t="s">
        <v>664</v>
      </c>
    </row>
    <row r="298" spans="2:65" s="1" customFormat="1" ht="24.3" hidden="1" customHeight="1" x14ac:dyDescent="0.2">
      <c r="B298" s="16"/>
      <c r="C298" s="85" t="s">
        <v>665</v>
      </c>
      <c r="D298" s="85" t="s">
        <v>101</v>
      </c>
      <c r="E298" s="86" t="s">
        <v>666</v>
      </c>
      <c r="F298" s="87" t="s">
        <v>667</v>
      </c>
      <c r="G298" s="88" t="s">
        <v>152</v>
      </c>
      <c r="H298" s="89">
        <v>58.923000000000002</v>
      </c>
      <c r="I298" s="90"/>
      <c r="J298" s="89">
        <f t="shared" si="60"/>
        <v>0</v>
      </c>
      <c r="K298" s="91"/>
      <c r="L298" s="16"/>
      <c r="M298" s="92" t="s">
        <v>0</v>
      </c>
      <c r="N298" s="93" t="s">
        <v>24</v>
      </c>
      <c r="P298" s="94">
        <f t="shared" si="61"/>
        <v>0</v>
      </c>
      <c r="Q298" s="94">
        <v>0</v>
      </c>
      <c r="R298" s="94">
        <f t="shared" si="62"/>
        <v>0</v>
      </c>
      <c r="S298" s="94">
        <v>0</v>
      </c>
      <c r="T298" s="95">
        <f t="shared" si="63"/>
        <v>0</v>
      </c>
      <c r="AR298" s="96" t="s">
        <v>163</v>
      </c>
      <c r="AT298" s="96" t="s">
        <v>101</v>
      </c>
      <c r="AU298" s="96" t="s">
        <v>44</v>
      </c>
      <c r="AY298" s="7" t="s">
        <v>99</v>
      </c>
      <c r="BE298" s="97">
        <f t="shared" si="64"/>
        <v>0</v>
      </c>
      <c r="BF298" s="97">
        <f t="shared" si="65"/>
        <v>0</v>
      </c>
      <c r="BG298" s="97">
        <f t="shared" si="66"/>
        <v>0</v>
      </c>
      <c r="BH298" s="97">
        <f t="shared" si="67"/>
        <v>0</v>
      </c>
      <c r="BI298" s="97">
        <f t="shared" si="68"/>
        <v>0</v>
      </c>
      <c r="BJ298" s="7" t="s">
        <v>44</v>
      </c>
      <c r="BK298" s="98">
        <f t="shared" si="69"/>
        <v>0</v>
      </c>
      <c r="BL298" s="7" t="s">
        <v>163</v>
      </c>
      <c r="BM298" s="96" t="s">
        <v>668</v>
      </c>
    </row>
    <row r="299" spans="2:65" s="1" customFormat="1" ht="16.5" hidden="1" customHeight="1" x14ac:dyDescent="0.2">
      <c r="B299" s="16"/>
      <c r="C299" s="99" t="s">
        <v>669</v>
      </c>
      <c r="D299" s="99" t="s">
        <v>370</v>
      </c>
      <c r="E299" s="100" t="s">
        <v>657</v>
      </c>
      <c r="F299" s="101" t="s">
        <v>658</v>
      </c>
      <c r="G299" s="102" t="s">
        <v>143</v>
      </c>
      <c r="H299" s="103">
        <v>2.1000000000000001E-2</v>
      </c>
      <c r="I299" s="104"/>
      <c r="J299" s="103">
        <f t="shared" si="60"/>
        <v>0</v>
      </c>
      <c r="K299" s="105"/>
      <c r="L299" s="106"/>
      <c r="M299" s="107" t="s">
        <v>0</v>
      </c>
      <c r="N299" s="108" t="s">
        <v>24</v>
      </c>
      <c r="P299" s="94">
        <f t="shared" si="61"/>
        <v>0</v>
      </c>
      <c r="Q299" s="94">
        <v>1</v>
      </c>
      <c r="R299" s="94">
        <f t="shared" si="62"/>
        <v>2.1000000000000001E-2</v>
      </c>
      <c r="S299" s="94">
        <v>0</v>
      </c>
      <c r="T299" s="95">
        <f t="shared" si="63"/>
        <v>0</v>
      </c>
      <c r="AR299" s="96" t="s">
        <v>228</v>
      </c>
      <c r="AT299" s="96" t="s">
        <v>370</v>
      </c>
      <c r="AU299" s="96" t="s">
        <v>44</v>
      </c>
      <c r="AY299" s="7" t="s">
        <v>99</v>
      </c>
      <c r="BE299" s="97">
        <f t="shared" si="64"/>
        <v>0</v>
      </c>
      <c r="BF299" s="97">
        <f t="shared" si="65"/>
        <v>0</v>
      </c>
      <c r="BG299" s="97">
        <f t="shared" si="66"/>
        <v>0</v>
      </c>
      <c r="BH299" s="97">
        <f t="shared" si="67"/>
        <v>0</v>
      </c>
      <c r="BI299" s="97">
        <f t="shared" si="68"/>
        <v>0</v>
      </c>
      <c r="BJ299" s="7" t="s">
        <v>44</v>
      </c>
      <c r="BK299" s="98">
        <f t="shared" si="69"/>
        <v>0</v>
      </c>
      <c r="BL299" s="7" t="s">
        <v>163</v>
      </c>
      <c r="BM299" s="96" t="s">
        <v>670</v>
      </c>
    </row>
    <row r="300" spans="2:65" s="1" customFormat="1" ht="24.3" hidden="1" customHeight="1" x14ac:dyDescent="0.2">
      <c r="B300" s="16"/>
      <c r="C300" s="85" t="s">
        <v>671</v>
      </c>
      <c r="D300" s="85" t="s">
        <v>101</v>
      </c>
      <c r="E300" s="86" t="s">
        <v>672</v>
      </c>
      <c r="F300" s="87" t="s">
        <v>673</v>
      </c>
      <c r="G300" s="88" t="s">
        <v>663</v>
      </c>
      <c r="H300" s="89">
        <v>60</v>
      </c>
      <c r="I300" s="90"/>
      <c r="J300" s="89">
        <f t="shared" si="60"/>
        <v>0</v>
      </c>
      <c r="K300" s="91"/>
      <c r="L300" s="16"/>
      <c r="M300" s="92" t="s">
        <v>0</v>
      </c>
      <c r="N300" s="93" t="s">
        <v>24</v>
      </c>
      <c r="P300" s="94">
        <f t="shared" si="61"/>
        <v>0</v>
      </c>
      <c r="Q300" s="94">
        <v>0</v>
      </c>
      <c r="R300" s="94">
        <f t="shared" si="62"/>
        <v>0</v>
      </c>
      <c r="S300" s="94">
        <v>0</v>
      </c>
      <c r="T300" s="95">
        <f t="shared" si="63"/>
        <v>0</v>
      </c>
      <c r="AR300" s="96" t="s">
        <v>163</v>
      </c>
      <c r="AT300" s="96" t="s">
        <v>101</v>
      </c>
      <c r="AU300" s="96" t="s">
        <v>44</v>
      </c>
      <c r="AY300" s="7" t="s">
        <v>99</v>
      </c>
      <c r="BE300" s="97">
        <f t="shared" si="64"/>
        <v>0</v>
      </c>
      <c r="BF300" s="97">
        <f t="shared" si="65"/>
        <v>0</v>
      </c>
      <c r="BG300" s="97">
        <f t="shared" si="66"/>
        <v>0</v>
      </c>
      <c r="BH300" s="97">
        <f t="shared" si="67"/>
        <v>0</v>
      </c>
      <c r="BI300" s="97">
        <f t="shared" si="68"/>
        <v>0</v>
      </c>
      <c r="BJ300" s="7" t="s">
        <v>44</v>
      </c>
      <c r="BK300" s="98">
        <f t="shared" si="69"/>
        <v>0</v>
      </c>
      <c r="BL300" s="7" t="s">
        <v>163</v>
      </c>
      <c r="BM300" s="96" t="s">
        <v>674</v>
      </c>
    </row>
    <row r="301" spans="2:65" s="1" customFormat="1" ht="24.3" hidden="1" customHeight="1" x14ac:dyDescent="0.2">
      <c r="B301" s="16"/>
      <c r="C301" s="85" t="s">
        <v>675</v>
      </c>
      <c r="D301" s="85" t="s">
        <v>101</v>
      </c>
      <c r="E301" s="86" t="s">
        <v>676</v>
      </c>
      <c r="F301" s="87" t="s">
        <v>677</v>
      </c>
      <c r="G301" s="88" t="s">
        <v>152</v>
      </c>
      <c r="H301" s="89">
        <v>24</v>
      </c>
      <c r="I301" s="90"/>
      <c r="J301" s="89">
        <f t="shared" si="60"/>
        <v>0</v>
      </c>
      <c r="K301" s="91"/>
      <c r="L301" s="16"/>
      <c r="M301" s="92" t="s">
        <v>0</v>
      </c>
      <c r="N301" s="93" t="s">
        <v>24</v>
      </c>
      <c r="P301" s="94">
        <f t="shared" si="61"/>
        <v>0</v>
      </c>
      <c r="Q301" s="94">
        <v>0</v>
      </c>
      <c r="R301" s="94">
        <f t="shared" si="62"/>
        <v>0</v>
      </c>
      <c r="S301" s="94">
        <v>0</v>
      </c>
      <c r="T301" s="95">
        <f t="shared" si="63"/>
        <v>0</v>
      </c>
      <c r="AR301" s="96" t="s">
        <v>163</v>
      </c>
      <c r="AT301" s="96" t="s">
        <v>101</v>
      </c>
      <c r="AU301" s="96" t="s">
        <v>44</v>
      </c>
      <c r="AY301" s="7" t="s">
        <v>99</v>
      </c>
      <c r="BE301" s="97">
        <f t="shared" si="64"/>
        <v>0</v>
      </c>
      <c r="BF301" s="97">
        <f t="shared" si="65"/>
        <v>0</v>
      </c>
      <c r="BG301" s="97">
        <f t="shared" si="66"/>
        <v>0</v>
      </c>
      <c r="BH301" s="97">
        <f t="shared" si="67"/>
        <v>0</v>
      </c>
      <c r="BI301" s="97">
        <f t="shared" si="68"/>
        <v>0</v>
      </c>
      <c r="BJ301" s="7" t="s">
        <v>44</v>
      </c>
      <c r="BK301" s="98">
        <f t="shared" si="69"/>
        <v>0</v>
      </c>
      <c r="BL301" s="7" t="s">
        <v>163</v>
      </c>
      <c r="BM301" s="96" t="s">
        <v>678</v>
      </c>
    </row>
    <row r="302" spans="2:65" s="1" customFormat="1" ht="24.3" hidden="1" customHeight="1" x14ac:dyDescent="0.2">
      <c r="B302" s="16"/>
      <c r="C302" s="99" t="s">
        <v>679</v>
      </c>
      <c r="D302" s="99" t="s">
        <v>370</v>
      </c>
      <c r="E302" s="100" t="s">
        <v>680</v>
      </c>
      <c r="F302" s="101" t="s">
        <v>681</v>
      </c>
      <c r="G302" s="102" t="s">
        <v>152</v>
      </c>
      <c r="H302" s="103">
        <v>27.6</v>
      </c>
      <c r="I302" s="104"/>
      <c r="J302" s="103">
        <f t="shared" si="60"/>
        <v>0</v>
      </c>
      <c r="K302" s="105"/>
      <c r="L302" s="106"/>
      <c r="M302" s="107" t="s">
        <v>0</v>
      </c>
      <c r="N302" s="108" t="s">
        <v>24</v>
      </c>
      <c r="P302" s="94">
        <f t="shared" si="61"/>
        <v>0</v>
      </c>
      <c r="Q302" s="94">
        <v>9.6000000000000002E-4</v>
      </c>
      <c r="R302" s="94">
        <f t="shared" si="62"/>
        <v>2.6496000000000002E-2</v>
      </c>
      <c r="S302" s="94">
        <v>0</v>
      </c>
      <c r="T302" s="95">
        <f t="shared" si="63"/>
        <v>0</v>
      </c>
      <c r="AR302" s="96" t="s">
        <v>228</v>
      </c>
      <c r="AT302" s="96" t="s">
        <v>370</v>
      </c>
      <c r="AU302" s="96" t="s">
        <v>44</v>
      </c>
      <c r="AY302" s="7" t="s">
        <v>99</v>
      </c>
      <c r="BE302" s="97">
        <f t="shared" si="64"/>
        <v>0</v>
      </c>
      <c r="BF302" s="97">
        <f t="shared" si="65"/>
        <v>0</v>
      </c>
      <c r="BG302" s="97">
        <f t="shared" si="66"/>
        <v>0</v>
      </c>
      <c r="BH302" s="97">
        <f t="shared" si="67"/>
        <v>0</v>
      </c>
      <c r="BI302" s="97">
        <f t="shared" si="68"/>
        <v>0</v>
      </c>
      <c r="BJ302" s="7" t="s">
        <v>44</v>
      </c>
      <c r="BK302" s="98">
        <f t="shared" si="69"/>
        <v>0</v>
      </c>
      <c r="BL302" s="7" t="s">
        <v>163</v>
      </c>
      <c r="BM302" s="96" t="s">
        <v>682</v>
      </c>
    </row>
    <row r="303" spans="2:65" s="1" customFormat="1" ht="24.3" hidden="1" customHeight="1" x14ac:dyDescent="0.2">
      <c r="B303" s="16"/>
      <c r="C303" s="85" t="s">
        <v>683</v>
      </c>
      <c r="D303" s="85" t="s">
        <v>101</v>
      </c>
      <c r="E303" s="86" t="s">
        <v>684</v>
      </c>
      <c r="F303" s="87" t="s">
        <v>685</v>
      </c>
      <c r="G303" s="88" t="s">
        <v>152</v>
      </c>
      <c r="H303" s="89">
        <v>57.38</v>
      </c>
      <c r="I303" s="90"/>
      <c r="J303" s="89">
        <f t="shared" si="60"/>
        <v>0</v>
      </c>
      <c r="K303" s="91"/>
      <c r="L303" s="16"/>
      <c r="M303" s="92" t="s">
        <v>0</v>
      </c>
      <c r="N303" s="93" t="s">
        <v>24</v>
      </c>
      <c r="P303" s="94">
        <f t="shared" si="61"/>
        <v>0</v>
      </c>
      <c r="Q303" s="94">
        <v>8.0000000000000007E-5</v>
      </c>
      <c r="R303" s="94">
        <f t="shared" si="62"/>
        <v>4.5904000000000006E-3</v>
      </c>
      <c r="S303" s="94">
        <v>0</v>
      </c>
      <c r="T303" s="95">
        <f t="shared" si="63"/>
        <v>0</v>
      </c>
      <c r="AR303" s="96" t="s">
        <v>163</v>
      </c>
      <c r="AT303" s="96" t="s">
        <v>101</v>
      </c>
      <c r="AU303" s="96" t="s">
        <v>44</v>
      </c>
      <c r="AY303" s="7" t="s">
        <v>99</v>
      </c>
      <c r="BE303" s="97">
        <f t="shared" si="64"/>
        <v>0</v>
      </c>
      <c r="BF303" s="97">
        <f t="shared" si="65"/>
        <v>0</v>
      </c>
      <c r="BG303" s="97">
        <f t="shared" si="66"/>
        <v>0</v>
      </c>
      <c r="BH303" s="97">
        <f t="shared" si="67"/>
        <v>0</v>
      </c>
      <c r="BI303" s="97">
        <f t="shared" si="68"/>
        <v>0</v>
      </c>
      <c r="BJ303" s="7" t="s">
        <v>44</v>
      </c>
      <c r="BK303" s="98">
        <f t="shared" si="69"/>
        <v>0</v>
      </c>
      <c r="BL303" s="7" t="s">
        <v>163</v>
      </c>
      <c r="BM303" s="96" t="s">
        <v>686</v>
      </c>
    </row>
    <row r="304" spans="2:65" s="1" customFormat="1" ht="37.799999999999997" hidden="1" customHeight="1" x14ac:dyDescent="0.2">
      <c r="B304" s="16"/>
      <c r="C304" s="99" t="s">
        <v>687</v>
      </c>
      <c r="D304" s="99" t="s">
        <v>370</v>
      </c>
      <c r="E304" s="100" t="s">
        <v>688</v>
      </c>
      <c r="F304" s="101" t="s">
        <v>689</v>
      </c>
      <c r="G304" s="102" t="s">
        <v>152</v>
      </c>
      <c r="H304" s="103">
        <v>65.986999999999995</v>
      </c>
      <c r="I304" s="104"/>
      <c r="J304" s="103">
        <f t="shared" si="60"/>
        <v>0</v>
      </c>
      <c r="K304" s="105"/>
      <c r="L304" s="106"/>
      <c r="M304" s="107" t="s">
        <v>0</v>
      </c>
      <c r="N304" s="108" t="s">
        <v>24</v>
      </c>
      <c r="P304" s="94">
        <f t="shared" si="61"/>
        <v>0</v>
      </c>
      <c r="Q304" s="94">
        <v>2E-3</v>
      </c>
      <c r="R304" s="94">
        <f t="shared" si="62"/>
        <v>0.13197399999999998</v>
      </c>
      <c r="S304" s="94">
        <v>0</v>
      </c>
      <c r="T304" s="95">
        <f t="shared" si="63"/>
        <v>0</v>
      </c>
      <c r="AR304" s="96" t="s">
        <v>228</v>
      </c>
      <c r="AT304" s="96" t="s">
        <v>370</v>
      </c>
      <c r="AU304" s="96" t="s">
        <v>44</v>
      </c>
      <c r="AY304" s="7" t="s">
        <v>99</v>
      </c>
      <c r="BE304" s="97">
        <f t="shared" si="64"/>
        <v>0</v>
      </c>
      <c r="BF304" s="97">
        <f t="shared" si="65"/>
        <v>0</v>
      </c>
      <c r="BG304" s="97">
        <f t="shared" si="66"/>
        <v>0</v>
      </c>
      <c r="BH304" s="97">
        <f t="shared" si="67"/>
        <v>0</v>
      </c>
      <c r="BI304" s="97">
        <f t="shared" si="68"/>
        <v>0</v>
      </c>
      <c r="BJ304" s="7" t="s">
        <v>44</v>
      </c>
      <c r="BK304" s="98">
        <f t="shared" si="69"/>
        <v>0</v>
      </c>
      <c r="BL304" s="7" t="s">
        <v>163</v>
      </c>
      <c r="BM304" s="96" t="s">
        <v>690</v>
      </c>
    </row>
    <row r="305" spans="2:65" s="1" customFormat="1" ht="24.3" hidden="1" customHeight="1" x14ac:dyDescent="0.2">
      <c r="B305" s="16"/>
      <c r="C305" s="85" t="s">
        <v>691</v>
      </c>
      <c r="D305" s="85" t="s">
        <v>101</v>
      </c>
      <c r="E305" s="86" t="s">
        <v>692</v>
      </c>
      <c r="F305" s="87" t="s">
        <v>693</v>
      </c>
      <c r="G305" s="88" t="s">
        <v>152</v>
      </c>
      <c r="H305" s="89">
        <v>372.96800000000002</v>
      </c>
      <c r="I305" s="90"/>
      <c r="J305" s="89">
        <f t="shared" si="60"/>
        <v>0</v>
      </c>
      <c r="K305" s="91"/>
      <c r="L305" s="16"/>
      <c r="M305" s="92" t="s">
        <v>0</v>
      </c>
      <c r="N305" s="93" t="s">
        <v>24</v>
      </c>
      <c r="P305" s="94">
        <f t="shared" si="61"/>
        <v>0</v>
      </c>
      <c r="Q305" s="94">
        <v>5.4000000000000001E-4</v>
      </c>
      <c r="R305" s="94">
        <f t="shared" si="62"/>
        <v>0.20140272000000001</v>
      </c>
      <c r="S305" s="94">
        <v>0</v>
      </c>
      <c r="T305" s="95">
        <f t="shared" si="63"/>
        <v>0</v>
      </c>
      <c r="AR305" s="96" t="s">
        <v>163</v>
      </c>
      <c r="AT305" s="96" t="s">
        <v>101</v>
      </c>
      <c r="AU305" s="96" t="s">
        <v>44</v>
      </c>
      <c r="AY305" s="7" t="s">
        <v>99</v>
      </c>
      <c r="BE305" s="97">
        <f t="shared" si="64"/>
        <v>0</v>
      </c>
      <c r="BF305" s="97">
        <f t="shared" si="65"/>
        <v>0</v>
      </c>
      <c r="BG305" s="97">
        <f t="shared" si="66"/>
        <v>0</v>
      </c>
      <c r="BH305" s="97">
        <f t="shared" si="67"/>
        <v>0</v>
      </c>
      <c r="BI305" s="97">
        <f t="shared" si="68"/>
        <v>0</v>
      </c>
      <c r="BJ305" s="7" t="s">
        <v>44</v>
      </c>
      <c r="BK305" s="98">
        <f t="shared" si="69"/>
        <v>0</v>
      </c>
      <c r="BL305" s="7" t="s">
        <v>163</v>
      </c>
      <c r="BM305" s="96" t="s">
        <v>694</v>
      </c>
    </row>
    <row r="306" spans="2:65" s="1" customFormat="1" ht="24.3" hidden="1" customHeight="1" x14ac:dyDescent="0.2">
      <c r="B306" s="16"/>
      <c r="C306" s="99" t="s">
        <v>695</v>
      </c>
      <c r="D306" s="99" t="s">
        <v>370</v>
      </c>
      <c r="E306" s="100" t="s">
        <v>696</v>
      </c>
      <c r="F306" s="101" t="s">
        <v>697</v>
      </c>
      <c r="G306" s="102" t="s">
        <v>152</v>
      </c>
      <c r="H306" s="103">
        <v>428.91300000000001</v>
      </c>
      <c r="I306" s="104"/>
      <c r="J306" s="103">
        <f t="shared" si="60"/>
        <v>0</v>
      </c>
      <c r="K306" s="105"/>
      <c r="L306" s="106"/>
      <c r="M306" s="107" t="s">
        <v>0</v>
      </c>
      <c r="N306" s="108" t="s">
        <v>24</v>
      </c>
      <c r="P306" s="94">
        <f t="shared" si="61"/>
        <v>0</v>
      </c>
      <c r="Q306" s="94">
        <v>4.2500000000000003E-3</v>
      </c>
      <c r="R306" s="94">
        <f t="shared" si="62"/>
        <v>1.8228802500000001</v>
      </c>
      <c r="S306" s="94">
        <v>0</v>
      </c>
      <c r="T306" s="95">
        <f t="shared" si="63"/>
        <v>0</v>
      </c>
      <c r="AR306" s="96" t="s">
        <v>228</v>
      </c>
      <c r="AT306" s="96" t="s">
        <v>370</v>
      </c>
      <c r="AU306" s="96" t="s">
        <v>44</v>
      </c>
      <c r="AY306" s="7" t="s">
        <v>99</v>
      </c>
      <c r="BE306" s="97">
        <f t="shared" si="64"/>
        <v>0</v>
      </c>
      <c r="BF306" s="97">
        <f t="shared" si="65"/>
        <v>0</v>
      </c>
      <c r="BG306" s="97">
        <f t="shared" si="66"/>
        <v>0</v>
      </c>
      <c r="BH306" s="97">
        <f t="shared" si="67"/>
        <v>0</v>
      </c>
      <c r="BI306" s="97">
        <f t="shared" si="68"/>
        <v>0</v>
      </c>
      <c r="BJ306" s="7" t="s">
        <v>44</v>
      </c>
      <c r="BK306" s="98">
        <f t="shared" si="69"/>
        <v>0</v>
      </c>
      <c r="BL306" s="7" t="s">
        <v>163</v>
      </c>
      <c r="BM306" s="96" t="s">
        <v>698</v>
      </c>
    </row>
    <row r="307" spans="2:65" s="1" customFormat="1" ht="24.3" hidden="1" customHeight="1" x14ac:dyDescent="0.2">
      <c r="B307" s="16"/>
      <c r="C307" s="85" t="s">
        <v>699</v>
      </c>
      <c r="D307" s="85" t="s">
        <v>101</v>
      </c>
      <c r="E307" s="86" t="s">
        <v>700</v>
      </c>
      <c r="F307" s="87" t="s">
        <v>701</v>
      </c>
      <c r="G307" s="88" t="s">
        <v>152</v>
      </c>
      <c r="H307" s="89">
        <v>58.923000000000002</v>
      </c>
      <c r="I307" s="90"/>
      <c r="J307" s="89">
        <f t="shared" si="60"/>
        <v>0</v>
      </c>
      <c r="K307" s="91"/>
      <c r="L307" s="16"/>
      <c r="M307" s="92" t="s">
        <v>0</v>
      </c>
      <c r="N307" s="93" t="s">
        <v>24</v>
      </c>
      <c r="P307" s="94">
        <f t="shared" si="61"/>
        <v>0</v>
      </c>
      <c r="Q307" s="94">
        <v>5.4000000000000001E-4</v>
      </c>
      <c r="R307" s="94">
        <f t="shared" si="62"/>
        <v>3.181842E-2</v>
      </c>
      <c r="S307" s="94">
        <v>0</v>
      </c>
      <c r="T307" s="95">
        <f t="shared" si="63"/>
        <v>0</v>
      </c>
      <c r="AR307" s="96" t="s">
        <v>163</v>
      </c>
      <c r="AT307" s="96" t="s">
        <v>101</v>
      </c>
      <c r="AU307" s="96" t="s">
        <v>44</v>
      </c>
      <c r="AY307" s="7" t="s">
        <v>99</v>
      </c>
      <c r="BE307" s="97">
        <f t="shared" si="64"/>
        <v>0</v>
      </c>
      <c r="BF307" s="97">
        <f t="shared" si="65"/>
        <v>0</v>
      </c>
      <c r="BG307" s="97">
        <f t="shared" si="66"/>
        <v>0</v>
      </c>
      <c r="BH307" s="97">
        <f t="shared" si="67"/>
        <v>0</v>
      </c>
      <c r="BI307" s="97">
        <f t="shared" si="68"/>
        <v>0</v>
      </c>
      <c r="BJ307" s="7" t="s">
        <v>44</v>
      </c>
      <c r="BK307" s="98">
        <f t="shared" si="69"/>
        <v>0</v>
      </c>
      <c r="BL307" s="7" t="s">
        <v>163</v>
      </c>
      <c r="BM307" s="96" t="s">
        <v>702</v>
      </c>
    </row>
    <row r="308" spans="2:65" s="1" customFormat="1" ht="24.3" hidden="1" customHeight="1" x14ac:dyDescent="0.2">
      <c r="B308" s="16"/>
      <c r="C308" s="99" t="s">
        <v>703</v>
      </c>
      <c r="D308" s="99" t="s">
        <v>370</v>
      </c>
      <c r="E308" s="100" t="s">
        <v>696</v>
      </c>
      <c r="F308" s="101" t="s">
        <v>697</v>
      </c>
      <c r="G308" s="102" t="s">
        <v>152</v>
      </c>
      <c r="H308" s="103">
        <v>70.707999999999998</v>
      </c>
      <c r="I308" s="104"/>
      <c r="J308" s="103">
        <f t="shared" si="60"/>
        <v>0</v>
      </c>
      <c r="K308" s="105"/>
      <c r="L308" s="106"/>
      <c r="M308" s="107" t="s">
        <v>0</v>
      </c>
      <c r="N308" s="108" t="s">
        <v>24</v>
      </c>
      <c r="P308" s="94">
        <f t="shared" si="61"/>
        <v>0</v>
      </c>
      <c r="Q308" s="94">
        <v>4.2500000000000003E-3</v>
      </c>
      <c r="R308" s="94">
        <f t="shared" si="62"/>
        <v>0.30050900000000003</v>
      </c>
      <c r="S308" s="94">
        <v>0</v>
      </c>
      <c r="T308" s="95">
        <f t="shared" si="63"/>
        <v>0</v>
      </c>
      <c r="AR308" s="96" t="s">
        <v>228</v>
      </c>
      <c r="AT308" s="96" t="s">
        <v>370</v>
      </c>
      <c r="AU308" s="96" t="s">
        <v>44</v>
      </c>
      <c r="AY308" s="7" t="s">
        <v>99</v>
      </c>
      <c r="BE308" s="97">
        <f t="shared" si="64"/>
        <v>0</v>
      </c>
      <c r="BF308" s="97">
        <f t="shared" si="65"/>
        <v>0</v>
      </c>
      <c r="BG308" s="97">
        <f t="shared" si="66"/>
        <v>0</v>
      </c>
      <c r="BH308" s="97">
        <f t="shared" si="67"/>
        <v>0</v>
      </c>
      <c r="BI308" s="97">
        <f t="shared" si="68"/>
        <v>0</v>
      </c>
      <c r="BJ308" s="7" t="s">
        <v>44</v>
      </c>
      <c r="BK308" s="98">
        <f t="shared" si="69"/>
        <v>0</v>
      </c>
      <c r="BL308" s="7" t="s">
        <v>163</v>
      </c>
      <c r="BM308" s="96" t="s">
        <v>704</v>
      </c>
    </row>
    <row r="309" spans="2:65" s="1" customFormat="1" ht="24.3" hidden="1" customHeight="1" x14ac:dyDescent="0.2">
      <c r="B309" s="16"/>
      <c r="C309" s="85" t="s">
        <v>705</v>
      </c>
      <c r="D309" s="85" t="s">
        <v>101</v>
      </c>
      <c r="E309" s="86" t="s">
        <v>706</v>
      </c>
      <c r="F309" s="87" t="s">
        <v>707</v>
      </c>
      <c r="G309" s="88" t="s">
        <v>708</v>
      </c>
      <c r="H309" s="90"/>
      <c r="I309" s="90"/>
      <c r="J309" s="89">
        <f t="shared" si="60"/>
        <v>0</v>
      </c>
      <c r="K309" s="91"/>
      <c r="L309" s="16"/>
      <c r="M309" s="92" t="s">
        <v>0</v>
      </c>
      <c r="N309" s="93" t="s">
        <v>24</v>
      </c>
      <c r="P309" s="94">
        <f t="shared" si="61"/>
        <v>0</v>
      </c>
      <c r="Q309" s="94">
        <v>0</v>
      </c>
      <c r="R309" s="94">
        <f t="shared" si="62"/>
        <v>0</v>
      </c>
      <c r="S309" s="94">
        <v>0</v>
      </c>
      <c r="T309" s="95">
        <f t="shared" si="63"/>
        <v>0</v>
      </c>
      <c r="AR309" s="96" t="s">
        <v>163</v>
      </c>
      <c r="AT309" s="96" t="s">
        <v>101</v>
      </c>
      <c r="AU309" s="96" t="s">
        <v>44</v>
      </c>
      <c r="AY309" s="7" t="s">
        <v>99</v>
      </c>
      <c r="BE309" s="97">
        <f t="shared" si="64"/>
        <v>0</v>
      </c>
      <c r="BF309" s="97">
        <f t="shared" si="65"/>
        <v>0</v>
      </c>
      <c r="BG309" s="97">
        <f t="shared" si="66"/>
        <v>0</v>
      </c>
      <c r="BH309" s="97">
        <f t="shared" si="67"/>
        <v>0</v>
      </c>
      <c r="BI309" s="97">
        <f t="shared" si="68"/>
        <v>0</v>
      </c>
      <c r="BJ309" s="7" t="s">
        <v>44</v>
      </c>
      <c r="BK309" s="98">
        <f t="shared" si="69"/>
        <v>0</v>
      </c>
      <c r="BL309" s="7" t="s">
        <v>163</v>
      </c>
      <c r="BM309" s="96" t="s">
        <v>709</v>
      </c>
    </row>
    <row r="310" spans="2:65" s="6" customFormat="1" ht="22.8" hidden="1" customHeight="1" x14ac:dyDescent="0.25">
      <c r="B310" s="73"/>
      <c r="D310" s="74" t="s">
        <v>40</v>
      </c>
      <c r="E310" s="83" t="s">
        <v>710</v>
      </c>
      <c r="F310" s="83" t="s">
        <v>711</v>
      </c>
      <c r="I310" s="76"/>
      <c r="J310" s="84">
        <f>BK310</f>
        <v>0</v>
      </c>
      <c r="L310" s="73"/>
      <c r="M310" s="78"/>
      <c r="P310" s="79">
        <f>SUM(P311:P326)</f>
        <v>0</v>
      </c>
      <c r="R310" s="79">
        <f>SUM(R311:R326)</f>
        <v>2.5882046900000004</v>
      </c>
      <c r="T310" s="80">
        <f>SUM(T311:T326)</f>
        <v>0</v>
      </c>
      <c r="AR310" s="74" t="s">
        <v>44</v>
      </c>
      <c r="AT310" s="81" t="s">
        <v>40</v>
      </c>
      <c r="AU310" s="81" t="s">
        <v>42</v>
      </c>
      <c r="AY310" s="74" t="s">
        <v>99</v>
      </c>
      <c r="BK310" s="82">
        <f>SUM(BK311:BK326)</f>
        <v>0</v>
      </c>
    </row>
    <row r="311" spans="2:65" s="1" customFormat="1" ht="24.3" hidden="1" customHeight="1" x14ac:dyDescent="0.2">
      <c r="B311" s="16"/>
      <c r="C311" s="85" t="s">
        <v>712</v>
      </c>
      <c r="D311" s="85" t="s">
        <v>101</v>
      </c>
      <c r="E311" s="86" t="s">
        <v>713</v>
      </c>
      <c r="F311" s="87" t="s">
        <v>714</v>
      </c>
      <c r="G311" s="88" t="s">
        <v>152</v>
      </c>
      <c r="H311" s="89">
        <v>880.29</v>
      </c>
      <c r="I311" s="90"/>
      <c r="J311" s="89">
        <f t="shared" ref="J311:J326" si="70">ROUND(I311*H311,3)</f>
        <v>0</v>
      </c>
      <c r="K311" s="91"/>
      <c r="L311" s="16"/>
      <c r="M311" s="92" t="s">
        <v>0</v>
      </c>
      <c r="N311" s="93" t="s">
        <v>24</v>
      </c>
      <c r="P311" s="94">
        <f t="shared" ref="P311:P326" si="71">O311*H311</f>
        <v>0</v>
      </c>
      <c r="Q311" s="94">
        <v>0</v>
      </c>
      <c r="R311" s="94">
        <f t="shared" ref="R311:R326" si="72">Q311*H311</f>
        <v>0</v>
      </c>
      <c r="S311" s="94">
        <v>0</v>
      </c>
      <c r="T311" s="95">
        <f t="shared" ref="T311:T326" si="73">S311*H311</f>
        <v>0</v>
      </c>
      <c r="AR311" s="96" t="s">
        <v>163</v>
      </c>
      <c r="AT311" s="96" t="s">
        <v>101</v>
      </c>
      <c r="AU311" s="96" t="s">
        <v>44</v>
      </c>
      <c r="AY311" s="7" t="s">
        <v>99</v>
      </c>
      <c r="BE311" s="97">
        <f t="shared" ref="BE311:BE326" si="74">IF(N311="základná",J311,0)</f>
        <v>0</v>
      </c>
      <c r="BF311" s="97">
        <f t="shared" ref="BF311:BF326" si="75">IF(N311="znížená",J311,0)</f>
        <v>0</v>
      </c>
      <c r="BG311" s="97">
        <f t="shared" ref="BG311:BG326" si="76">IF(N311="zákl. prenesená",J311,0)</f>
        <v>0</v>
      </c>
      <c r="BH311" s="97">
        <f t="shared" ref="BH311:BH326" si="77">IF(N311="zníž. prenesená",J311,0)</f>
        <v>0</v>
      </c>
      <c r="BI311" s="97">
        <f t="shared" ref="BI311:BI326" si="78">IF(N311="nulová",J311,0)</f>
        <v>0</v>
      </c>
      <c r="BJ311" s="7" t="s">
        <v>44</v>
      </c>
      <c r="BK311" s="98">
        <f t="shared" ref="BK311:BK326" si="79">ROUND(I311*H311,3)</f>
        <v>0</v>
      </c>
      <c r="BL311" s="7" t="s">
        <v>163</v>
      </c>
      <c r="BM311" s="96" t="s">
        <v>715</v>
      </c>
    </row>
    <row r="312" spans="2:65" s="1" customFormat="1" ht="24.3" hidden="1" customHeight="1" x14ac:dyDescent="0.2">
      <c r="B312" s="16"/>
      <c r="C312" s="99" t="s">
        <v>716</v>
      </c>
      <c r="D312" s="99" t="s">
        <v>370</v>
      </c>
      <c r="E312" s="100" t="s">
        <v>717</v>
      </c>
      <c r="F312" s="101" t="s">
        <v>718</v>
      </c>
      <c r="G312" s="102" t="s">
        <v>152</v>
      </c>
      <c r="H312" s="103">
        <v>448.94799999999998</v>
      </c>
      <c r="I312" s="104"/>
      <c r="J312" s="103">
        <f t="shared" si="70"/>
        <v>0</v>
      </c>
      <c r="K312" s="105"/>
      <c r="L312" s="106"/>
      <c r="M312" s="107" t="s">
        <v>0</v>
      </c>
      <c r="N312" s="108" t="s">
        <v>24</v>
      </c>
      <c r="P312" s="94">
        <f t="shared" si="71"/>
        <v>0</v>
      </c>
      <c r="Q312" s="94">
        <v>0</v>
      </c>
      <c r="R312" s="94">
        <f t="shared" si="72"/>
        <v>0</v>
      </c>
      <c r="S312" s="94">
        <v>0</v>
      </c>
      <c r="T312" s="95">
        <f t="shared" si="73"/>
        <v>0</v>
      </c>
      <c r="AR312" s="96" t="s">
        <v>228</v>
      </c>
      <c r="AT312" s="96" t="s">
        <v>370</v>
      </c>
      <c r="AU312" s="96" t="s">
        <v>44</v>
      </c>
      <c r="AY312" s="7" t="s">
        <v>99</v>
      </c>
      <c r="BE312" s="97">
        <f t="shared" si="74"/>
        <v>0</v>
      </c>
      <c r="BF312" s="97">
        <f t="shared" si="75"/>
        <v>0</v>
      </c>
      <c r="BG312" s="97">
        <f t="shared" si="76"/>
        <v>0</v>
      </c>
      <c r="BH312" s="97">
        <f t="shared" si="77"/>
        <v>0</v>
      </c>
      <c r="BI312" s="97">
        <f t="shared" si="78"/>
        <v>0</v>
      </c>
      <c r="BJ312" s="7" t="s">
        <v>44</v>
      </c>
      <c r="BK312" s="98">
        <f t="shared" si="79"/>
        <v>0</v>
      </c>
      <c r="BL312" s="7" t="s">
        <v>163</v>
      </c>
      <c r="BM312" s="96" t="s">
        <v>719</v>
      </c>
    </row>
    <row r="313" spans="2:65" s="1" customFormat="1" ht="24.3" hidden="1" customHeight="1" x14ac:dyDescent="0.2">
      <c r="B313" s="16"/>
      <c r="C313" s="99" t="s">
        <v>720</v>
      </c>
      <c r="D313" s="99" t="s">
        <v>370</v>
      </c>
      <c r="E313" s="100" t="s">
        <v>721</v>
      </c>
      <c r="F313" s="101" t="s">
        <v>722</v>
      </c>
      <c r="G313" s="102" t="s">
        <v>152</v>
      </c>
      <c r="H313" s="103">
        <v>448.94799999999998</v>
      </c>
      <c r="I313" s="104"/>
      <c r="J313" s="103">
        <f t="shared" si="70"/>
        <v>0</v>
      </c>
      <c r="K313" s="105"/>
      <c r="L313" s="106"/>
      <c r="M313" s="107" t="s">
        <v>0</v>
      </c>
      <c r="N313" s="108" t="s">
        <v>24</v>
      </c>
      <c r="P313" s="94">
        <f t="shared" si="71"/>
        <v>0</v>
      </c>
      <c r="Q313" s="94">
        <v>0</v>
      </c>
      <c r="R313" s="94">
        <f t="shared" si="72"/>
        <v>0</v>
      </c>
      <c r="S313" s="94">
        <v>0</v>
      </c>
      <c r="T313" s="95">
        <f t="shared" si="73"/>
        <v>0</v>
      </c>
      <c r="AR313" s="96" t="s">
        <v>228</v>
      </c>
      <c r="AT313" s="96" t="s">
        <v>370</v>
      </c>
      <c r="AU313" s="96" t="s">
        <v>44</v>
      </c>
      <c r="AY313" s="7" t="s">
        <v>99</v>
      </c>
      <c r="BE313" s="97">
        <f t="shared" si="74"/>
        <v>0</v>
      </c>
      <c r="BF313" s="97">
        <f t="shared" si="75"/>
        <v>0</v>
      </c>
      <c r="BG313" s="97">
        <f t="shared" si="76"/>
        <v>0</v>
      </c>
      <c r="BH313" s="97">
        <f t="shared" si="77"/>
        <v>0</v>
      </c>
      <c r="BI313" s="97">
        <f t="shared" si="78"/>
        <v>0</v>
      </c>
      <c r="BJ313" s="7" t="s">
        <v>44</v>
      </c>
      <c r="BK313" s="98">
        <f t="shared" si="79"/>
        <v>0</v>
      </c>
      <c r="BL313" s="7" t="s">
        <v>163</v>
      </c>
      <c r="BM313" s="96" t="s">
        <v>723</v>
      </c>
    </row>
    <row r="314" spans="2:65" s="1" customFormat="1" ht="16.5" hidden="1" customHeight="1" x14ac:dyDescent="0.2">
      <c r="B314" s="16"/>
      <c r="C314" s="85" t="s">
        <v>724</v>
      </c>
      <c r="D314" s="85" t="s">
        <v>101</v>
      </c>
      <c r="E314" s="86" t="s">
        <v>725</v>
      </c>
      <c r="F314" s="87" t="s">
        <v>726</v>
      </c>
      <c r="G314" s="88" t="s">
        <v>152</v>
      </c>
      <c r="H314" s="89">
        <v>1362.48</v>
      </c>
      <c r="I314" s="90"/>
      <c r="J314" s="89">
        <f t="shared" si="70"/>
        <v>0</v>
      </c>
      <c r="K314" s="91"/>
      <c r="L314" s="16"/>
      <c r="M314" s="92" t="s">
        <v>0</v>
      </c>
      <c r="N314" s="93" t="s">
        <v>24</v>
      </c>
      <c r="P314" s="94">
        <f t="shared" si="71"/>
        <v>0</v>
      </c>
      <c r="Q314" s="94">
        <v>0</v>
      </c>
      <c r="R314" s="94">
        <f t="shared" si="72"/>
        <v>0</v>
      </c>
      <c r="S314" s="94">
        <v>0</v>
      </c>
      <c r="T314" s="95">
        <f t="shared" si="73"/>
        <v>0</v>
      </c>
      <c r="AR314" s="96" t="s">
        <v>163</v>
      </c>
      <c r="AT314" s="96" t="s">
        <v>101</v>
      </c>
      <c r="AU314" s="96" t="s">
        <v>44</v>
      </c>
      <c r="AY314" s="7" t="s">
        <v>99</v>
      </c>
      <c r="BE314" s="97">
        <f t="shared" si="74"/>
        <v>0</v>
      </c>
      <c r="BF314" s="97">
        <f t="shared" si="75"/>
        <v>0</v>
      </c>
      <c r="BG314" s="97">
        <f t="shared" si="76"/>
        <v>0</v>
      </c>
      <c r="BH314" s="97">
        <f t="shared" si="77"/>
        <v>0</v>
      </c>
      <c r="BI314" s="97">
        <f t="shared" si="78"/>
        <v>0</v>
      </c>
      <c r="BJ314" s="7" t="s">
        <v>44</v>
      </c>
      <c r="BK314" s="98">
        <f t="shared" si="79"/>
        <v>0</v>
      </c>
      <c r="BL314" s="7" t="s">
        <v>163</v>
      </c>
      <c r="BM314" s="96" t="s">
        <v>727</v>
      </c>
    </row>
    <row r="315" spans="2:65" s="1" customFormat="1" ht="16.5" hidden="1" customHeight="1" x14ac:dyDescent="0.2">
      <c r="B315" s="16"/>
      <c r="C315" s="99" t="s">
        <v>728</v>
      </c>
      <c r="D315" s="99" t="s">
        <v>370</v>
      </c>
      <c r="E315" s="100" t="s">
        <v>729</v>
      </c>
      <c r="F315" s="101" t="s">
        <v>730</v>
      </c>
      <c r="G315" s="102" t="s">
        <v>152</v>
      </c>
      <c r="H315" s="103">
        <v>1362.48</v>
      </c>
      <c r="I315" s="104"/>
      <c r="J315" s="103">
        <f t="shared" si="70"/>
        <v>0</v>
      </c>
      <c r="K315" s="105"/>
      <c r="L315" s="106"/>
      <c r="M315" s="107" t="s">
        <v>0</v>
      </c>
      <c r="N315" s="108" t="s">
        <v>24</v>
      </c>
      <c r="P315" s="94">
        <f t="shared" si="71"/>
        <v>0</v>
      </c>
      <c r="Q315" s="94">
        <v>1E-4</v>
      </c>
      <c r="R315" s="94">
        <f t="shared" si="72"/>
        <v>0.13624800000000001</v>
      </c>
      <c r="S315" s="94">
        <v>0</v>
      </c>
      <c r="T315" s="95">
        <f t="shared" si="73"/>
        <v>0</v>
      </c>
      <c r="AR315" s="96" t="s">
        <v>228</v>
      </c>
      <c r="AT315" s="96" t="s">
        <v>370</v>
      </c>
      <c r="AU315" s="96" t="s">
        <v>44</v>
      </c>
      <c r="AY315" s="7" t="s">
        <v>99</v>
      </c>
      <c r="BE315" s="97">
        <f t="shared" si="74"/>
        <v>0</v>
      </c>
      <c r="BF315" s="97">
        <f t="shared" si="75"/>
        <v>0</v>
      </c>
      <c r="BG315" s="97">
        <f t="shared" si="76"/>
        <v>0</v>
      </c>
      <c r="BH315" s="97">
        <f t="shared" si="77"/>
        <v>0</v>
      </c>
      <c r="BI315" s="97">
        <f t="shared" si="78"/>
        <v>0</v>
      </c>
      <c r="BJ315" s="7" t="s">
        <v>44</v>
      </c>
      <c r="BK315" s="98">
        <f t="shared" si="79"/>
        <v>0</v>
      </c>
      <c r="BL315" s="7" t="s">
        <v>163</v>
      </c>
      <c r="BM315" s="96" t="s">
        <v>731</v>
      </c>
    </row>
    <row r="316" spans="2:65" s="1" customFormat="1" ht="24.3" hidden="1" customHeight="1" x14ac:dyDescent="0.2">
      <c r="B316" s="16"/>
      <c r="C316" s="85" t="s">
        <v>732</v>
      </c>
      <c r="D316" s="85" t="s">
        <v>101</v>
      </c>
      <c r="E316" s="86" t="s">
        <v>733</v>
      </c>
      <c r="F316" s="87" t="s">
        <v>734</v>
      </c>
      <c r="G316" s="88" t="s">
        <v>152</v>
      </c>
      <c r="H316" s="89">
        <v>518.48</v>
      </c>
      <c r="I316" s="90"/>
      <c r="J316" s="89">
        <f t="shared" si="70"/>
        <v>0</v>
      </c>
      <c r="K316" s="91"/>
      <c r="L316" s="16"/>
      <c r="M316" s="92" t="s">
        <v>0</v>
      </c>
      <c r="N316" s="93" t="s">
        <v>24</v>
      </c>
      <c r="P316" s="94">
        <f t="shared" si="71"/>
        <v>0</v>
      </c>
      <c r="Q316" s="94">
        <v>0</v>
      </c>
      <c r="R316" s="94">
        <f t="shared" si="72"/>
        <v>0</v>
      </c>
      <c r="S316" s="94">
        <v>0</v>
      </c>
      <c r="T316" s="95">
        <f t="shared" si="73"/>
        <v>0</v>
      </c>
      <c r="AR316" s="96" t="s">
        <v>163</v>
      </c>
      <c r="AT316" s="96" t="s">
        <v>101</v>
      </c>
      <c r="AU316" s="96" t="s">
        <v>44</v>
      </c>
      <c r="AY316" s="7" t="s">
        <v>99</v>
      </c>
      <c r="BE316" s="97">
        <f t="shared" si="74"/>
        <v>0</v>
      </c>
      <c r="BF316" s="97">
        <f t="shared" si="75"/>
        <v>0</v>
      </c>
      <c r="BG316" s="97">
        <f t="shared" si="76"/>
        <v>0</v>
      </c>
      <c r="BH316" s="97">
        <f t="shared" si="77"/>
        <v>0</v>
      </c>
      <c r="BI316" s="97">
        <f t="shared" si="78"/>
        <v>0</v>
      </c>
      <c r="BJ316" s="7" t="s">
        <v>44</v>
      </c>
      <c r="BK316" s="98">
        <f t="shared" si="79"/>
        <v>0</v>
      </c>
      <c r="BL316" s="7" t="s">
        <v>163</v>
      </c>
      <c r="BM316" s="96" t="s">
        <v>735</v>
      </c>
    </row>
    <row r="317" spans="2:65" s="1" customFormat="1" ht="24.3" hidden="1" customHeight="1" x14ac:dyDescent="0.2">
      <c r="B317" s="16"/>
      <c r="C317" s="99" t="s">
        <v>736</v>
      </c>
      <c r="D317" s="99" t="s">
        <v>370</v>
      </c>
      <c r="E317" s="100" t="s">
        <v>737</v>
      </c>
      <c r="F317" s="101" t="s">
        <v>738</v>
      </c>
      <c r="G317" s="102" t="s">
        <v>152</v>
      </c>
      <c r="H317" s="103">
        <v>528.85</v>
      </c>
      <c r="I317" s="104"/>
      <c r="J317" s="103">
        <f t="shared" si="70"/>
        <v>0</v>
      </c>
      <c r="K317" s="105"/>
      <c r="L317" s="106"/>
      <c r="M317" s="107" t="s">
        <v>0</v>
      </c>
      <c r="N317" s="108" t="s">
        <v>24</v>
      </c>
      <c r="P317" s="94">
        <f t="shared" si="71"/>
        <v>0</v>
      </c>
      <c r="Q317" s="94">
        <v>9.7999999999999997E-4</v>
      </c>
      <c r="R317" s="94">
        <f t="shared" si="72"/>
        <v>0.51827299999999998</v>
      </c>
      <c r="S317" s="94">
        <v>0</v>
      </c>
      <c r="T317" s="95">
        <f t="shared" si="73"/>
        <v>0</v>
      </c>
      <c r="AR317" s="96" t="s">
        <v>228</v>
      </c>
      <c r="AT317" s="96" t="s">
        <v>370</v>
      </c>
      <c r="AU317" s="96" t="s">
        <v>44</v>
      </c>
      <c r="AY317" s="7" t="s">
        <v>99</v>
      </c>
      <c r="BE317" s="97">
        <f t="shared" si="74"/>
        <v>0</v>
      </c>
      <c r="BF317" s="97">
        <f t="shared" si="75"/>
        <v>0</v>
      </c>
      <c r="BG317" s="97">
        <f t="shared" si="76"/>
        <v>0</v>
      </c>
      <c r="BH317" s="97">
        <f t="shared" si="77"/>
        <v>0</v>
      </c>
      <c r="BI317" s="97">
        <f t="shared" si="78"/>
        <v>0</v>
      </c>
      <c r="BJ317" s="7" t="s">
        <v>44</v>
      </c>
      <c r="BK317" s="98">
        <f t="shared" si="79"/>
        <v>0</v>
      </c>
      <c r="BL317" s="7" t="s">
        <v>163</v>
      </c>
      <c r="BM317" s="96" t="s">
        <v>739</v>
      </c>
    </row>
    <row r="318" spans="2:65" s="1" customFormat="1" ht="24.3" hidden="1" customHeight="1" x14ac:dyDescent="0.2">
      <c r="B318" s="16"/>
      <c r="C318" s="85" t="s">
        <v>740</v>
      </c>
      <c r="D318" s="85" t="s">
        <v>101</v>
      </c>
      <c r="E318" s="86" t="s">
        <v>741</v>
      </c>
      <c r="F318" s="87" t="s">
        <v>742</v>
      </c>
      <c r="G318" s="88" t="s">
        <v>152</v>
      </c>
      <c r="H318" s="89">
        <v>325.52</v>
      </c>
      <c r="I318" s="90"/>
      <c r="J318" s="89">
        <f t="shared" si="70"/>
        <v>0</v>
      </c>
      <c r="K318" s="91"/>
      <c r="L318" s="16"/>
      <c r="M318" s="92" t="s">
        <v>0</v>
      </c>
      <c r="N318" s="93" t="s">
        <v>24</v>
      </c>
      <c r="P318" s="94">
        <f t="shared" si="71"/>
        <v>0</v>
      </c>
      <c r="Q318" s="94">
        <v>0</v>
      </c>
      <c r="R318" s="94">
        <f t="shared" si="72"/>
        <v>0</v>
      </c>
      <c r="S318" s="94">
        <v>0</v>
      </c>
      <c r="T318" s="95">
        <f t="shared" si="73"/>
        <v>0</v>
      </c>
      <c r="AR318" s="96" t="s">
        <v>163</v>
      </c>
      <c r="AT318" s="96" t="s">
        <v>101</v>
      </c>
      <c r="AU318" s="96" t="s">
        <v>44</v>
      </c>
      <c r="AY318" s="7" t="s">
        <v>99</v>
      </c>
      <c r="BE318" s="97">
        <f t="shared" si="74"/>
        <v>0</v>
      </c>
      <c r="BF318" s="97">
        <f t="shared" si="75"/>
        <v>0</v>
      </c>
      <c r="BG318" s="97">
        <f t="shared" si="76"/>
        <v>0</v>
      </c>
      <c r="BH318" s="97">
        <f t="shared" si="77"/>
        <v>0</v>
      </c>
      <c r="BI318" s="97">
        <f t="shared" si="78"/>
        <v>0</v>
      </c>
      <c r="BJ318" s="7" t="s">
        <v>44</v>
      </c>
      <c r="BK318" s="98">
        <f t="shared" si="79"/>
        <v>0</v>
      </c>
      <c r="BL318" s="7" t="s">
        <v>163</v>
      </c>
      <c r="BM318" s="96" t="s">
        <v>743</v>
      </c>
    </row>
    <row r="319" spans="2:65" s="1" customFormat="1" ht="24.3" hidden="1" customHeight="1" x14ac:dyDescent="0.2">
      <c r="B319" s="16"/>
      <c r="C319" s="99" t="s">
        <v>744</v>
      </c>
      <c r="D319" s="99" t="s">
        <v>370</v>
      </c>
      <c r="E319" s="100" t="s">
        <v>737</v>
      </c>
      <c r="F319" s="101" t="s">
        <v>738</v>
      </c>
      <c r="G319" s="102" t="s">
        <v>152</v>
      </c>
      <c r="H319" s="103">
        <v>332.03</v>
      </c>
      <c r="I319" s="104"/>
      <c r="J319" s="103">
        <f t="shared" si="70"/>
        <v>0</v>
      </c>
      <c r="K319" s="105"/>
      <c r="L319" s="106"/>
      <c r="M319" s="107" t="s">
        <v>0</v>
      </c>
      <c r="N319" s="108" t="s">
        <v>24</v>
      </c>
      <c r="P319" s="94">
        <f t="shared" si="71"/>
        <v>0</v>
      </c>
      <c r="Q319" s="94">
        <v>9.7999999999999997E-4</v>
      </c>
      <c r="R319" s="94">
        <f t="shared" si="72"/>
        <v>0.32538939999999994</v>
      </c>
      <c r="S319" s="94">
        <v>0</v>
      </c>
      <c r="T319" s="95">
        <f t="shared" si="73"/>
        <v>0</v>
      </c>
      <c r="AR319" s="96" t="s">
        <v>228</v>
      </c>
      <c r="AT319" s="96" t="s">
        <v>370</v>
      </c>
      <c r="AU319" s="96" t="s">
        <v>44</v>
      </c>
      <c r="AY319" s="7" t="s">
        <v>99</v>
      </c>
      <c r="BE319" s="97">
        <f t="shared" si="74"/>
        <v>0</v>
      </c>
      <c r="BF319" s="97">
        <f t="shared" si="75"/>
        <v>0</v>
      </c>
      <c r="BG319" s="97">
        <f t="shared" si="76"/>
        <v>0</v>
      </c>
      <c r="BH319" s="97">
        <f t="shared" si="77"/>
        <v>0</v>
      </c>
      <c r="BI319" s="97">
        <f t="shared" si="78"/>
        <v>0</v>
      </c>
      <c r="BJ319" s="7" t="s">
        <v>44</v>
      </c>
      <c r="BK319" s="98">
        <f t="shared" si="79"/>
        <v>0</v>
      </c>
      <c r="BL319" s="7" t="s">
        <v>163</v>
      </c>
      <c r="BM319" s="96" t="s">
        <v>745</v>
      </c>
    </row>
    <row r="320" spans="2:65" s="1" customFormat="1" ht="24.3" hidden="1" customHeight="1" x14ac:dyDescent="0.2">
      <c r="B320" s="16"/>
      <c r="C320" s="99" t="s">
        <v>746</v>
      </c>
      <c r="D320" s="99" t="s">
        <v>370</v>
      </c>
      <c r="E320" s="100" t="s">
        <v>747</v>
      </c>
      <c r="F320" s="101" t="s">
        <v>748</v>
      </c>
      <c r="G320" s="102" t="s">
        <v>152</v>
      </c>
      <c r="H320" s="103">
        <v>332.03</v>
      </c>
      <c r="I320" s="104"/>
      <c r="J320" s="103">
        <f t="shared" si="70"/>
        <v>0</v>
      </c>
      <c r="K320" s="105"/>
      <c r="L320" s="106"/>
      <c r="M320" s="107" t="s">
        <v>0</v>
      </c>
      <c r="N320" s="108" t="s">
        <v>24</v>
      </c>
      <c r="P320" s="94">
        <f t="shared" si="71"/>
        <v>0</v>
      </c>
      <c r="Q320" s="94">
        <v>1.33E-3</v>
      </c>
      <c r="R320" s="94">
        <f t="shared" si="72"/>
        <v>0.44159989999999999</v>
      </c>
      <c r="S320" s="94">
        <v>0</v>
      </c>
      <c r="T320" s="95">
        <f t="shared" si="73"/>
        <v>0</v>
      </c>
      <c r="AR320" s="96" t="s">
        <v>228</v>
      </c>
      <c r="AT320" s="96" t="s">
        <v>370</v>
      </c>
      <c r="AU320" s="96" t="s">
        <v>44</v>
      </c>
      <c r="AY320" s="7" t="s">
        <v>99</v>
      </c>
      <c r="BE320" s="97">
        <f t="shared" si="74"/>
        <v>0</v>
      </c>
      <c r="BF320" s="97">
        <f t="shared" si="75"/>
        <v>0</v>
      </c>
      <c r="BG320" s="97">
        <f t="shared" si="76"/>
        <v>0</v>
      </c>
      <c r="BH320" s="97">
        <f t="shared" si="77"/>
        <v>0</v>
      </c>
      <c r="BI320" s="97">
        <f t="shared" si="78"/>
        <v>0</v>
      </c>
      <c r="BJ320" s="7" t="s">
        <v>44</v>
      </c>
      <c r="BK320" s="98">
        <f t="shared" si="79"/>
        <v>0</v>
      </c>
      <c r="BL320" s="7" t="s">
        <v>163</v>
      </c>
      <c r="BM320" s="96" t="s">
        <v>749</v>
      </c>
    </row>
    <row r="321" spans="2:65" s="1" customFormat="1" ht="24.3" hidden="1" customHeight="1" x14ac:dyDescent="0.2">
      <c r="B321" s="16"/>
      <c r="C321" s="85" t="s">
        <v>750</v>
      </c>
      <c r="D321" s="85" t="s">
        <v>101</v>
      </c>
      <c r="E321" s="86" t="s">
        <v>751</v>
      </c>
      <c r="F321" s="87" t="s">
        <v>752</v>
      </c>
      <c r="G321" s="88" t="s">
        <v>152</v>
      </c>
      <c r="H321" s="89">
        <v>57.38</v>
      </c>
      <c r="I321" s="90"/>
      <c r="J321" s="89">
        <f t="shared" si="70"/>
        <v>0</v>
      </c>
      <c r="K321" s="91"/>
      <c r="L321" s="16"/>
      <c r="M321" s="92" t="s">
        <v>0</v>
      </c>
      <c r="N321" s="93" t="s">
        <v>24</v>
      </c>
      <c r="P321" s="94">
        <f t="shared" si="71"/>
        <v>0</v>
      </c>
      <c r="Q321" s="94">
        <v>3.5000000000000001E-3</v>
      </c>
      <c r="R321" s="94">
        <f t="shared" si="72"/>
        <v>0.20083000000000001</v>
      </c>
      <c r="S321" s="94">
        <v>0</v>
      </c>
      <c r="T321" s="95">
        <f t="shared" si="73"/>
        <v>0</v>
      </c>
      <c r="AR321" s="96" t="s">
        <v>163</v>
      </c>
      <c r="AT321" s="96" t="s">
        <v>101</v>
      </c>
      <c r="AU321" s="96" t="s">
        <v>44</v>
      </c>
      <c r="AY321" s="7" t="s">
        <v>99</v>
      </c>
      <c r="BE321" s="97">
        <f t="shared" si="74"/>
        <v>0</v>
      </c>
      <c r="BF321" s="97">
        <f t="shared" si="75"/>
        <v>0</v>
      </c>
      <c r="BG321" s="97">
        <f t="shared" si="76"/>
        <v>0</v>
      </c>
      <c r="BH321" s="97">
        <f t="shared" si="77"/>
        <v>0</v>
      </c>
      <c r="BI321" s="97">
        <f t="shared" si="78"/>
        <v>0</v>
      </c>
      <c r="BJ321" s="7" t="s">
        <v>44</v>
      </c>
      <c r="BK321" s="98">
        <f t="shared" si="79"/>
        <v>0</v>
      </c>
      <c r="BL321" s="7" t="s">
        <v>163</v>
      </c>
      <c r="BM321" s="96" t="s">
        <v>753</v>
      </c>
    </row>
    <row r="322" spans="2:65" s="1" customFormat="1" ht="24.3" hidden="1" customHeight="1" x14ac:dyDescent="0.2">
      <c r="B322" s="16"/>
      <c r="C322" s="99" t="s">
        <v>754</v>
      </c>
      <c r="D322" s="99" t="s">
        <v>370</v>
      </c>
      <c r="E322" s="100" t="s">
        <v>755</v>
      </c>
      <c r="F322" s="101" t="s">
        <v>756</v>
      </c>
      <c r="G322" s="102" t="s">
        <v>152</v>
      </c>
      <c r="H322" s="103">
        <v>58.527999999999999</v>
      </c>
      <c r="I322" s="104"/>
      <c r="J322" s="103">
        <f t="shared" si="70"/>
        <v>0</v>
      </c>
      <c r="K322" s="105"/>
      <c r="L322" s="106"/>
      <c r="M322" s="107" t="s">
        <v>0</v>
      </c>
      <c r="N322" s="108" t="s">
        <v>24</v>
      </c>
      <c r="P322" s="94">
        <f t="shared" si="71"/>
        <v>0</v>
      </c>
      <c r="Q322" s="94">
        <v>3.0000000000000001E-3</v>
      </c>
      <c r="R322" s="94">
        <f t="shared" si="72"/>
        <v>0.17558399999999999</v>
      </c>
      <c r="S322" s="94">
        <v>0</v>
      </c>
      <c r="T322" s="95">
        <f t="shared" si="73"/>
        <v>0</v>
      </c>
      <c r="AR322" s="96" t="s">
        <v>228</v>
      </c>
      <c r="AT322" s="96" t="s">
        <v>370</v>
      </c>
      <c r="AU322" s="96" t="s">
        <v>44</v>
      </c>
      <c r="AY322" s="7" t="s">
        <v>99</v>
      </c>
      <c r="BE322" s="97">
        <f t="shared" si="74"/>
        <v>0</v>
      </c>
      <c r="BF322" s="97">
        <f t="shared" si="75"/>
        <v>0</v>
      </c>
      <c r="BG322" s="97">
        <f t="shared" si="76"/>
        <v>0</v>
      </c>
      <c r="BH322" s="97">
        <f t="shared" si="77"/>
        <v>0</v>
      </c>
      <c r="BI322" s="97">
        <f t="shared" si="78"/>
        <v>0</v>
      </c>
      <c r="BJ322" s="7" t="s">
        <v>44</v>
      </c>
      <c r="BK322" s="98">
        <f t="shared" si="79"/>
        <v>0</v>
      </c>
      <c r="BL322" s="7" t="s">
        <v>163</v>
      </c>
      <c r="BM322" s="96" t="s">
        <v>757</v>
      </c>
    </row>
    <row r="323" spans="2:65" s="1" customFormat="1" ht="33" hidden="1" customHeight="1" x14ac:dyDescent="0.2">
      <c r="B323" s="16"/>
      <c r="C323" s="85" t="s">
        <v>758</v>
      </c>
      <c r="D323" s="85" t="s">
        <v>101</v>
      </c>
      <c r="E323" s="86" t="s">
        <v>759</v>
      </c>
      <c r="F323" s="87" t="s">
        <v>760</v>
      </c>
      <c r="G323" s="88" t="s">
        <v>152</v>
      </c>
      <c r="H323" s="89">
        <v>440.14499999999998</v>
      </c>
      <c r="I323" s="90"/>
      <c r="J323" s="89">
        <f t="shared" si="70"/>
        <v>0</v>
      </c>
      <c r="K323" s="91"/>
      <c r="L323" s="16"/>
      <c r="M323" s="92" t="s">
        <v>0</v>
      </c>
      <c r="N323" s="93" t="s">
        <v>24</v>
      </c>
      <c r="P323" s="94">
        <f t="shared" si="71"/>
        <v>0</v>
      </c>
      <c r="Q323" s="94">
        <v>1.6000000000000001E-3</v>
      </c>
      <c r="R323" s="94">
        <f t="shared" si="72"/>
        <v>0.70423199999999997</v>
      </c>
      <c r="S323" s="94">
        <v>0</v>
      </c>
      <c r="T323" s="95">
        <f t="shared" si="73"/>
        <v>0</v>
      </c>
      <c r="AR323" s="96" t="s">
        <v>163</v>
      </c>
      <c r="AT323" s="96" t="s">
        <v>101</v>
      </c>
      <c r="AU323" s="96" t="s">
        <v>44</v>
      </c>
      <c r="AY323" s="7" t="s">
        <v>99</v>
      </c>
      <c r="BE323" s="97">
        <f t="shared" si="74"/>
        <v>0</v>
      </c>
      <c r="BF323" s="97">
        <f t="shared" si="75"/>
        <v>0</v>
      </c>
      <c r="BG323" s="97">
        <f t="shared" si="76"/>
        <v>0</v>
      </c>
      <c r="BH323" s="97">
        <f t="shared" si="77"/>
        <v>0</v>
      </c>
      <c r="BI323" s="97">
        <f t="shared" si="78"/>
        <v>0</v>
      </c>
      <c r="BJ323" s="7" t="s">
        <v>44</v>
      </c>
      <c r="BK323" s="98">
        <f t="shared" si="79"/>
        <v>0</v>
      </c>
      <c r="BL323" s="7" t="s">
        <v>163</v>
      </c>
      <c r="BM323" s="96" t="s">
        <v>761</v>
      </c>
    </row>
    <row r="324" spans="2:65" s="1" customFormat="1" ht="21.75" hidden="1" customHeight="1" x14ac:dyDescent="0.2">
      <c r="B324" s="16"/>
      <c r="C324" s="85" t="s">
        <v>762</v>
      </c>
      <c r="D324" s="85" t="s">
        <v>101</v>
      </c>
      <c r="E324" s="86" t="s">
        <v>763</v>
      </c>
      <c r="F324" s="87" t="s">
        <v>764</v>
      </c>
      <c r="G324" s="88" t="s">
        <v>152</v>
      </c>
      <c r="H324" s="89">
        <v>440.14499999999998</v>
      </c>
      <c r="I324" s="90"/>
      <c r="J324" s="89">
        <f t="shared" si="70"/>
        <v>0</v>
      </c>
      <c r="K324" s="91"/>
      <c r="L324" s="16"/>
      <c r="M324" s="92" t="s">
        <v>0</v>
      </c>
      <c r="N324" s="93" t="s">
        <v>24</v>
      </c>
      <c r="P324" s="94">
        <f t="shared" si="71"/>
        <v>0</v>
      </c>
      <c r="Q324" s="94">
        <v>0</v>
      </c>
      <c r="R324" s="94">
        <f t="shared" si="72"/>
        <v>0</v>
      </c>
      <c r="S324" s="94">
        <v>0</v>
      </c>
      <c r="T324" s="95">
        <f t="shared" si="73"/>
        <v>0</v>
      </c>
      <c r="AR324" s="96" t="s">
        <v>163</v>
      </c>
      <c r="AT324" s="96" t="s">
        <v>101</v>
      </c>
      <c r="AU324" s="96" t="s">
        <v>44</v>
      </c>
      <c r="AY324" s="7" t="s">
        <v>99</v>
      </c>
      <c r="BE324" s="97">
        <f t="shared" si="74"/>
        <v>0</v>
      </c>
      <c r="BF324" s="97">
        <f t="shared" si="75"/>
        <v>0</v>
      </c>
      <c r="BG324" s="97">
        <f t="shared" si="76"/>
        <v>0</v>
      </c>
      <c r="BH324" s="97">
        <f t="shared" si="77"/>
        <v>0</v>
      </c>
      <c r="BI324" s="97">
        <f t="shared" si="78"/>
        <v>0</v>
      </c>
      <c r="BJ324" s="7" t="s">
        <v>44</v>
      </c>
      <c r="BK324" s="98">
        <f t="shared" si="79"/>
        <v>0</v>
      </c>
      <c r="BL324" s="7" t="s">
        <v>163</v>
      </c>
      <c r="BM324" s="96" t="s">
        <v>765</v>
      </c>
    </row>
    <row r="325" spans="2:65" s="1" customFormat="1" ht="24.3" hidden="1" customHeight="1" x14ac:dyDescent="0.2">
      <c r="B325" s="16"/>
      <c r="C325" s="99" t="s">
        <v>766</v>
      </c>
      <c r="D325" s="99" t="s">
        <v>370</v>
      </c>
      <c r="E325" s="100" t="s">
        <v>767</v>
      </c>
      <c r="F325" s="101" t="s">
        <v>768</v>
      </c>
      <c r="G325" s="102" t="s">
        <v>152</v>
      </c>
      <c r="H325" s="103">
        <v>506.16699999999997</v>
      </c>
      <c r="I325" s="104"/>
      <c r="J325" s="103">
        <f t="shared" si="70"/>
        <v>0</v>
      </c>
      <c r="K325" s="105"/>
      <c r="L325" s="106"/>
      <c r="M325" s="107" t="s">
        <v>0</v>
      </c>
      <c r="N325" s="108" t="s">
        <v>24</v>
      </c>
      <c r="P325" s="94">
        <f t="shared" si="71"/>
        <v>0</v>
      </c>
      <c r="Q325" s="94">
        <v>1.7000000000000001E-4</v>
      </c>
      <c r="R325" s="94">
        <f t="shared" si="72"/>
        <v>8.6048390000000002E-2</v>
      </c>
      <c r="S325" s="94">
        <v>0</v>
      </c>
      <c r="T325" s="95">
        <f t="shared" si="73"/>
        <v>0</v>
      </c>
      <c r="AR325" s="96" t="s">
        <v>228</v>
      </c>
      <c r="AT325" s="96" t="s">
        <v>370</v>
      </c>
      <c r="AU325" s="96" t="s">
        <v>44</v>
      </c>
      <c r="AY325" s="7" t="s">
        <v>99</v>
      </c>
      <c r="BE325" s="97">
        <f t="shared" si="74"/>
        <v>0</v>
      </c>
      <c r="BF325" s="97">
        <f t="shared" si="75"/>
        <v>0</v>
      </c>
      <c r="BG325" s="97">
        <f t="shared" si="76"/>
        <v>0</v>
      </c>
      <c r="BH325" s="97">
        <f t="shared" si="77"/>
        <v>0</v>
      </c>
      <c r="BI325" s="97">
        <f t="shared" si="78"/>
        <v>0</v>
      </c>
      <c r="BJ325" s="7" t="s">
        <v>44</v>
      </c>
      <c r="BK325" s="98">
        <f t="shared" si="79"/>
        <v>0</v>
      </c>
      <c r="BL325" s="7" t="s">
        <v>163</v>
      </c>
      <c r="BM325" s="96" t="s">
        <v>769</v>
      </c>
    </row>
    <row r="326" spans="2:65" s="1" customFormat="1" ht="24.3" hidden="1" customHeight="1" x14ac:dyDescent="0.2">
      <c r="B326" s="16"/>
      <c r="C326" s="85" t="s">
        <v>770</v>
      </c>
      <c r="D326" s="85" t="s">
        <v>101</v>
      </c>
      <c r="E326" s="86" t="s">
        <v>771</v>
      </c>
      <c r="F326" s="87" t="s">
        <v>772</v>
      </c>
      <c r="G326" s="88" t="s">
        <v>708</v>
      </c>
      <c r="H326" s="90"/>
      <c r="I326" s="90"/>
      <c r="J326" s="89">
        <f t="shared" si="70"/>
        <v>0</v>
      </c>
      <c r="K326" s="91"/>
      <c r="L326" s="16"/>
      <c r="M326" s="92" t="s">
        <v>0</v>
      </c>
      <c r="N326" s="93" t="s">
        <v>24</v>
      </c>
      <c r="P326" s="94">
        <f t="shared" si="71"/>
        <v>0</v>
      </c>
      <c r="Q326" s="94">
        <v>0</v>
      </c>
      <c r="R326" s="94">
        <f t="shared" si="72"/>
        <v>0</v>
      </c>
      <c r="S326" s="94">
        <v>0</v>
      </c>
      <c r="T326" s="95">
        <f t="shared" si="73"/>
        <v>0</v>
      </c>
      <c r="AR326" s="96" t="s">
        <v>163</v>
      </c>
      <c r="AT326" s="96" t="s">
        <v>101</v>
      </c>
      <c r="AU326" s="96" t="s">
        <v>44</v>
      </c>
      <c r="AY326" s="7" t="s">
        <v>99</v>
      </c>
      <c r="BE326" s="97">
        <f t="shared" si="74"/>
        <v>0</v>
      </c>
      <c r="BF326" s="97">
        <f t="shared" si="75"/>
        <v>0</v>
      </c>
      <c r="BG326" s="97">
        <f t="shared" si="76"/>
        <v>0</v>
      </c>
      <c r="BH326" s="97">
        <f t="shared" si="77"/>
        <v>0</v>
      </c>
      <c r="BI326" s="97">
        <f t="shared" si="78"/>
        <v>0</v>
      </c>
      <c r="BJ326" s="7" t="s">
        <v>44</v>
      </c>
      <c r="BK326" s="98">
        <f t="shared" si="79"/>
        <v>0</v>
      </c>
      <c r="BL326" s="7" t="s">
        <v>163</v>
      </c>
      <c r="BM326" s="96" t="s">
        <v>773</v>
      </c>
    </row>
    <row r="327" spans="2:65" s="6" customFormat="1" ht="22.8" hidden="1" customHeight="1" x14ac:dyDescent="0.25">
      <c r="B327" s="73"/>
      <c r="D327" s="74" t="s">
        <v>40</v>
      </c>
      <c r="E327" s="83" t="s">
        <v>774</v>
      </c>
      <c r="F327" s="83" t="s">
        <v>775</v>
      </c>
      <c r="I327" s="76"/>
      <c r="J327" s="84">
        <f>BK327</f>
        <v>0</v>
      </c>
      <c r="L327" s="73"/>
      <c r="M327" s="78"/>
      <c r="P327" s="79">
        <f>SUM(P328:P342)</f>
        <v>0</v>
      </c>
      <c r="R327" s="79">
        <f>SUM(R328:R342)</f>
        <v>0.76074686000000002</v>
      </c>
      <c r="T327" s="80">
        <f>SUM(T328:T342)</f>
        <v>0</v>
      </c>
      <c r="AR327" s="74" t="s">
        <v>44</v>
      </c>
      <c r="AT327" s="81" t="s">
        <v>40</v>
      </c>
      <c r="AU327" s="81" t="s">
        <v>42</v>
      </c>
      <c r="AY327" s="74" t="s">
        <v>99</v>
      </c>
      <c r="BK327" s="82">
        <f>SUM(BK328:BK342)</f>
        <v>0</v>
      </c>
    </row>
    <row r="328" spans="2:65" s="1" customFormat="1" ht="24.3" hidden="1" customHeight="1" x14ac:dyDescent="0.2">
      <c r="B328" s="16"/>
      <c r="C328" s="85" t="s">
        <v>776</v>
      </c>
      <c r="D328" s="85" t="s">
        <v>101</v>
      </c>
      <c r="E328" s="86" t="s">
        <v>777</v>
      </c>
      <c r="F328" s="87" t="s">
        <v>778</v>
      </c>
      <c r="G328" s="88" t="s">
        <v>222</v>
      </c>
      <c r="H328" s="89">
        <v>80</v>
      </c>
      <c r="I328" s="90"/>
      <c r="J328" s="89">
        <f t="shared" ref="J328:J342" si="80">ROUND(I328*H328,3)</f>
        <v>0</v>
      </c>
      <c r="K328" s="91"/>
      <c r="L328" s="16"/>
      <c r="M328" s="92" t="s">
        <v>0</v>
      </c>
      <c r="N328" s="93" t="s">
        <v>24</v>
      </c>
      <c r="P328" s="94">
        <f t="shared" ref="P328:P342" si="81">O328*H328</f>
        <v>0</v>
      </c>
      <c r="Q328" s="94">
        <v>2.1000000000000001E-4</v>
      </c>
      <c r="R328" s="94">
        <f t="shared" ref="R328:R342" si="82">Q328*H328</f>
        <v>1.6800000000000002E-2</v>
      </c>
      <c r="S328" s="94">
        <v>0</v>
      </c>
      <c r="T328" s="95">
        <f t="shared" ref="T328:T342" si="83">S328*H328</f>
        <v>0</v>
      </c>
      <c r="AR328" s="96" t="s">
        <v>163</v>
      </c>
      <c r="AT328" s="96" t="s">
        <v>101</v>
      </c>
      <c r="AU328" s="96" t="s">
        <v>44</v>
      </c>
      <c r="AY328" s="7" t="s">
        <v>99</v>
      </c>
      <c r="BE328" s="97">
        <f t="shared" ref="BE328:BE342" si="84">IF(N328="základná",J328,0)</f>
        <v>0</v>
      </c>
      <c r="BF328" s="97">
        <f t="shared" ref="BF328:BF342" si="85">IF(N328="znížená",J328,0)</f>
        <v>0</v>
      </c>
      <c r="BG328" s="97">
        <f t="shared" ref="BG328:BG342" si="86">IF(N328="zákl. prenesená",J328,0)</f>
        <v>0</v>
      </c>
      <c r="BH328" s="97">
        <f t="shared" ref="BH328:BH342" si="87">IF(N328="zníž. prenesená",J328,0)</f>
        <v>0</v>
      </c>
      <c r="BI328" s="97">
        <f t="shared" ref="BI328:BI342" si="88">IF(N328="nulová",J328,0)</f>
        <v>0</v>
      </c>
      <c r="BJ328" s="7" t="s">
        <v>44</v>
      </c>
      <c r="BK328" s="98">
        <f t="shared" ref="BK328:BK342" si="89">ROUND(I328*H328,3)</f>
        <v>0</v>
      </c>
      <c r="BL328" s="7" t="s">
        <v>163</v>
      </c>
      <c r="BM328" s="96" t="s">
        <v>779</v>
      </c>
    </row>
    <row r="329" spans="2:65" s="1" customFormat="1" ht="16.5" hidden="1" customHeight="1" x14ac:dyDescent="0.2">
      <c r="B329" s="16"/>
      <c r="C329" s="99" t="s">
        <v>780</v>
      </c>
      <c r="D329" s="99" t="s">
        <v>370</v>
      </c>
      <c r="E329" s="100" t="s">
        <v>781</v>
      </c>
      <c r="F329" s="101" t="s">
        <v>782</v>
      </c>
      <c r="G329" s="102" t="s">
        <v>222</v>
      </c>
      <c r="H329" s="103">
        <v>40</v>
      </c>
      <c r="I329" s="104"/>
      <c r="J329" s="103">
        <f t="shared" si="80"/>
        <v>0</v>
      </c>
      <c r="K329" s="105"/>
      <c r="L329" s="106"/>
      <c r="M329" s="107" t="s">
        <v>0</v>
      </c>
      <c r="N329" s="108" t="s">
        <v>24</v>
      </c>
      <c r="P329" s="94">
        <f t="shared" si="81"/>
        <v>0</v>
      </c>
      <c r="Q329" s="94">
        <v>0</v>
      </c>
      <c r="R329" s="94">
        <f t="shared" si="82"/>
        <v>0</v>
      </c>
      <c r="S329" s="94">
        <v>0</v>
      </c>
      <c r="T329" s="95">
        <f t="shared" si="83"/>
        <v>0</v>
      </c>
      <c r="AR329" s="96" t="s">
        <v>228</v>
      </c>
      <c r="AT329" s="96" t="s">
        <v>370</v>
      </c>
      <c r="AU329" s="96" t="s">
        <v>44</v>
      </c>
      <c r="AY329" s="7" t="s">
        <v>99</v>
      </c>
      <c r="BE329" s="97">
        <f t="shared" si="84"/>
        <v>0</v>
      </c>
      <c r="BF329" s="97">
        <f t="shared" si="85"/>
        <v>0</v>
      </c>
      <c r="BG329" s="97">
        <f t="shared" si="86"/>
        <v>0</v>
      </c>
      <c r="BH329" s="97">
        <f t="shared" si="87"/>
        <v>0</v>
      </c>
      <c r="BI329" s="97">
        <f t="shared" si="88"/>
        <v>0</v>
      </c>
      <c r="BJ329" s="7" t="s">
        <v>44</v>
      </c>
      <c r="BK329" s="98">
        <f t="shared" si="89"/>
        <v>0</v>
      </c>
      <c r="BL329" s="7" t="s">
        <v>163</v>
      </c>
      <c r="BM329" s="96" t="s">
        <v>783</v>
      </c>
    </row>
    <row r="330" spans="2:65" s="1" customFormat="1" ht="16.5" hidden="1" customHeight="1" x14ac:dyDescent="0.2">
      <c r="B330" s="16"/>
      <c r="C330" s="99" t="s">
        <v>784</v>
      </c>
      <c r="D330" s="99" t="s">
        <v>370</v>
      </c>
      <c r="E330" s="100" t="s">
        <v>785</v>
      </c>
      <c r="F330" s="101" t="s">
        <v>786</v>
      </c>
      <c r="G330" s="102" t="s">
        <v>787</v>
      </c>
      <c r="H330" s="103">
        <v>0.08</v>
      </c>
      <c r="I330" s="104"/>
      <c r="J330" s="103">
        <f t="shared" si="80"/>
        <v>0</v>
      </c>
      <c r="K330" s="105"/>
      <c r="L330" s="106"/>
      <c r="M330" s="107" t="s">
        <v>0</v>
      </c>
      <c r="N330" s="108" t="s">
        <v>24</v>
      </c>
      <c r="P330" s="94">
        <f t="shared" si="81"/>
        <v>0</v>
      </c>
      <c r="Q330" s="94">
        <v>0</v>
      </c>
      <c r="R330" s="94">
        <f t="shared" si="82"/>
        <v>0</v>
      </c>
      <c r="S330" s="94">
        <v>0</v>
      </c>
      <c r="T330" s="95">
        <f t="shared" si="83"/>
        <v>0</v>
      </c>
      <c r="AR330" s="96" t="s">
        <v>228</v>
      </c>
      <c r="AT330" s="96" t="s">
        <v>370</v>
      </c>
      <c r="AU330" s="96" t="s">
        <v>44</v>
      </c>
      <c r="AY330" s="7" t="s">
        <v>99</v>
      </c>
      <c r="BE330" s="97">
        <f t="shared" si="84"/>
        <v>0</v>
      </c>
      <c r="BF330" s="97">
        <f t="shared" si="85"/>
        <v>0</v>
      </c>
      <c r="BG330" s="97">
        <f t="shared" si="86"/>
        <v>0</v>
      </c>
      <c r="BH330" s="97">
        <f t="shared" si="87"/>
        <v>0</v>
      </c>
      <c r="BI330" s="97">
        <f t="shared" si="88"/>
        <v>0</v>
      </c>
      <c r="BJ330" s="7" t="s">
        <v>44</v>
      </c>
      <c r="BK330" s="98">
        <f t="shared" si="89"/>
        <v>0</v>
      </c>
      <c r="BL330" s="7" t="s">
        <v>163</v>
      </c>
      <c r="BM330" s="96" t="s">
        <v>788</v>
      </c>
    </row>
    <row r="331" spans="2:65" s="1" customFormat="1" ht="24.3" hidden="1" customHeight="1" x14ac:dyDescent="0.2">
      <c r="B331" s="16"/>
      <c r="C331" s="99" t="s">
        <v>789</v>
      </c>
      <c r="D331" s="99" t="s">
        <v>370</v>
      </c>
      <c r="E331" s="100" t="s">
        <v>790</v>
      </c>
      <c r="F331" s="101" t="s">
        <v>791</v>
      </c>
      <c r="G331" s="102" t="s">
        <v>787</v>
      </c>
      <c r="H331" s="103">
        <v>0.08</v>
      </c>
      <c r="I331" s="104"/>
      <c r="J331" s="103">
        <f t="shared" si="80"/>
        <v>0</v>
      </c>
      <c r="K331" s="105"/>
      <c r="L331" s="106"/>
      <c r="M331" s="107" t="s">
        <v>0</v>
      </c>
      <c r="N331" s="108" t="s">
        <v>24</v>
      </c>
      <c r="P331" s="94">
        <f t="shared" si="81"/>
        <v>0</v>
      </c>
      <c r="Q331" s="94">
        <v>0</v>
      </c>
      <c r="R331" s="94">
        <f t="shared" si="82"/>
        <v>0</v>
      </c>
      <c r="S331" s="94">
        <v>0</v>
      </c>
      <c r="T331" s="95">
        <f t="shared" si="83"/>
        <v>0</v>
      </c>
      <c r="AR331" s="96" t="s">
        <v>228</v>
      </c>
      <c r="AT331" s="96" t="s">
        <v>370</v>
      </c>
      <c r="AU331" s="96" t="s">
        <v>44</v>
      </c>
      <c r="AY331" s="7" t="s">
        <v>99</v>
      </c>
      <c r="BE331" s="97">
        <f t="shared" si="84"/>
        <v>0</v>
      </c>
      <c r="BF331" s="97">
        <f t="shared" si="85"/>
        <v>0</v>
      </c>
      <c r="BG331" s="97">
        <f t="shared" si="86"/>
        <v>0</v>
      </c>
      <c r="BH331" s="97">
        <f t="shared" si="87"/>
        <v>0</v>
      </c>
      <c r="BI331" s="97">
        <f t="shared" si="88"/>
        <v>0</v>
      </c>
      <c r="BJ331" s="7" t="s">
        <v>44</v>
      </c>
      <c r="BK331" s="98">
        <f t="shared" si="89"/>
        <v>0</v>
      </c>
      <c r="BL331" s="7" t="s">
        <v>163</v>
      </c>
      <c r="BM331" s="96" t="s">
        <v>792</v>
      </c>
    </row>
    <row r="332" spans="2:65" s="1" customFormat="1" ht="24.3" hidden="1" customHeight="1" x14ac:dyDescent="0.2">
      <c r="B332" s="16"/>
      <c r="C332" s="85" t="s">
        <v>793</v>
      </c>
      <c r="D332" s="85" t="s">
        <v>101</v>
      </c>
      <c r="E332" s="86" t="s">
        <v>794</v>
      </c>
      <c r="F332" s="87" t="s">
        <v>795</v>
      </c>
      <c r="G332" s="88" t="s">
        <v>597</v>
      </c>
      <c r="H332" s="89">
        <v>581</v>
      </c>
      <c r="I332" s="90"/>
      <c r="J332" s="89">
        <f t="shared" si="80"/>
        <v>0</v>
      </c>
      <c r="K332" s="91"/>
      <c r="L332" s="16"/>
      <c r="M332" s="92" t="s">
        <v>0</v>
      </c>
      <c r="N332" s="93" t="s">
        <v>24</v>
      </c>
      <c r="P332" s="94">
        <f t="shared" si="81"/>
        <v>0</v>
      </c>
      <c r="Q332" s="94">
        <v>2.5999999999999998E-4</v>
      </c>
      <c r="R332" s="94">
        <f t="shared" si="82"/>
        <v>0.15106</v>
      </c>
      <c r="S332" s="94">
        <v>0</v>
      </c>
      <c r="T332" s="95">
        <f t="shared" si="83"/>
        <v>0</v>
      </c>
      <c r="AR332" s="96" t="s">
        <v>163</v>
      </c>
      <c r="AT332" s="96" t="s">
        <v>101</v>
      </c>
      <c r="AU332" s="96" t="s">
        <v>44</v>
      </c>
      <c r="AY332" s="7" t="s">
        <v>99</v>
      </c>
      <c r="BE332" s="97">
        <f t="shared" si="84"/>
        <v>0</v>
      </c>
      <c r="BF332" s="97">
        <f t="shared" si="85"/>
        <v>0</v>
      </c>
      <c r="BG332" s="97">
        <f t="shared" si="86"/>
        <v>0</v>
      </c>
      <c r="BH332" s="97">
        <f t="shared" si="87"/>
        <v>0</v>
      </c>
      <c r="BI332" s="97">
        <f t="shared" si="88"/>
        <v>0</v>
      </c>
      <c r="BJ332" s="7" t="s">
        <v>44</v>
      </c>
      <c r="BK332" s="98">
        <f t="shared" si="89"/>
        <v>0</v>
      </c>
      <c r="BL332" s="7" t="s">
        <v>163</v>
      </c>
      <c r="BM332" s="96" t="s">
        <v>796</v>
      </c>
    </row>
    <row r="333" spans="2:65" s="1" customFormat="1" ht="21.75" hidden="1" customHeight="1" x14ac:dyDescent="0.2">
      <c r="B333" s="16"/>
      <c r="C333" s="99" t="s">
        <v>797</v>
      </c>
      <c r="D333" s="99" t="s">
        <v>370</v>
      </c>
      <c r="E333" s="100" t="s">
        <v>798</v>
      </c>
      <c r="F333" s="101" t="s">
        <v>799</v>
      </c>
      <c r="G333" s="102" t="s">
        <v>104</v>
      </c>
      <c r="H333" s="103">
        <v>11.362</v>
      </c>
      <c r="I333" s="104"/>
      <c r="J333" s="103">
        <f t="shared" si="80"/>
        <v>0</v>
      </c>
      <c r="K333" s="105"/>
      <c r="L333" s="106"/>
      <c r="M333" s="107" t="s">
        <v>0</v>
      </c>
      <c r="N333" s="108" t="s">
        <v>24</v>
      </c>
      <c r="P333" s="94">
        <f t="shared" si="81"/>
        <v>0</v>
      </c>
      <c r="Q333" s="94">
        <v>0</v>
      </c>
      <c r="R333" s="94">
        <f t="shared" si="82"/>
        <v>0</v>
      </c>
      <c r="S333" s="94">
        <v>0</v>
      </c>
      <c r="T333" s="95">
        <f t="shared" si="83"/>
        <v>0</v>
      </c>
      <c r="AR333" s="96" t="s">
        <v>228</v>
      </c>
      <c r="AT333" s="96" t="s">
        <v>370</v>
      </c>
      <c r="AU333" s="96" t="s">
        <v>44</v>
      </c>
      <c r="AY333" s="7" t="s">
        <v>99</v>
      </c>
      <c r="BE333" s="97">
        <f t="shared" si="84"/>
        <v>0</v>
      </c>
      <c r="BF333" s="97">
        <f t="shared" si="85"/>
        <v>0</v>
      </c>
      <c r="BG333" s="97">
        <f t="shared" si="86"/>
        <v>0</v>
      </c>
      <c r="BH333" s="97">
        <f t="shared" si="87"/>
        <v>0</v>
      </c>
      <c r="BI333" s="97">
        <f t="shared" si="88"/>
        <v>0</v>
      </c>
      <c r="BJ333" s="7" t="s">
        <v>44</v>
      </c>
      <c r="BK333" s="98">
        <f t="shared" si="89"/>
        <v>0</v>
      </c>
      <c r="BL333" s="7" t="s">
        <v>163</v>
      </c>
      <c r="BM333" s="96" t="s">
        <v>800</v>
      </c>
    </row>
    <row r="334" spans="2:65" s="1" customFormat="1" ht="24.3" hidden="1" customHeight="1" x14ac:dyDescent="0.2">
      <c r="B334" s="16"/>
      <c r="C334" s="85" t="s">
        <v>801</v>
      </c>
      <c r="D334" s="85" t="s">
        <v>101</v>
      </c>
      <c r="E334" s="86" t="s">
        <v>802</v>
      </c>
      <c r="F334" s="87" t="s">
        <v>803</v>
      </c>
      <c r="G334" s="88" t="s">
        <v>597</v>
      </c>
      <c r="H334" s="89">
        <v>20</v>
      </c>
      <c r="I334" s="90"/>
      <c r="J334" s="89">
        <f t="shared" si="80"/>
        <v>0</v>
      </c>
      <c r="K334" s="91"/>
      <c r="L334" s="16"/>
      <c r="M334" s="92" t="s">
        <v>0</v>
      </c>
      <c r="N334" s="93" t="s">
        <v>24</v>
      </c>
      <c r="P334" s="94">
        <f t="shared" si="81"/>
        <v>0</v>
      </c>
      <c r="Q334" s="94">
        <v>2.5999999999999998E-4</v>
      </c>
      <c r="R334" s="94">
        <f t="shared" si="82"/>
        <v>5.1999999999999998E-3</v>
      </c>
      <c r="S334" s="94">
        <v>0</v>
      </c>
      <c r="T334" s="95">
        <f t="shared" si="83"/>
        <v>0</v>
      </c>
      <c r="AR334" s="96" t="s">
        <v>163</v>
      </c>
      <c r="AT334" s="96" t="s">
        <v>101</v>
      </c>
      <c r="AU334" s="96" t="s">
        <v>44</v>
      </c>
      <c r="AY334" s="7" t="s">
        <v>99</v>
      </c>
      <c r="BE334" s="97">
        <f t="shared" si="84"/>
        <v>0</v>
      </c>
      <c r="BF334" s="97">
        <f t="shared" si="85"/>
        <v>0</v>
      </c>
      <c r="BG334" s="97">
        <f t="shared" si="86"/>
        <v>0</v>
      </c>
      <c r="BH334" s="97">
        <f t="shared" si="87"/>
        <v>0</v>
      </c>
      <c r="BI334" s="97">
        <f t="shared" si="88"/>
        <v>0</v>
      </c>
      <c r="BJ334" s="7" t="s">
        <v>44</v>
      </c>
      <c r="BK334" s="98">
        <f t="shared" si="89"/>
        <v>0</v>
      </c>
      <c r="BL334" s="7" t="s">
        <v>163</v>
      </c>
      <c r="BM334" s="96" t="s">
        <v>804</v>
      </c>
    </row>
    <row r="335" spans="2:65" s="1" customFormat="1" ht="21.75" hidden="1" customHeight="1" x14ac:dyDescent="0.2">
      <c r="B335" s="16"/>
      <c r="C335" s="99" t="s">
        <v>805</v>
      </c>
      <c r="D335" s="99" t="s">
        <v>370</v>
      </c>
      <c r="E335" s="100" t="s">
        <v>798</v>
      </c>
      <c r="F335" s="101" t="s">
        <v>799</v>
      </c>
      <c r="G335" s="102" t="s">
        <v>104</v>
      </c>
      <c r="H335" s="103">
        <v>0.49299999999999999</v>
      </c>
      <c r="I335" s="104"/>
      <c r="J335" s="103">
        <f t="shared" si="80"/>
        <v>0</v>
      </c>
      <c r="K335" s="105"/>
      <c r="L335" s="106"/>
      <c r="M335" s="107" t="s">
        <v>0</v>
      </c>
      <c r="N335" s="108" t="s">
        <v>24</v>
      </c>
      <c r="P335" s="94">
        <f t="shared" si="81"/>
        <v>0</v>
      </c>
      <c r="Q335" s="94">
        <v>0</v>
      </c>
      <c r="R335" s="94">
        <f t="shared" si="82"/>
        <v>0</v>
      </c>
      <c r="S335" s="94">
        <v>0</v>
      </c>
      <c r="T335" s="95">
        <f t="shared" si="83"/>
        <v>0</v>
      </c>
      <c r="AR335" s="96" t="s">
        <v>228</v>
      </c>
      <c r="AT335" s="96" t="s">
        <v>370</v>
      </c>
      <c r="AU335" s="96" t="s">
        <v>44</v>
      </c>
      <c r="AY335" s="7" t="s">
        <v>99</v>
      </c>
      <c r="BE335" s="97">
        <f t="shared" si="84"/>
        <v>0</v>
      </c>
      <c r="BF335" s="97">
        <f t="shared" si="85"/>
        <v>0</v>
      </c>
      <c r="BG335" s="97">
        <f t="shared" si="86"/>
        <v>0</v>
      </c>
      <c r="BH335" s="97">
        <f t="shared" si="87"/>
        <v>0</v>
      </c>
      <c r="BI335" s="97">
        <f t="shared" si="88"/>
        <v>0</v>
      </c>
      <c r="BJ335" s="7" t="s">
        <v>44</v>
      </c>
      <c r="BK335" s="98">
        <f t="shared" si="89"/>
        <v>0</v>
      </c>
      <c r="BL335" s="7" t="s">
        <v>163</v>
      </c>
      <c r="BM335" s="96" t="s">
        <v>806</v>
      </c>
    </row>
    <row r="336" spans="2:65" s="1" customFormat="1" ht="33" hidden="1" customHeight="1" x14ac:dyDescent="0.2">
      <c r="B336" s="16"/>
      <c r="C336" s="85" t="s">
        <v>807</v>
      </c>
      <c r="D336" s="85" t="s">
        <v>101</v>
      </c>
      <c r="E336" s="86" t="s">
        <v>808</v>
      </c>
      <c r="F336" s="87" t="s">
        <v>809</v>
      </c>
      <c r="G336" s="88" t="s">
        <v>152</v>
      </c>
      <c r="H336" s="89">
        <v>398.33</v>
      </c>
      <c r="I336" s="90"/>
      <c r="J336" s="89">
        <f t="shared" si="80"/>
        <v>0</v>
      </c>
      <c r="K336" s="91"/>
      <c r="L336" s="16"/>
      <c r="M336" s="92" t="s">
        <v>0</v>
      </c>
      <c r="N336" s="93" t="s">
        <v>24</v>
      </c>
      <c r="P336" s="94">
        <f t="shared" si="81"/>
        <v>0</v>
      </c>
      <c r="Q336" s="94">
        <v>0</v>
      </c>
      <c r="R336" s="94">
        <f t="shared" si="82"/>
        <v>0</v>
      </c>
      <c r="S336" s="94">
        <v>0</v>
      </c>
      <c r="T336" s="95">
        <f t="shared" si="83"/>
        <v>0</v>
      </c>
      <c r="AR336" s="96" t="s">
        <v>163</v>
      </c>
      <c r="AT336" s="96" t="s">
        <v>101</v>
      </c>
      <c r="AU336" s="96" t="s">
        <v>44</v>
      </c>
      <c r="AY336" s="7" t="s">
        <v>99</v>
      </c>
      <c r="BE336" s="97">
        <f t="shared" si="84"/>
        <v>0</v>
      </c>
      <c r="BF336" s="97">
        <f t="shared" si="85"/>
        <v>0</v>
      </c>
      <c r="BG336" s="97">
        <f t="shared" si="86"/>
        <v>0</v>
      </c>
      <c r="BH336" s="97">
        <f t="shared" si="87"/>
        <v>0</v>
      </c>
      <c r="BI336" s="97">
        <f t="shared" si="88"/>
        <v>0</v>
      </c>
      <c r="BJ336" s="7" t="s">
        <v>44</v>
      </c>
      <c r="BK336" s="98">
        <f t="shared" si="89"/>
        <v>0</v>
      </c>
      <c r="BL336" s="7" t="s">
        <v>163</v>
      </c>
      <c r="BM336" s="96" t="s">
        <v>810</v>
      </c>
    </row>
    <row r="337" spans="2:65" s="1" customFormat="1" ht="24.3" hidden="1" customHeight="1" x14ac:dyDescent="0.2">
      <c r="B337" s="16"/>
      <c r="C337" s="99" t="s">
        <v>811</v>
      </c>
      <c r="D337" s="99" t="s">
        <v>370</v>
      </c>
      <c r="E337" s="100" t="s">
        <v>812</v>
      </c>
      <c r="F337" s="101" t="s">
        <v>813</v>
      </c>
      <c r="G337" s="102" t="s">
        <v>152</v>
      </c>
      <c r="H337" s="103">
        <v>438.16300000000001</v>
      </c>
      <c r="I337" s="104"/>
      <c r="J337" s="103">
        <f t="shared" si="80"/>
        <v>0</v>
      </c>
      <c r="K337" s="105"/>
      <c r="L337" s="106"/>
      <c r="M337" s="107" t="s">
        <v>0</v>
      </c>
      <c r="N337" s="108" t="s">
        <v>24</v>
      </c>
      <c r="P337" s="94">
        <f t="shared" si="81"/>
        <v>0</v>
      </c>
      <c r="Q337" s="94">
        <v>0</v>
      </c>
      <c r="R337" s="94">
        <f t="shared" si="82"/>
        <v>0</v>
      </c>
      <c r="S337" s="94">
        <v>0</v>
      </c>
      <c r="T337" s="95">
        <f t="shared" si="83"/>
        <v>0</v>
      </c>
      <c r="AR337" s="96" t="s">
        <v>228</v>
      </c>
      <c r="AT337" s="96" t="s">
        <v>370</v>
      </c>
      <c r="AU337" s="96" t="s">
        <v>44</v>
      </c>
      <c r="AY337" s="7" t="s">
        <v>99</v>
      </c>
      <c r="BE337" s="97">
        <f t="shared" si="84"/>
        <v>0</v>
      </c>
      <c r="BF337" s="97">
        <f t="shared" si="85"/>
        <v>0</v>
      </c>
      <c r="BG337" s="97">
        <f t="shared" si="86"/>
        <v>0</v>
      </c>
      <c r="BH337" s="97">
        <f t="shared" si="87"/>
        <v>0</v>
      </c>
      <c r="BI337" s="97">
        <f t="shared" si="88"/>
        <v>0</v>
      </c>
      <c r="BJ337" s="7" t="s">
        <v>44</v>
      </c>
      <c r="BK337" s="98">
        <f t="shared" si="89"/>
        <v>0</v>
      </c>
      <c r="BL337" s="7" t="s">
        <v>163</v>
      </c>
      <c r="BM337" s="96" t="s">
        <v>814</v>
      </c>
    </row>
    <row r="338" spans="2:65" s="1" customFormat="1" ht="16.5" hidden="1" customHeight="1" x14ac:dyDescent="0.2">
      <c r="B338" s="16"/>
      <c r="C338" s="99" t="s">
        <v>815</v>
      </c>
      <c r="D338" s="99" t="s">
        <v>370</v>
      </c>
      <c r="E338" s="100" t="s">
        <v>816</v>
      </c>
      <c r="F338" s="101" t="s">
        <v>817</v>
      </c>
      <c r="G338" s="102" t="s">
        <v>104</v>
      </c>
      <c r="H338" s="103">
        <v>1.167</v>
      </c>
      <c r="I338" s="104"/>
      <c r="J338" s="103">
        <f t="shared" si="80"/>
        <v>0</v>
      </c>
      <c r="K338" s="105"/>
      <c r="L338" s="106"/>
      <c r="M338" s="107" t="s">
        <v>0</v>
      </c>
      <c r="N338" s="108" t="s">
        <v>24</v>
      </c>
      <c r="P338" s="94">
        <f t="shared" si="81"/>
        <v>0</v>
      </c>
      <c r="Q338" s="94">
        <v>0</v>
      </c>
      <c r="R338" s="94">
        <f t="shared" si="82"/>
        <v>0</v>
      </c>
      <c r="S338" s="94">
        <v>0</v>
      </c>
      <c r="T338" s="95">
        <f t="shared" si="83"/>
        <v>0</v>
      </c>
      <c r="AR338" s="96" t="s">
        <v>228</v>
      </c>
      <c r="AT338" s="96" t="s">
        <v>370</v>
      </c>
      <c r="AU338" s="96" t="s">
        <v>44</v>
      </c>
      <c r="AY338" s="7" t="s">
        <v>99</v>
      </c>
      <c r="BE338" s="97">
        <f t="shared" si="84"/>
        <v>0</v>
      </c>
      <c r="BF338" s="97">
        <f t="shared" si="85"/>
        <v>0</v>
      </c>
      <c r="BG338" s="97">
        <f t="shared" si="86"/>
        <v>0</v>
      </c>
      <c r="BH338" s="97">
        <f t="shared" si="87"/>
        <v>0</v>
      </c>
      <c r="BI338" s="97">
        <f t="shared" si="88"/>
        <v>0</v>
      </c>
      <c r="BJ338" s="7" t="s">
        <v>44</v>
      </c>
      <c r="BK338" s="98">
        <f t="shared" si="89"/>
        <v>0</v>
      </c>
      <c r="BL338" s="7" t="s">
        <v>163</v>
      </c>
      <c r="BM338" s="96" t="s">
        <v>818</v>
      </c>
    </row>
    <row r="339" spans="2:65" s="1" customFormat="1" ht="16.5" hidden="1" customHeight="1" x14ac:dyDescent="0.2">
      <c r="B339" s="16"/>
      <c r="C339" s="85" t="s">
        <v>819</v>
      </c>
      <c r="D339" s="85" t="s">
        <v>101</v>
      </c>
      <c r="E339" s="86" t="s">
        <v>820</v>
      </c>
      <c r="F339" s="87" t="s">
        <v>821</v>
      </c>
      <c r="G339" s="88" t="s">
        <v>597</v>
      </c>
      <c r="H339" s="89">
        <v>424.2</v>
      </c>
      <c r="I339" s="90"/>
      <c r="J339" s="89">
        <f t="shared" si="80"/>
        <v>0</v>
      </c>
      <c r="K339" s="91"/>
      <c r="L339" s="16"/>
      <c r="M339" s="92" t="s">
        <v>0</v>
      </c>
      <c r="N339" s="93" t="s">
        <v>24</v>
      </c>
      <c r="P339" s="94">
        <f t="shared" si="81"/>
        <v>0</v>
      </c>
      <c r="Q339" s="94">
        <v>0</v>
      </c>
      <c r="R339" s="94">
        <f t="shared" si="82"/>
        <v>0</v>
      </c>
      <c r="S339" s="94">
        <v>0</v>
      </c>
      <c r="T339" s="95">
        <f t="shared" si="83"/>
        <v>0</v>
      </c>
      <c r="AR339" s="96" t="s">
        <v>163</v>
      </c>
      <c r="AT339" s="96" t="s">
        <v>101</v>
      </c>
      <c r="AU339" s="96" t="s">
        <v>44</v>
      </c>
      <c r="AY339" s="7" t="s">
        <v>99</v>
      </c>
      <c r="BE339" s="97">
        <f t="shared" si="84"/>
        <v>0</v>
      </c>
      <c r="BF339" s="97">
        <f t="shared" si="85"/>
        <v>0</v>
      </c>
      <c r="BG339" s="97">
        <f t="shared" si="86"/>
        <v>0</v>
      </c>
      <c r="BH339" s="97">
        <f t="shared" si="87"/>
        <v>0</v>
      </c>
      <c r="BI339" s="97">
        <f t="shared" si="88"/>
        <v>0</v>
      </c>
      <c r="BJ339" s="7" t="s">
        <v>44</v>
      </c>
      <c r="BK339" s="98">
        <f t="shared" si="89"/>
        <v>0</v>
      </c>
      <c r="BL339" s="7" t="s">
        <v>163</v>
      </c>
      <c r="BM339" s="96" t="s">
        <v>822</v>
      </c>
    </row>
    <row r="340" spans="2:65" s="1" customFormat="1" ht="44.25" hidden="1" customHeight="1" x14ac:dyDescent="0.2">
      <c r="B340" s="16"/>
      <c r="C340" s="85" t="s">
        <v>823</v>
      </c>
      <c r="D340" s="85" t="s">
        <v>101</v>
      </c>
      <c r="E340" s="86" t="s">
        <v>824</v>
      </c>
      <c r="F340" s="87" t="s">
        <v>825</v>
      </c>
      <c r="G340" s="88" t="s">
        <v>104</v>
      </c>
      <c r="H340" s="89">
        <v>13.022</v>
      </c>
      <c r="I340" s="90"/>
      <c r="J340" s="89">
        <f t="shared" si="80"/>
        <v>0</v>
      </c>
      <c r="K340" s="91"/>
      <c r="L340" s="16"/>
      <c r="M340" s="92" t="s">
        <v>0</v>
      </c>
      <c r="N340" s="93" t="s">
        <v>24</v>
      </c>
      <c r="P340" s="94">
        <f t="shared" si="81"/>
        <v>0</v>
      </c>
      <c r="Q340" s="94">
        <v>2.2329999999999999E-2</v>
      </c>
      <c r="R340" s="94">
        <f t="shared" si="82"/>
        <v>0.29078125999999999</v>
      </c>
      <c r="S340" s="94">
        <v>0</v>
      </c>
      <c r="T340" s="95">
        <f t="shared" si="83"/>
        <v>0</v>
      </c>
      <c r="AR340" s="96" t="s">
        <v>163</v>
      </c>
      <c r="AT340" s="96" t="s">
        <v>101</v>
      </c>
      <c r="AU340" s="96" t="s">
        <v>44</v>
      </c>
      <c r="AY340" s="7" t="s">
        <v>99</v>
      </c>
      <c r="BE340" s="97">
        <f t="shared" si="84"/>
        <v>0</v>
      </c>
      <c r="BF340" s="97">
        <f t="shared" si="85"/>
        <v>0</v>
      </c>
      <c r="BG340" s="97">
        <f t="shared" si="86"/>
        <v>0</v>
      </c>
      <c r="BH340" s="97">
        <f t="shared" si="87"/>
        <v>0</v>
      </c>
      <c r="BI340" s="97">
        <f t="shared" si="88"/>
        <v>0</v>
      </c>
      <c r="BJ340" s="7" t="s">
        <v>44</v>
      </c>
      <c r="BK340" s="98">
        <f t="shared" si="89"/>
        <v>0</v>
      </c>
      <c r="BL340" s="7" t="s">
        <v>163</v>
      </c>
      <c r="BM340" s="96" t="s">
        <v>826</v>
      </c>
    </row>
    <row r="341" spans="2:65" s="1" customFormat="1" ht="24.3" hidden="1" customHeight="1" x14ac:dyDescent="0.2">
      <c r="B341" s="16"/>
      <c r="C341" s="85" t="s">
        <v>827</v>
      </c>
      <c r="D341" s="85" t="s">
        <v>101</v>
      </c>
      <c r="E341" s="86" t="s">
        <v>828</v>
      </c>
      <c r="F341" s="87" t="s">
        <v>829</v>
      </c>
      <c r="G341" s="88" t="s">
        <v>152</v>
      </c>
      <c r="H341" s="89">
        <v>25.42</v>
      </c>
      <c r="I341" s="90"/>
      <c r="J341" s="89">
        <f t="shared" si="80"/>
        <v>0</v>
      </c>
      <c r="K341" s="91"/>
      <c r="L341" s="16"/>
      <c r="M341" s="92" t="s">
        <v>0</v>
      </c>
      <c r="N341" s="93" t="s">
        <v>24</v>
      </c>
      <c r="P341" s="94">
        <f t="shared" si="81"/>
        <v>0</v>
      </c>
      <c r="Q341" s="94">
        <v>1.1679999999999999E-2</v>
      </c>
      <c r="R341" s="94">
        <f t="shared" si="82"/>
        <v>0.29690559999999999</v>
      </c>
      <c r="S341" s="94">
        <v>0</v>
      </c>
      <c r="T341" s="95">
        <f t="shared" si="83"/>
        <v>0</v>
      </c>
      <c r="AR341" s="96" t="s">
        <v>163</v>
      </c>
      <c r="AT341" s="96" t="s">
        <v>101</v>
      </c>
      <c r="AU341" s="96" t="s">
        <v>44</v>
      </c>
      <c r="AY341" s="7" t="s">
        <v>99</v>
      </c>
      <c r="BE341" s="97">
        <f t="shared" si="84"/>
        <v>0</v>
      </c>
      <c r="BF341" s="97">
        <f t="shared" si="85"/>
        <v>0</v>
      </c>
      <c r="BG341" s="97">
        <f t="shared" si="86"/>
        <v>0</v>
      </c>
      <c r="BH341" s="97">
        <f t="shared" si="87"/>
        <v>0</v>
      </c>
      <c r="BI341" s="97">
        <f t="shared" si="88"/>
        <v>0</v>
      </c>
      <c r="BJ341" s="7" t="s">
        <v>44</v>
      </c>
      <c r="BK341" s="98">
        <f t="shared" si="89"/>
        <v>0</v>
      </c>
      <c r="BL341" s="7" t="s">
        <v>163</v>
      </c>
      <c r="BM341" s="96" t="s">
        <v>830</v>
      </c>
    </row>
    <row r="342" spans="2:65" s="1" customFormat="1" ht="24.3" hidden="1" customHeight="1" x14ac:dyDescent="0.2">
      <c r="B342" s="16"/>
      <c r="C342" s="85" t="s">
        <v>831</v>
      </c>
      <c r="D342" s="85" t="s">
        <v>101</v>
      </c>
      <c r="E342" s="86" t="s">
        <v>832</v>
      </c>
      <c r="F342" s="87" t="s">
        <v>833</v>
      </c>
      <c r="G342" s="88" t="s">
        <v>708</v>
      </c>
      <c r="H342" s="90"/>
      <c r="I342" s="90"/>
      <c r="J342" s="89">
        <f t="shared" si="80"/>
        <v>0</v>
      </c>
      <c r="K342" s="91"/>
      <c r="L342" s="16"/>
      <c r="M342" s="92" t="s">
        <v>0</v>
      </c>
      <c r="N342" s="93" t="s">
        <v>24</v>
      </c>
      <c r="P342" s="94">
        <f t="shared" si="81"/>
        <v>0</v>
      </c>
      <c r="Q342" s="94">
        <v>0</v>
      </c>
      <c r="R342" s="94">
        <f t="shared" si="82"/>
        <v>0</v>
      </c>
      <c r="S342" s="94">
        <v>0</v>
      </c>
      <c r="T342" s="95">
        <f t="shared" si="83"/>
        <v>0</v>
      </c>
      <c r="AR342" s="96" t="s">
        <v>163</v>
      </c>
      <c r="AT342" s="96" t="s">
        <v>101</v>
      </c>
      <c r="AU342" s="96" t="s">
        <v>44</v>
      </c>
      <c r="AY342" s="7" t="s">
        <v>99</v>
      </c>
      <c r="BE342" s="97">
        <f t="shared" si="84"/>
        <v>0</v>
      </c>
      <c r="BF342" s="97">
        <f t="shared" si="85"/>
        <v>0</v>
      </c>
      <c r="BG342" s="97">
        <f t="shared" si="86"/>
        <v>0</v>
      </c>
      <c r="BH342" s="97">
        <f t="shared" si="87"/>
        <v>0</v>
      </c>
      <c r="BI342" s="97">
        <f t="shared" si="88"/>
        <v>0</v>
      </c>
      <c r="BJ342" s="7" t="s">
        <v>44</v>
      </c>
      <c r="BK342" s="98">
        <f t="shared" si="89"/>
        <v>0</v>
      </c>
      <c r="BL342" s="7" t="s">
        <v>163</v>
      </c>
      <c r="BM342" s="96" t="s">
        <v>834</v>
      </c>
    </row>
    <row r="343" spans="2:65" s="6" customFormat="1" ht="22.8" hidden="1" customHeight="1" x14ac:dyDescent="0.25">
      <c r="B343" s="73"/>
      <c r="D343" s="74" t="s">
        <v>40</v>
      </c>
      <c r="E343" s="83" t="s">
        <v>835</v>
      </c>
      <c r="F343" s="83" t="s">
        <v>836</v>
      </c>
      <c r="I343" s="76"/>
      <c r="J343" s="84">
        <f>BK343</f>
        <v>0</v>
      </c>
      <c r="L343" s="73"/>
      <c r="M343" s="78"/>
      <c r="P343" s="79">
        <f>SUM(P344:P346)</f>
        <v>0</v>
      </c>
      <c r="R343" s="79">
        <f>SUM(R344:R346)</f>
        <v>0.87480000000000002</v>
      </c>
      <c r="T343" s="80">
        <f>SUM(T344:T346)</f>
        <v>0</v>
      </c>
      <c r="AR343" s="74" t="s">
        <v>44</v>
      </c>
      <c r="AT343" s="81" t="s">
        <v>40</v>
      </c>
      <c r="AU343" s="81" t="s">
        <v>42</v>
      </c>
      <c r="AY343" s="74" t="s">
        <v>99</v>
      </c>
      <c r="BK343" s="82">
        <f>SUM(BK344:BK346)</f>
        <v>0</v>
      </c>
    </row>
    <row r="344" spans="2:65" s="1" customFormat="1" ht="37.799999999999997" hidden="1" customHeight="1" x14ac:dyDescent="0.2">
      <c r="B344" s="16"/>
      <c r="C344" s="85" t="s">
        <v>837</v>
      </c>
      <c r="D344" s="85" t="s">
        <v>101</v>
      </c>
      <c r="E344" s="86" t="s">
        <v>838</v>
      </c>
      <c r="F344" s="87" t="s">
        <v>839</v>
      </c>
      <c r="G344" s="88" t="s">
        <v>152</v>
      </c>
      <c r="H344" s="89">
        <v>40</v>
      </c>
      <c r="I344" s="90"/>
      <c r="J344" s="89">
        <f>ROUND(I344*H344,3)</f>
        <v>0</v>
      </c>
      <c r="K344" s="91"/>
      <c r="L344" s="16"/>
      <c r="M344" s="92" t="s">
        <v>0</v>
      </c>
      <c r="N344" s="93" t="s">
        <v>24</v>
      </c>
      <c r="P344" s="94">
        <f>O344*H344</f>
        <v>0</v>
      </c>
      <c r="Q344" s="94">
        <v>2.1770000000000001E-2</v>
      </c>
      <c r="R344" s="94">
        <f>Q344*H344</f>
        <v>0.87080000000000002</v>
      </c>
      <c r="S344" s="94">
        <v>0</v>
      </c>
      <c r="T344" s="95">
        <f>S344*H344</f>
        <v>0</v>
      </c>
      <c r="AR344" s="96" t="s">
        <v>163</v>
      </c>
      <c r="AT344" s="96" t="s">
        <v>101</v>
      </c>
      <c r="AU344" s="96" t="s">
        <v>44</v>
      </c>
      <c r="AY344" s="7" t="s">
        <v>99</v>
      </c>
      <c r="BE344" s="97">
        <f>IF(N344="základná",J344,0)</f>
        <v>0</v>
      </c>
      <c r="BF344" s="97">
        <f>IF(N344="znížená",J344,0)</f>
        <v>0</v>
      </c>
      <c r="BG344" s="97">
        <f>IF(N344="zákl. prenesená",J344,0)</f>
        <v>0</v>
      </c>
      <c r="BH344" s="97">
        <f>IF(N344="zníž. prenesená",J344,0)</f>
        <v>0</v>
      </c>
      <c r="BI344" s="97">
        <f>IF(N344="nulová",J344,0)</f>
        <v>0</v>
      </c>
      <c r="BJ344" s="7" t="s">
        <v>44</v>
      </c>
      <c r="BK344" s="98">
        <f>ROUND(I344*H344,3)</f>
        <v>0</v>
      </c>
      <c r="BL344" s="7" t="s">
        <v>163</v>
      </c>
      <c r="BM344" s="96" t="s">
        <v>840</v>
      </c>
    </row>
    <row r="345" spans="2:65" s="1" customFormat="1" ht="33" hidden="1" customHeight="1" x14ac:dyDescent="0.2">
      <c r="B345" s="16"/>
      <c r="C345" s="85" t="s">
        <v>841</v>
      </c>
      <c r="D345" s="85" t="s">
        <v>101</v>
      </c>
      <c r="E345" s="86" t="s">
        <v>842</v>
      </c>
      <c r="F345" s="87" t="s">
        <v>843</v>
      </c>
      <c r="G345" s="88" t="s">
        <v>597</v>
      </c>
      <c r="H345" s="89">
        <v>80</v>
      </c>
      <c r="I345" s="90"/>
      <c r="J345" s="89">
        <f>ROUND(I345*H345,3)</f>
        <v>0</v>
      </c>
      <c r="K345" s="91"/>
      <c r="L345" s="16"/>
      <c r="M345" s="92" t="s">
        <v>0</v>
      </c>
      <c r="N345" s="93" t="s">
        <v>24</v>
      </c>
      <c r="P345" s="94">
        <f>O345*H345</f>
        <v>0</v>
      </c>
      <c r="Q345" s="94">
        <v>5.0000000000000002E-5</v>
      </c>
      <c r="R345" s="94">
        <f>Q345*H345</f>
        <v>4.0000000000000001E-3</v>
      </c>
      <c r="S345" s="94">
        <v>0</v>
      </c>
      <c r="T345" s="95">
        <f>S345*H345</f>
        <v>0</v>
      </c>
      <c r="AR345" s="96" t="s">
        <v>163</v>
      </c>
      <c r="AT345" s="96" t="s">
        <v>101</v>
      </c>
      <c r="AU345" s="96" t="s">
        <v>44</v>
      </c>
      <c r="AY345" s="7" t="s">
        <v>99</v>
      </c>
      <c r="BE345" s="97">
        <f>IF(N345="základná",J345,0)</f>
        <v>0</v>
      </c>
      <c r="BF345" s="97">
        <f>IF(N345="znížená",J345,0)</f>
        <v>0</v>
      </c>
      <c r="BG345" s="97">
        <f>IF(N345="zákl. prenesená",J345,0)</f>
        <v>0</v>
      </c>
      <c r="BH345" s="97">
        <f>IF(N345="zníž. prenesená",J345,0)</f>
        <v>0</v>
      </c>
      <c r="BI345" s="97">
        <f>IF(N345="nulová",J345,0)</f>
        <v>0</v>
      </c>
      <c r="BJ345" s="7" t="s">
        <v>44</v>
      </c>
      <c r="BK345" s="98">
        <f>ROUND(I345*H345,3)</f>
        <v>0</v>
      </c>
      <c r="BL345" s="7" t="s">
        <v>163</v>
      </c>
      <c r="BM345" s="96" t="s">
        <v>844</v>
      </c>
    </row>
    <row r="346" spans="2:65" s="1" customFormat="1" ht="24.3" hidden="1" customHeight="1" x14ac:dyDescent="0.2">
      <c r="B346" s="16"/>
      <c r="C346" s="85" t="s">
        <v>845</v>
      </c>
      <c r="D346" s="85" t="s">
        <v>101</v>
      </c>
      <c r="E346" s="86" t="s">
        <v>846</v>
      </c>
      <c r="F346" s="87" t="s">
        <v>847</v>
      </c>
      <c r="G346" s="88" t="s">
        <v>708</v>
      </c>
      <c r="H346" s="90"/>
      <c r="I346" s="90"/>
      <c r="J346" s="89">
        <f>ROUND(I346*H346,3)</f>
        <v>0</v>
      </c>
      <c r="K346" s="91"/>
      <c r="L346" s="16"/>
      <c r="M346" s="92" t="s">
        <v>0</v>
      </c>
      <c r="N346" s="93" t="s">
        <v>24</v>
      </c>
      <c r="P346" s="94">
        <f>O346*H346</f>
        <v>0</v>
      </c>
      <c r="Q346" s="94">
        <v>0</v>
      </c>
      <c r="R346" s="94">
        <f>Q346*H346</f>
        <v>0</v>
      </c>
      <c r="S346" s="94">
        <v>0</v>
      </c>
      <c r="T346" s="95">
        <f>S346*H346</f>
        <v>0</v>
      </c>
      <c r="AR346" s="96" t="s">
        <v>163</v>
      </c>
      <c r="AT346" s="96" t="s">
        <v>101</v>
      </c>
      <c r="AU346" s="96" t="s">
        <v>44</v>
      </c>
      <c r="AY346" s="7" t="s">
        <v>99</v>
      </c>
      <c r="BE346" s="97">
        <f>IF(N346="základná",J346,0)</f>
        <v>0</v>
      </c>
      <c r="BF346" s="97">
        <f>IF(N346="znížená",J346,0)</f>
        <v>0</v>
      </c>
      <c r="BG346" s="97">
        <f>IF(N346="zákl. prenesená",J346,0)</f>
        <v>0</v>
      </c>
      <c r="BH346" s="97">
        <f>IF(N346="zníž. prenesená",J346,0)</f>
        <v>0</v>
      </c>
      <c r="BI346" s="97">
        <f>IF(N346="nulová",J346,0)</f>
        <v>0</v>
      </c>
      <c r="BJ346" s="7" t="s">
        <v>44</v>
      </c>
      <c r="BK346" s="98">
        <f>ROUND(I346*H346,3)</f>
        <v>0</v>
      </c>
      <c r="BL346" s="7" t="s">
        <v>163</v>
      </c>
      <c r="BM346" s="96" t="s">
        <v>848</v>
      </c>
    </row>
    <row r="347" spans="2:65" s="6" customFormat="1" ht="22.8" hidden="1" customHeight="1" x14ac:dyDescent="0.25">
      <c r="B347" s="73"/>
      <c r="D347" s="74" t="s">
        <v>40</v>
      </c>
      <c r="E347" s="83" t="s">
        <v>849</v>
      </c>
      <c r="F347" s="83" t="s">
        <v>850</v>
      </c>
      <c r="I347" s="76"/>
      <c r="J347" s="84">
        <f>BK347</f>
        <v>0</v>
      </c>
      <c r="L347" s="73"/>
      <c r="M347" s="78"/>
      <c r="P347" s="79">
        <f>SUM(P348:P361)</f>
        <v>0</v>
      </c>
      <c r="R347" s="79">
        <f>SUM(R348:R361)</f>
        <v>1.7362169999999999</v>
      </c>
      <c r="T347" s="80">
        <f>SUM(T348:T361)</f>
        <v>0</v>
      </c>
      <c r="AR347" s="74" t="s">
        <v>44</v>
      </c>
      <c r="AT347" s="81" t="s">
        <v>40</v>
      </c>
      <c r="AU347" s="81" t="s">
        <v>42</v>
      </c>
      <c r="AY347" s="74" t="s">
        <v>99</v>
      </c>
      <c r="BK347" s="82">
        <f>SUM(BK348:BK361)</f>
        <v>0</v>
      </c>
    </row>
    <row r="348" spans="2:65" s="1" customFormat="1" ht="24.3" hidden="1" customHeight="1" x14ac:dyDescent="0.2">
      <c r="B348" s="16"/>
      <c r="C348" s="85" t="s">
        <v>851</v>
      </c>
      <c r="D348" s="85" t="s">
        <v>101</v>
      </c>
      <c r="E348" s="86" t="s">
        <v>852</v>
      </c>
      <c r="F348" s="87" t="s">
        <v>853</v>
      </c>
      <c r="G348" s="88" t="s">
        <v>152</v>
      </c>
      <c r="H348" s="89">
        <v>413.5</v>
      </c>
      <c r="I348" s="90"/>
      <c r="J348" s="89">
        <f t="shared" ref="J348:J361" si="90">ROUND(I348*H348,3)</f>
        <v>0</v>
      </c>
      <c r="K348" s="91"/>
      <c r="L348" s="16"/>
      <c r="M348" s="92" t="s">
        <v>0</v>
      </c>
      <c r="N348" s="93" t="s">
        <v>24</v>
      </c>
      <c r="P348" s="94">
        <f t="shared" ref="P348:P361" si="91">O348*H348</f>
        <v>0</v>
      </c>
      <c r="Q348" s="94">
        <v>2.8E-3</v>
      </c>
      <c r="R348" s="94">
        <f t="shared" ref="R348:R361" si="92">Q348*H348</f>
        <v>1.1577999999999999</v>
      </c>
      <c r="S348" s="94">
        <v>0</v>
      </c>
      <c r="T348" s="95">
        <f t="shared" ref="T348:T361" si="93">S348*H348</f>
        <v>0</v>
      </c>
      <c r="AR348" s="96" t="s">
        <v>163</v>
      </c>
      <c r="AT348" s="96" t="s">
        <v>101</v>
      </c>
      <c r="AU348" s="96" t="s">
        <v>44</v>
      </c>
      <c r="AY348" s="7" t="s">
        <v>99</v>
      </c>
      <c r="BE348" s="97">
        <f t="shared" ref="BE348:BE361" si="94">IF(N348="základná",J348,0)</f>
        <v>0</v>
      </c>
      <c r="BF348" s="97">
        <f t="shared" ref="BF348:BF361" si="95">IF(N348="znížená",J348,0)</f>
        <v>0</v>
      </c>
      <c r="BG348" s="97">
        <f t="shared" ref="BG348:BG361" si="96">IF(N348="zákl. prenesená",J348,0)</f>
        <v>0</v>
      </c>
      <c r="BH348" s="97">
        <f t="shared" ref="BH348:BH361" si="97">IF(N348="zníž. prenesená",J348,0)</f>
        <v>0</v>
      </c>
      <c r="BI348" s="97">
        <f t="shared" ref="BI348:BI361" si="98">IF(N348="nulová",J348,0)</f>
        <v>0</v>
      </c>
      <c r="BJ348" s="7" t="s">
        <v>44</v>
      </c>
      <c r="BK348" s="98">
        <f t="shared" ref="BK348:BK361" si="99">ROUND(I348*H348,3)</f>
        <v>0</v>
      </c>
      <c r="BL348" s="7" t="s">
        <v>163</v>
      </c>
      <c r="BM348" s="96" t="s">
        <v>854</v>
      </c>
    </row>
    <row r="349" spans="2:65" s="1" customFormat="1" ht="33" hidden="1" customHeight="1" x14ac:dyDescent="0.2">
      <c r="B349" s="16"/>
      <c r="C349" s="85" t="s">
        <v>855</v>
      </c>
      <c r="D349" s="85" t="s">
        <v>101</v>
      </c>
      <c r="E349" s="86" t="s">
        <v>856</v>
      </c>
      <c r="F349" s="87" t="s">
        <v>857</v>
      </c>
      <c r="G349" s="88" t="s">
        <v>152</v>
      </c>
      <c r="H349" s="89">
        <v>413.5</v>
      </c>
      <c r="I349" s="90"/>
      <c r="J349" s="89">
        <f t="shared" si="90"/>
        <v>0</v>
      </c>
      <c r="K349" s="91"/>
      <c r="L349" s="16"/>
      <c r="M349" s="92" t="s">
        <v>0</v>
      </c>
      <c r="N349" s="93" t="s">
        <v>24</v>
      </c>
      <c r="P349" s="94">
        <f t="shared" si="91"/>
        <v>0</v>
      </c>
      <c r="Q349" s="94">
        <v>4.6999999999999999E-4</v>
      </c>
      <c r="R349" s="94">
        <f t="shared" si="92"/>
        <v>0.19434499999999999</v>
      </c>
      <c r="S349" s="94">
        <v>0</v>
      </c>
      <c r="T349" s="95">
        <f t="shared" si="93"/>
        <v>0</v>
      </c>
      <c r="AR349" s="96" t="s">
        <v>163</v>
      </c>
      <c r="AT349" s="96" t="s">
        <v>101</v>
      </c>
      <c r="AU349" s="96" t="s">
        <v>44</v>
      </c>
      <c r="AY349" s="7" t="s">
        <v>99</v>
      </c>
      <c r="BE349" s="97">
        <f t="shared" si="94"/>
        <v>0</v>
      </c>
      <c r="BF349" s="97">
        <f t="shared" si="95"/>
        <v>0</v>
      </c>
      <c r="BG349" s="97">
        <f t="shared" si="96"/>
        <v>0</v>
      </c>
      <c r="BH349" s="97">
        <f t="shared" si="97"/>
        <v>0</v>
      </c>
      <c r="BI349" s="97">
        <f t="shared" si="98"/>
        <v>0</v>
      </c>
      <c r="BJ349" s="7" t="s">
        <v>44</v>
      </c>
      <c r="BK349" s="98">
        <f t="shared" si="99"/>
        <v>0</v>
      </c>
      <c r="BL349" s="7" t="s">
        <v>163</v>
      </c>
      <c r="BM349" s="96" t="s">
        <v>858</v>
      </c>
    </row>
    <row r="350" spans="2:65" s="1" customFormat="1" ht="37.799999999999997" hidden="1" customHeight="1" x14ac:dyDescent="0.2">
      <c r="B350" s="16"/>
      <c r="C350" s="85" t="s">
        <v>859</v>
      </c>
      <c r="D350" s="85" t="s">
        <v>101</v>
      </c>
      <c r="E350" s="86" t="s">
        <v>860</v>
      </c>
      <c r="F350" s="87" t="s">
        <v>861</v>
      </c>
      <c r="G350" s="88" t="s">
        <v>597</v>
      </c>
      <c r="H350" s="89">
        <v>40.299999999999997</v>
      </c>
      <c r="I350" s="90"/>
      <c r="J350" s="89">
        <f t="shared" si="90"/>
        <v>0</v>
      </c>
      <c r="K350" s="91"/>
      <c r="L350" s="16"/>
      <c r="M350" s="92" t="s">
        <v>0</v>
      </c>
      <c r="N350" s="93" t="s">
        <v>24</v>
      </c>
      <c r="P350" s="94">
        <f t="shared" si="91"/>
        <v>0</v>
      </c>
      <c r="Q350" s="94">
        <v>9.3999999999999997E-4</v>
      </c>
      <c r="R350" s="94">
        <f t="shared" si="92"/>
        <v>3.7881999999999999E-2</v>
      </c>
      <c r="S350" s="94">
        <v>0</v>
      </c>
      <c r="T350" s="95">
        <f t="shared" si="93"/>
        <v>0</v>
      </c>
      <c r="AR350" s="96" t="s">
        <v>163</v>
      </c>
      <c r="AT350" s="96" t="s">
        <v>101</v>
      </c>
      <c r="AU350" s="96" t="s">
        <v>44</v>
      </c>
      <c r="AY350" s="7" t="s">
        <v>99</v>
      </c>
      <c r="BE350" s="97">
        <f t="shared" si="94"/>
        <v>0</v>
      </c>
      <c r="BF350" s="97">
        <f t="shared" si="95"/>
        <v>0</v>
      </c>
      <c r="BG350" s="97">
        <f t="shared" si="96"/>
        <v>0</v>
      </c>
      <c r="BH350" s="97">
        <f t="shared" si="97"/>
        <v>0</v>
      </c>
      <c r="BI350" s="97">
        <f t="shared" si="98"/>
        <v>0</v>
      </c>
      <c r="BJ350" s="7" t="s">
        <v>44</v>
      </c>
      <c r="BK350" s="98">
        <f t="shared" si="99"/>
        <v>0</v>
      </c>
      <c r="BL350" s="7" t="s">
        <v>163</v>
      </c>
      <c r="BM350" s="96" t="s">
        <v>862</v>
      </c>
    </row>
    <row r="351" spans="2:65" s="1" customFormat="1" ht="37.799999999999997" hidden="1" customHeight="1" x14ac:dyDescent="0.2">
      <c r="B351" s="16"/>
      <c r="C351" s="85" t="s">
        <v>863</v>
      </c>
      <c r="D351" s="85" t="s">
        <v>101</v>
      </c>
      <c r="E351" s="86" t="s">
        <v>864</v>
      </c>
      <c r="F351" s="87" t="s">
        <v>865</v>
      </c>
      <c r="G351" s="88" t="s">
        <v>597</v>
      </c>
      <c r="H351" s="89">
        <v>11.6</v>
      </c>
      <c r="I351" s="90"/>
      <c r="J351" s="89">
        <f t="shared" si="90"/>
        <v>0</v>
      </c>
      <c r="K351" s="91"/>
      <c r="L351" s="16"/>
      <c r="M351" s="92" t="s">
        <v>0</v>
      </c>
      <c r="N351" s="93" t="s">
        <v>24</v>
      </c>
      <c r="P351" s="94">
        <f t="shared" si="91"/>
        <v>0</v>
      </c>
      <c r="Q351" s="94">
        <v>3.5200000000000001E-3</v>
      </c>
      <c r="R351" s="94">
        <f t="shared" si="92"/>
        <v>4.0832E-2</v>
      </c>
      <c r="S351" s="94">
        <v>0</v>
      </c>
      <c r="T351" s="95">
        <f t="shared" si="93"/>
        <v>0</v>
      </c>
      <c r="AR351" s="96" t="s">
        <v>163</v>
      </c>
      <c r="AT351" s="96" t="s">
        <v>101</v>
      </c>
      <c r="AU351" s="96" t="s">
        <v>44</v>
      </c>
      <c r="AY351" s="7" t="s">
        <v>99</v>
      </c>
      <c r="BE351" s="97">
        <f t="shared" si="94"/>
        <v>0</v>
      </c>
      <c r="BF351" s="97">
        <f t="shared" si="95"/>
        <v>0</v>
      </c>
      <c r="BG351" s="97">
        <f t="shared" si="96"/>
        <v>0</v>
      </c>
      <c r="BH351" s="97">
        <f t="shared" si="97"/>
        <v>0</v>
      </c>
      <c r="BI351" s="97">
        <f t="shared" si="98"/>
        <v>0</v>
      </c>
      <c r="BJ351" s="7" t="s">
        <v>44</v>
      </c>
      <c r="BK351" s="98">
        <f t="shared" si="99"/>
        <v>0</v>
      </c>
      <c r="BL351" s="7" t="s">
        <v>163</v>
      </c>
      <c r="BM351" s="96" t="s">
        <v>866</v>
      </c>
    </row>
    <row r="352" spans="2:65" s="1" customFormat="1" ht="24.3" hidden="1" customHeight="1" x14ac:dyDescent="0.2">
      <c r="B352" s="16"/>
      <c r="C352" s="85" t="s">
        <v>867</v>
      </c>
      <c r="D352" s="85" t="s">
        <v>101</v>
      </c>
      <c r="E352" s="86" t="s">
        <v>868</v>
      </c>
      <c r="F352" s="87" t="s">
        <v>869</v>
      </c>
      <c r="G352" s="88" t="s">
        <v>597</v>
      </c>
      <c r="H352" s="89">
        <v>40</v>
      </c>
      <c r="I352" s="90"/>
      <c r="J352" s="89">
        <f t="shared" si="90"/>
        <v>0</v>
      </c>
      <c r="K352" s="91"/>
      <c r="L352" s="16"/>
      <c r="M352" s="92" t="s">
        <v>0</v>
      </c>
      <c r="N352" s="93" t="s">
        <v>24</v>
      </c>
      <c r="P352" s="94">
        <f t="shared" si="91"/>
        <v>0</v>
      </c>
      <c r="Q352" s="94">
        <v>2.5999999999999998E-4</v>
      </c>
      <c r="R352" s="94">
        <f t="shared" si="92"/>
        <v>1.04E-2</v>
      </c>
      <c r="S352" s="94">
        <v>0</v>
      </c>
      <c r="T352" s="95">
        <f t="shared" si="93"/>
        <v>0</v>
      </c>
      <c r="AR352" s="96" t="s">
        <v>163</v>
      </c>
      <c r="AT352" s="96" t="s">
        <v>101</v>
      </c>
      <c r="AU352" s="96" t="s">
        <v>44</v>
      </c>
      <c r="AY352" s="7" t="s">
        <v>99</v>
      </c>
      <c r="BE352" s="97">
        <f t="shared" si="94"/>
        <v>0</v>
      </c>
      <c r="BF352" s="97">
        <f t="shared" si="95"/>
        <v>0</v>
      </c>
      <c r="BG352" s="97">
        <f t="shared" si="96"/>
        <v>0</v>
      </c>
      <c r="BH352" s="97">
        <f t="shared" si="97"/>
        <v>0</v>
      </c>
      <c r="BI352" s="97">
        <f t="shared" si="98"/>
        <v>0</v>
      </c>
      <c r="BJ352" s="7" t="s">
        <v>44</v>
      </c>
      <c r="BK352" s="98">
        <f t="shared" si="99"/>
        <v>0</v>
      </c>
      <c r="BL352" s="7" t="s">
        <v>163</v>
      </c>
      <c r="BM352" s="96" t="s">
        <v>870</v>
      </c>
    </row>
    <row r="353" spans="2:65" s="1" customFormat="1" ht="24.3" hidden="1" customHeight="1" x14ac:dyDescent="0.2">
      <c r="B353" s="16"/>
      <c r="C353" s="85" t="s">
        <v>871</v>
      </c>
      <c r="D353" s="85" t="s">
        <v>101</v>
      </c>
      <c r="E353" s="86" t="s">
        <v>872</v>
      </c>
      <c r="F353" s="87" t="s">
        <v>873</v>
      </c>
      <c r="G353" s="88" t="s">
        <v>597</v>
      </c>
      <c r="H353" s="89">
        <v>44</v>
      </c>
      <c r="I353" s="90"/>
      <c r="J353" s="89">
        <f t="shared" si="90"/>
        <v>0</v>
      </c>
      <c r="K353" s="91"/>
      <c r="L353" s="16"/>
      <c r="M353" s="92" t="s">
        <v>0</v>
      </c>
      <c r="N353" s="93" t="s">
        <v>24</v>
      </c>
      <c r="P353" s="94">
        <f t="shared" si="91"/>
        <v>0</v>
      </c>
      <c r="Q353" s="94">
        <v>1.2800000000000001E-3</v>
      </c>
      <c r="R353" s="94">
        <f t="shared" si="92"/>
        <v>5.6320000000000002E-2</v>
      </c>
      <c r="S353" s="94">
        <v>0</v>
      </c>
      <c r="T353" s="95">
        <f t="shared" si="93"/>
        <v>0</v>
      </c>
      <c r="AR353" s="96" t="s">
        <v>163</v>
      </c>
      <c r="AT353" s="96" t="s">
        <v>101</v>
      </c>
      <c r="AU353" s="96" t="s">
        <v>44</v>
      </c>
      <c r="AY353" s="7" t="s">
        <v>99</v>
      </c>
      <c r="BE353" s="97">
        <f t="shared" si="94"/>
        <v>0</v>
      </c>
      <c r="BF353" s="97">
        <f t="shared" si="95"/>
        <v>0</v>
      </c>
      <c r="BG353" s="97">
        <f t="shared" si="96"/>
        <v>0</v>
      </c>
      <c r="BH353" s="97">
        <f t="shared" si="97"/>
        <v>0</v>
      </c>
      <c r="BI353" s="97">
        <f t="shared" si="98"/>
        <v>0</v>
      </c>
      <c r="BJ353" s="7" t="s">
        <v>44</v>
      </c>
      <c r="BK353" s="98">
        <f t="shared" si="99"/>
        <v>0</v>
      </c>
      <c r="BL353" s="7" t="s">
        <v>163</v>
      </c>
      <c r="BM353" s="96" t="s">
        <v>874</v>
      </c>
    </row>
    <row r="354" spans="2:65" s="1" customFormat="1" ht="24.3" hidden="1" customHeight="1" x14ac:dyDescent="0.2">
      <c r="B354" s="16"/>
      <c r="C354" s="85" t="s">
        <v>875</v>
      </c>
      <c r="D354" s="85" t="s">
        <v>101</v>
      </c>
      <c r="E354" s="86" t="s">
        <v>876</v>
      </c>
      <c r="F354" s="87" t="s">
        <v>877</v>
      </c>
      <c r="G354" s="88" t="s">
        <v>597</v>
      </c>
      <c r="H354" s="89">
        <v>40.299999999999997</v>
      </c>
      <c r="I354" s="90"/>
      <c r="J354" s="89">
        <f t="shared" si="90"/>
        <v>0</v>
      </c>
      <c r="K354" s="91"/>
      <c r="L354" s="16"/>
      <c r="M354" s="92" t="s">
        <v>0</v>
      </c>
      <c r="N354" s="93" t="s">
        <v>24</v>
      </c>
      <c r="P354" s="94">
        <f t="shared" si="91"/>
        <v>0</v>
      </c>
      <c r="Q354" s="94">
        <v>1.4499999999999999E-3</v>
      </c>
      <c r="R354" s="94">
        <f t="shared" si="92"/>
        <v>5.8434999999999994E-2</v>
      </c>
      <c r="S354" s="94">
        <v>0</v>
      </c>
      <c r="T354" s="95">
        <f t="shared" si="93"/>
        <v>0</v>
      </c>
      <c r="AR354" s="96" t="s">
        <v>163</v>
      </c>
      <c r="AT354" s="96" t="s">
        <v>101</v>
      </c>
      <c r="AU354" s="96" t="s">
        <v>44</v>
      </c>
      <c r="AY354" s="7" t="s">
        <v>99</v>
      </c>
      <c r="BE354" s="97">
        <f t="shared" si="94"/>
        <v>0</v>
      </c>
      <c r="BF354" s="97">
        <f t="shared" si="95"/>
        <v>0</v>
      </c>
      <c r="BG354" s="97">
        <f t="shared" si="96"/>
        <v>0</v>
      </c>
      <c r="BH354" s="97">
        <f t="shared" si="97"/>
        <v>0</v>
      </c>
      <c r="BI354" s="97">
        <f t="shared" si="98"/>
        <v>0</v>
      </c>
      <c r="BJ354" s="7" t="s">
        <v>44</v>
      </c>
      <c r="BK354" s="98">
        <f t="shared" si="99"/>
        <v>0</v>
      </c>
      <c r="BL354" s="7" t="s">
        <v>163</v>
      </c>
      <c r="BM354" s="96" t="s">
        <v>878</v>
      </c>
    </row>
    <row r="355" spans="2:65" s="1" customFormat="1" ht="24.3" hidden="1" customHeight="1" x14ac:dyDescent="0.2">
      <c r="B355" s="16"/>
      <c r="C355" s="85" t="s">
        <v>879</v>
      </c>
      <c r="D355" s="85" t="s">
        <v>101</v>
      </c>
      <c r="E355" s="86" t="s">
        <v>880</v>
      </c>
      <c r="F355" s="87" t="s">
        <v>881</v>
      </c>
      <c r="G355" s="88" t="s">
        <v>222</v>
      </c>
      <c r="H355" s="89">
        <v>4</v>
      </c>
      <c r="I355" s="90"/>
      <c r="J355" s="89">
        <f t="shared" si="90"/>
        <v>0</v>
      </c>
      <c r="K355" s="91"/>
      <c r="L355" s="16"/>
      <c r="M355" s="92" t="s">
        <v>0</v>
      </c>
      <c r="N355" s="93" t="s">
        <v>24</v>
      </c>
      <c r="P355" s="94">
        <f t="shared" si="91"/>
        <v>0</v>
      </c>
      <c r="Q355" s="94">
        <v>6.0000000000000002E-5</v>
      </c>
      <c r="R355" s="94">
        <f t="shared" si="92"/>
        <v>2.4000000000000001E-4</v>
      </c>
      <c r="S355" s="94">
        <v>0</v>
      </c>
      <c r="T355" s="95">
        <f t="shared" si="93"/>
        <v>0</v>
      </c>
      <c r="AR355" s="96" t="s">
        <v>163</v>
      </c>
      <c r="AT355" s="96" t="s">
        <v>101</v>
      </c>
      <c r="AU355" s="96" t="s">
        <v>44</v>
      </c>
      <c r="AY355" s="7" t="s">
        <v>99</v>
      </c>
      <c r="BE355" s="97">
        <f t="shared" si="94"/>
        <v>0</v>
      </c>
      <c r="BF355" s="97">
        <f t="shared" si="95"/>
        <v>0</v>
      </c>
      <c r="BG355" s="97">
        <f t="shared" si="96"/>
        <v>0</v>
      </c>
      <c r="BH355" s="97">
        <f t="shared" si="97"/>
        <v>0</v>
      </c>
      <c r="BI355" s="97">
        <f t="shared" si="98"/>
        <v>0</v>
      </c>
      <c r="BJ355" s="7" t="s">
        <v>44</v>
      </c>
      <c r="BK355" s="98">
        <f t="shared" si="99"/>
        <v>0</v>
      </c>
      <c r="BL355" s="7" t="s">
        <v>163</v>
      </c>
      <c r="BM355" s="96" t="s">
        <v>882</v>
      </c>
    </row>
    <row r="356" spans="2:65" s="1" customFormat="1" ht="24.3" hidden="1" customHeight="1" x14ac:dyDescent="0.2">
      <c r="B356" s="16"/>
      <c r="C356" s="99" t="s">
        <v>883</v>
      </c>
      <c r="D356" s="99" t="s">
        <v>370</v>
      </c>
      <c r="E356" s="100" t="s">
        <v>884</v>
      </c>
      <c r="F356" s="101" t="s">
        <v>885</v>
      </c>
      <c r="G356" s="102" t="s">
        <v>222</v>
      </c>
      <c r="H356" s="103">
        <v>4</v>
      </c>
      <c r="I356" s="104"/>
      <c r="J356" s="103">
        <f t="shared" si="90"/>
        <v>0</v>
      </c>
      <c r="K356" s="105"/>
      <c r="L356" s="106"/>
      <c r="M356" s="107" t="s">
        <v>0</v>
      </c>
      <c r="N356" s="108" t="s">
        <v>24</v>
      </c>
      <c r="P356" s="94">
        <f t="shared" si="91"/>
        <v>0</v>
      </c>
      <c r="Q356" s="94">
        <v>0</v>
      </c>
      <c r="R356" s="94">
        <f t="shared" si="92"/>
        <v>0</v>
      </c>
      <c r="S356" s="94">
        <v>0</v>
      </c>
      <c r="T356" s="95">
        <f t="shared" si="93"/>
        <v>0</v>
      </c>
      <c r="AR356" s="96" t="s">
        <v>228</v>
      </c>
      <c r="AT356" s="96" t="s">
        <v>370</v>
      </c>
      <c r="AU356" s="96" t="s">
        <v>44</v>
      </c>
      <c r="AY356" s="7" t="s">
        <v>99</v>
      </c>
      <c r="BE356" s="97">
        <f t="shared" si="94"/>
        <v>0</v>
      </c>
      <c r="BF356" s="97">
        <f t="shared" si="95"/>
        <v>0</v>
      </c>
      <c r="BG356" s="97">
        <f t="shared" si="96"/>
        <v>0</v>
      </c>
      <c r="BH356" s="97">
        <f t="shared" si="97"/>
        <v>0</v>
      </c>
      <c r="BI356" s="97">
        <f t="shared" si="98"/>
        <v>0</v>
      </c>
      <c r="BJ356" s="7" t="s">
        <v>44</v>
      </c>
      <c r="BK356" s="98">
        <f t="shared" si="99"/>
        <v>0</v>
      </c>
      <c r="BL356" s="7" t="s">
        <v>163</v>
      </c>
      <c r="BM356" s="96" t="s">
        <v>886</v>
      </c>
    </row>
    <row r="357" spans="2:65" s="1" customFormat="1" ht="24.3" hidden="1" customHeight="1" x14ac:dyDescent="0.2">
      <c r="B357" s="16"/>
      <c r="C357" s="85" t="s">
        <v>887</v>
      </c>
      <c r="D357" s="85" t="s">
        <v>101</v>
      </c>
      <c r="E357" s="86" t="s">
        <v>888</v>
      </c>
      <c r="F357" s="87" t="s">
        <v>889</v>
      </c>
      <c r="G357" s="88" t="s">
        <v>597</v>
      </c>
      <c r="H357" s="89">
        <v>55.2</v>
      </c>
      <c r="I357" s="90"/>
      <c r="J357" s="89">
        <f t="shared" si="90"/>
        <v>0</v>
      </c>
      <c r="K357" s="91"/>
      <c r="L357" s="16"/>
      <c r="M357" s="92" t="s">
        <v>0</v>
      </c>
      <c r="N357" s="93" t="s">
        <v>24</v>
      </c>
      <c r="P357" s="94">
        <f t="shared" si="91"/>
        <v>0</v>
      </c>
      <c r="Q357" s="94">
        <v>1.1000000000000001E-3</v>
      </c>
      <c r="R357" s="94">
        <f t="shared" si="92"/>
        <v>6.072000000000001E-2</v>
      </c>
      <c r="S357" s="94">
        <v>0</v>
      </c>
      <c r="T357" s="95">
        <f t="shared" si="93"/>
        <v>0</v>
      </c>
      <c r="AR357" s="96" t="s">
        <v>163</v>
      </c>
      <c r="AT357" s="96" t="s">
        <v>101</v>
      </c>
      <c r="AU357" s="96" t="s">
        <v>44</v>
      </c>
      <c r="AY357" s="7" t="s">
        <v>99</v>
      </c>
      <c r="BE357" s="97">
        <f t="shared" si="94"/>
        <v>0</v>
      </c>
      <c r="BF357" s="97">
        <f t="shared" si="95"/>
        <v>0</v>
      </c>
      <c r="BG357" s="97">
        <f t="shared" si="96"/>
        <v>0</v>
      </c>
      <c r="BH357" s="97">
        <f t="shared" si="97"/>
        <v>0</v>
      </c>
      <c r="BI357" s="97">
        <f t="shared" si="98"/>
        <v>0</v>
      </c>
      <c r="BJ357" s="7" t="s">
        <v>44</v>
      </c>
      <c r="BK357" s="98">
        <f t="shared" si="99"/>
        <v>0</v>
      </c>
      <c r="BL357" s="7" t="s">
        <v>163</v>
      </c>
      <c r="BM357" s="96" t="s">
        <v>890</v>
      </c>
    </row>
    <row r="358" spans="2:65" s="1" customFormat="1" ht="24.3" hidden="1" customHeight="1" x14ac:dyDescent="0.2">
      <c r="B358" s="16"/>
      <c r="C358" s="85" t="s">
        <v>891</v>
      </c>
      <c r="D358" s="85" t="s">
        <v>101</v>
      </c>
      <c r="E358" s="86" t="s">
        <v>892</v>
      </c>
      <c r="F358" s="87" t="s">
        <v>893</v>
      </c>
      <c r="G358" s="88" t="s">
        <v>597</v>
      </c>
      <c r="H358" s="89">
        <v>39.700000000000003</v>
      </c>
      <c r="I358" s="90"/>
      <c r="J358" s="89">
        <f t="shared" si="90"/>
        <v>0</v>
      </c>
      <c r="K358" s="91"/>
      <c r="L358" s="16"/>
      <c r="M358" s="92" t="s">
        <v>0</v>
      </c>
      <c r="N358" s="93" t="s">
        <v>24</v>
      </c>
      <c r="P358" s="94">
        <f t="shared" si="91"/>
        <v>0</v>
      </c>
      <c r="Q358" s="94">
        <v>1.5499999999999999E-3</v>
      </c>
      <c r="R358" s="94">
        <f t="shared" si="92"/>
        <v>6.1534999999999999E-2</v>
      </c>
      <c r="S358" s="94">
        <v>0</v>
      </c>
      <c r="T358" s="95">
        <f t="shared" si="93"/>
        <v>0</v>
      </c>
      <c r="AR358" s="96" t="s">
        <v>163</v>
      </c>
      <c r="AT358" s="96" t="s">
        <v>101</v>
      </c>
      <c r="AU358" s="96" t="s">
        <v>44</v>
      </c>
      <c r="AY358" s="7" t="s">
        <v>99</v>
      </c>
      <c r="BE358" s="97">
        <f t="shared" si="94"/>
        <v>0</v>
      </c>
      <c r="BF358" s="97">
        <f t="shared" si="95"/>
        <v>0</v>
      </c>
      <c r="BG358" s="97">
        <f t="shared" si="96"/>
        <v>0</v>
      </c>
      <c r="BH358" s="97">
        <f t="shared" si="97"/>
        <v>0</v>
      </c>
      <c r="BI358" s="97">
        <f t="shared" si="98"/>
        <v>0</v>
      </c>
      <c r="BJ358" s="7" t="s">
        <v>44</v>
      </c>
      <c r="BK358" s="98">
        <f t="shared" si="99"/>
        <v>0</v>
      </c>
      <c r="BL358" s="7" t="s">
        <v>163</v>
      </c>
      <c r="BM358" s="96" t="s">
        <v>894</v>
      </c>
    </row>
    <row r="359" spans="2:65" s="1" customFormat="1" ht="24.3" hidden="1" customHeight="1" x14ac:dyDescent="0.2">
      <c r="B359" s="16"/>
      <c r="C359" s="85" t="s">
        <v>895</v>
      </c>
      <c r="D359" s="85" t="s">
        <v>101</v>
      </c>
      <c r="E359" s="86" t="s">
        <v>896</v>
      </c>
      <c r="F359" s="87" t="s">
        <v>897</v>
      </c>
      <c r="G359" s="88" t="s">
        <v>597</v>
      </c>
      <c r="H359" s="89">
        <v>25.2</v>
      </c>
      <c r="I359" s="90"/>
      <c r="J359" s="89">
        <f t="shared" si="90"/>
        <v>0</v>
      </c>
      <c r="K359" s="91"/>
      <c r="L359" s="16"/>
      <c r="M359" s="92" t="s">
        <v>0</v>
      </c>
      <c r="N359" s="93" t="s">
        <v>24</v>
      </c>
      <c r="P359" s="94">
        <f t="shared" si="91"/>
        <v>0</v>
      </c>
      <c r="Q359" s="94">
        <v>2.2899999999999999E-3</v>
      </c>
      <c r="R359" s="94">
        <f t="shared" si="92"/>
        <v>5.7707999999999995E-2</v>
      </c>
      <c r="S359" s="94">
        <v>0</v>
      </c>
      <c r="T359" s="95">
        <f t="shared" si="93"/>
        <v>0</v>
      </c>
      <c r="AR359" s="96" t="s">
        <v>163</v>
      </c>
      <c r="AT359" s="96" t="s">
        <v>101</v>
      </c>
      <c r="AU359" s="96" t="s">
        <v>44</v>
      </c>
      <c r="AY359" s="7" t="s">
        <v>99</v>
      </c>
      <c r="BE359" s="97">
        <f t="shared" si="94"/>
        <v>0</v>
      </c>
      <c r="BF359" s="97">
        <f t="shared" si="95"/>
        <v>0</v>
      </c>
      <c r="BG359" s="97">
        <f t="shared" si="96"/>
        <v>0</v>
      </c>
      <c r="BH359" s="97">
        <f t="shared" si="97"/>
        <v>0</v>
      </c>
      <c r="BI359" s="97">
        <f t="shared" si="98"/>
        <v>0</v>
      </c>
      <c r="BJ359" s="7" t="s">
        <v>44</v>
      </c>
      <c r="BK359" s="98">
        <f t="shared" si="99"/>
        <v>0</v>
      </c>
      <c r="BL359" s="7" t="s">
        <v>163</v>
      </c>
      <c r="BM359" s="96" t="s">
        <v>898</v>
      </c>
    </row>
    <row r="360" spans="2:65" s="1" customFormat="1" ht="24.3" hidden="1" customHeight="1" x14ac:dyDescent="0.2">
      <c r="B360" s="16"/>
      <c r="C360" s="85" t="s">
        <v>899</v>
      </c>
      <c r="D360" s="85" t="s">
        <v>101</v>
      </c>
      <c r="E360" s="86" t="s">
        <v>900</v>
      </c>
      <c r="F360" s="87" t="s">
        <v>901</v>
      </c>
      <c r="G360" s="88" t="s">
        <v>222</v>
      </c>
      <c r="H360" s="89">
        <v>40</v>
      </c>
      <c r="I360" s="90"/>
      <c r="J360" s="89">
        <f t="shared" si="90"/>
        <v>0</v>
      </c>
      <c r="K360" s="91"/>
      <c r="L360" s="16"/>
      <c r="M360" s="92" t="s">
        <v>0</v>
      </c>
      <c r="N360" s="93" t="s">
        <v>24</v>
      </c>
      <c r="P360" s="94">
        <f t="shared" si="91"/>
        <v>0</v>
      </c>
      <c r="Q360" s="94">
        <v>0</v>
      </c>
      <c r="R360" s="94">
        <f t="shared" si="92"/>
        <v>0</v>
      </c>
      <c r="S360" s="94">
        <v>0</v>
      </c>
      <c r="T360" s="95">
        <f t="shared" si="93"/>
        <v>0</v>
      </c>
      <c r="AR360" s="96" t="s">
        <v>163</v>
      </c>
      <c r="AT360" s="96" t="s">
        <v>101</v>
      </c>
      <c r="AU360" s="96" t="s">
        <v>44</v>
      </c>
      <c r="AY360" s="7" t="s">
        <v>99</v>
      </c>
      <c r="BE360" s="97">
        <f t="shared" si="94"/>
        <v>0</v>
      </c>
      <c r="BF360" s="97">
        <f t="shared" si="95"/>
        <v>0</v>
      </c>
      <c r="BG360" s="97">
        <f t="shared" si="96"/>
        <v>0</v>
      </c>
      <c r="BH360" s="97">
        <f t="shared" si="97"/>
        <v>0</v>
      </c>
      <c r="BI360" s="97">
        <f t="shared" si="98"/>
        <v>0</v>
      </c>
      <c r="BJ360" s="7" t="s">
        <v>44</v>
      </c>
      <c r="BK360" s="98">
        <f t="shared" si="99"/>
        <v>0</v>
      </c>
      <c r="BL360" s="7" t="s">
        <v>163</v>
      </c>
      <c r="BM360" s="96" t="s">
        <v>902</v>
      </c>
    </row>
    <row r="361" spans="2:65" s="1" customFormat="1" ht="24.3" hidden="1" customHeight="1" x14ac:dyDescent="0.2">
      <c r="B361" s="16"/>
      <c r="C361" s="85" t="s">
        <v>903</v>
      </c>
      <c r="D361" s="85" t="s">
        <v>101</v>
      </c>
      <c r="E361" s="86" t="s">
        <v>904</v>
      </c>
      <c r="F361" s="87" t="s">
        <v>905</v>
      </c>
      <c r="G361" s="88" t="s">
        <v>708</v>
      </c>
      <c r="H361" s="90"/>
      <c r="I361" s="90"/>
      <c r="J361" s="89">
        <f t="shared" si="90"/>
        <v>0</v>
      </c>
      <c r="K361" s="91"/>
      <c r="L361" s="16"/>
      <c r="M361" s="92" t="s">
        <v>0</v>
      </c>
      <c r="N361" s="93" t="s">
        <v>24</v>
      </c>
      <c r="P361" s="94">
        <f t="shared" si="91"/>
        <v>0</v>
      </c>
      <c r="Q361" s="94">
        <v>0</v>
      </c>
      <c r="R361" s="94">
        <f t="shared" si="92"/>
        <v>0</v>
      </c>
      <c r="S361" s="94">
        <v>0</v>
      </c>
      <c r="T361" s="95">
        <f t="shared" si="93"/>
        <v>0</v>
      </c>
      <c r="AR361" s="96" t="s">
        <v>163</v>
      </c>
      <c r="AT361" s="96" t="s">
        <v>101</v>
      </c>
      <c r="AU361" s="96" t="s">
        <v>44</v>
      </c>
      <c r="AY361" s="7" t="s">
        <v>99</v>
      </c>
      <c r="BE361" s="97">
        <f t="shared" si="94"/>
        <v>0</v>
      </c>
      <c r="BF361" s="97">
        <f t="shared" si="95"/>
        <v>0</v>
      </c>
      <c r="BG361" s="97">
        <f t="shared" si="96"/>
        <v>0</v>
      </c>
      <c r="BH361" s="97">
        <f t="shared" si="97"/>
        <v>0</v>
      </c>
      <c r="BI361" s="97">
        <f t="shared" si="98"/>
        <v>0</v>
      </c>
      <c r="BJ361" s="7" t="s">
        <v>44</v>
      </c>
      <c r="BK361" s="98">
        <f t="shared" si="99"/>
        <v>0</v>
      </c>
      <c r="BL361" s="7" t="s">
        <v>163</v>
      </c>
      <c r="BM361" s="96" t="s">
        <v>906</v>
      </c>
    </row>
    <row r="362" spans="2:65" s="6" customFormat="1" ht="22.8" hidden="1" customHeight="1" x14ac:dyDescent="0.25">
      <c r="B362" s="73"/>
      <c r="D362" s="74" t="s">
        <v>40</v>
      </c>
      <c r="E362" s="83" t="s">
        <v>907</v>
      </c>
      <c r="F362" s="83" t="s">
        <v>908</v>
      </c>
      <c r="I362" s="76"/>
      <c r="J362" s="84">
        <f>BK362</f>
        <v>0</v>
      </c>
      <c r="L362" s="73"/>
      <c r="M362" s="78"/>
      <c r="P362" s="79">
        <f>SUM(P363:P366)</f>
        <v>0</v>
      </c>
      <c r="R362" s="79">
        <f>SUM(R363:R366)</f>
        <v>11.48538199</v>
      </c>
      <c r="T362" s="80">
        <f>SUM(T363:T366)</f>
        <v>0</v>
      </c>
      <c r="AR362" s="74" t="s">
        <v>44</v>
      </c>
      <c r="AT362" s="81" t="s">
        <v>40</v>
      </c>
      <c r="AU362" s="81" t="s">
        <v>42</v>
      </c>
      <c r="AY362" s="74" t="s">
        <v>99</v>
      </c>
      <c r="BK362" s="82">
        <f>SUM(BK363:BK366)</f>
        <v>0</v>
      </c>
    </row>
    <row r="363" spans="2:65" s="1" customFormat="1" ht="24.3" hidden="1" customHeight="1" x14ac:dyDescent="0.2">
      <c r="B363" s="16"/>
      <c r="C363" s="85" t="s">
        <v>909</v>
      </c>
      <c r="D363" s="85" t="s">
        <v>101</v>
      </c>
      <c r="E363" s="86" t="s">
        <v>910</v>
      </c>
      <c r="F363" s="87" t="s">
        <v>911</v>
      </c>
      <c r="G363" s="88" t="s">
        <v>152</v>
      </c>
      <c r="H363" s="89">
        <v>140.31899999999999</v>
      </c>
      <c r="I363" s="90"/>
      <c r="J363" s="89">
        <f>ROUND(I363*H363,3)</f>
        <v>0</v>
      </c>
      <c r="K363" s="91"/>
      <c r="L363" s="16"/>
      <c r="M363" s="92" t="s">
        <v>0</v>
      </c>
      <c r="N363" s="93" t="s">
        <v>24</v>
      </c>
      <c r="P363" s="94">
        <f>O363*H363</f>
        <v>0</v>
      </c>
      <c r="Q363" s="94">
        <v>8.1710000000000005E-2</v>
      </c>
      <c r="R363" s="94">
        <f>Q363*H363</f>
        <v>11.46546549</v>
      </c>
      <c r="S363" s="94">
        <v>0</v>
      </c>
      <c r="T363" s="95">
        <f>S363*H363</f>
        <v>0</v>
      </c>
      <c r="AR363" s="96" t="s">
        <v>163</v>
      </c>
      <c r="AT363" s="96" t="s">
        <v>101</v>
      </c>
      <c r="AU363" s="96" t="s">
        <v>44</v>
      </c>
      <c r="AY363" s="7" t="s">
        <v>99</v>
      </c>
      <c r="BE363" s="97">
        <f>IF(N363="základná",J363,0)</f>
        <v>0</v>
      </c>
      <c r="BF363" s="97">
        <f>IF(N363="znížená",J363,0)</f>
        <v>0</v>
      </c>
      <c r="BG363" s="97">
        <f>IF(N363="zákl. prenesená",J363,0)</f>
        <v>0</v>
      </c>
      <c r="BH363" s="97">
        <f>IF(N363="zníž. prenesená",J363,0)</f>
        <v>0</v>
      </c>
      <c r="BI363" s="97">
        <f>IF(N363="nulová",J363,0)</f>
        <v>0</v>
      </c>
      <c r="BJ363" s="7" t="s">
        <v>44</v>
      </c>
      <c r="BK363" s="98">
        <f>ROUND(I363*H363,3)</f>
        <v>0</v>
      </c>
      <c r="BL363" s="7" t="s">
        <v>163</v>
      </c>
      <c r="BM363" s="96" t="s">
        <v>912</v>
      </c>
    </row>
    <row r="364" spans="2:65" s="1" customFormat="1" ht="16.5" hidden="1" customHeight="1" x14ac:dyDescent="0.2">
      <c r="B364" s="16"/>
      <c r="C364" s="85" t="s">
        <v>913</v>
      </c>
      <c r="D364" s="85" t="s">
        <v>101</v>
      </c>
      <c r="E364" s="86" t="s">
        <v>914</v>
      </c>
      <c r="F364" s="87" t="s">
        <v>915</v>
      </c>
      <c r="G364" s="88" t="s">
        <v>152</v>
      </c>
      <c r="H364" s="89">
        <v>398.33</v>
      </c>
      <c r="I364" s="90"/>
      <c r="J364" s="89">
        <f>ROUND(I364*H364,3)</f>
        <v>0</v>
      </c>
      <c r="K364" s="91"/>
      <c r="L364" s="16"/>
      <c r="M364" s="92" t="s">
        <v>0</v>
      </c>
      <c r="N364" s="93" t="s">
        <v>24</v>
      </c>
      <c r="P364" s="94">
        <f>O364*H364</f>
        <v>0</v>
      </c>
      <c r="Q364" s="94">
        <v>5.0000000000000002E-5</v>
      </c>
      <c r="R364" s="94">
        <f>Q364*H364</f>
        <v>1.99165E-2</v>
      </c>
      <c r="S364" s="94">
        <v>0</v>
      </c>
      <c r="T364" s="95">
        <f>S364*H364</f>
        <v>0</v>
      </c>
      <c r="AR364" s="96" t="s">
        <v>163</v>
      </c>
      <c r="AT364" s="96" t="s">
        <v>101</v>
      </c>
      <c r="AU364" s="96" t="s">
        <v>44</v>
      </c>
      <c r="AY364" s="7" t="s">
        <v>99</v>
      </c>
      <c r="BE364" s="97">
        <f>IF(N364="základná",J364,0)</f>
        <v>0</v>
      </c>
      <c r="BF364" s="97">
        <f>IF(N364="znížená",J364,0)</f>
        <v>0</v>
      </c>
      <c r="BG364" s="97">
        <f>IF(N364="zákl. prenesená",J364,0)</f>
        <v>0</v>
      </c>
      <c r="BH364" s="97">
        <f>IF(N364="zníž. prenesená",J364,0)</f>
        <v>0</v>
      </c>
      <c r="BI364" s="97">
        <f>IF(N364="nulová",J364,0)</f>
        <v>0</v>
      </c>
      <c r="BJ364" s="7" t="s">
        <v>44</v>
      </c>
      <c r="BK364" s="98">
        <f>ROUND(I364*H364,3)</f>
        <v>0</v>
      </c>
      <c r="BL364" s="7" t="s">
        <v>163</v>
      </c>
      <c r="BM364" s="96" t="s">
        <v>916</v>
      </c>
    </row>
    <row r="365" spans="2:65" s="1" customFormat="1" ht="37.799999999999997" hidden="1" customHeight="1" x14ac:dyDescent="0.2">
      <c r="B365" s="16"/>
      <c r="C365" s="99" t="s">
        <v>917</v>
      </c>
      <c r="D365" s="99" t="s">
        <v>370</v>
      </c>
      <c r="E365" s="100" t="s">
        <v>918</v>
      </c>
      <c r="F365" s="101" t="s">
        <v>919</v>
      </c>
      <c r="G365" s="102" t="s">
        <v>152</v>
      </c>
      <c r="H365" s="103">
        <v>458.08</v>
      </c>
      <c r="I365" s="104"/>
      <c r="J365" s="103">
        <f>ROUND(I365*H365,3)</f>
        <v>0</v>
      </c>
      <c r="K365" s="105"/>
      <c r="L365" s="106"/>
      <c r="M365" s="107" t="s">
        <v>0</v>
      </c>
      <c r="N365" s="108" t="s">
        <v>24</v>
      </c>
      <c r="P365" s="94">
        <f>O365*H365</f>
        <v>0</v>
      </c>
      <c r="Q365" s="94">
        <v>0</v>
      </c>
      <c r="R365" s="94">
        <f>Q365*H365</f>
        <v>0</v>
      </c>
      <c r="S365" s="94">
        <v>0</v>
      </c>
      <c r="T365" s="95">
        <f>S365*H365</f>
        <v>0</v>
      </c>
      <c r="AR365" s="96" t="s">
        <v>228</v>
      </c>
      <c r="AT365" s="96" t="s">
        <v>370</v>
      </c>
      <c r="AU365" s="96" t="s">
        <v>44</v>
      </c>
      <c r="AY365" s="7" t="s">
        <v>99</v>
      </c>
      <c r="BE365" s="97">
        <f>IF(N365="základná",J365,0)</f>
        <v>0</v>
      </c>
      <c r="BF365" s="97">
        <f>IF(N365="znížená",J365,0)</f>
        <v>0</v>
      </c>
      <c r="BG365" s="97">
        <f>IF(N365="zákl. prenesená",J365,0)</f>
        <v>0</v>
      </c>
      <c r="BH365" s="97">
        <f>IF(N365="zníž. prenesená",J365,0)</f>
        <v>0</v>
      </c>
      <c r="BI365" s="97">
        <f>IF(N365="nulová",J365,0)</f>
        <v>0</v>
      </c>
      <c r="BJ365" s="7" t="s">
        <v>44</v>
      </c>
      <c r="BK365" s="98">
        <f>ROUND(I365*H365,3)</f>
        <v>0</v>
      </c>
      <c r="BL365" s="7" t="s">
        <v>163</v>
      </c>
      <c r="BM365" s="96" t="s">
        <v>920</v>
      </c>
    </row>
    <row r="366" spans="2:65" s="1" customFormat="1" ht="24.3" hidden="1" customHeight="1" x14ac:dyDescent="0.2">
      <c r="B366" s="16"/>
      <c r="C366" s="85" t="s">
        <v>921</v>
      </c>
      <c r="D366" s="85" t="s">
        <v>101</v>
      </c>
      <c r="E366" s="86" t="s">
        <v>922</v>
      </c>
      <c r="F366" s="87" t="s">
        <v>923</v>
      </c>
      <c r="G366" s="88" t="s">
        <v>708</v>
      </c>
      <c r="H366" s="90"/>
      <c r="I366" s="90"/>
      <c r="J366" s="89">
        <f>ROUND(I366*H366,3)</f>
        <v>0</v>
      </c>
      <c r="K366" s="91"/>
      <c r="L366" s="16"/>
      <c r="M366" s="92" t="s">
        <v>0</v>
      </c>
      <c r="N366" s="93" t="s">
        <v>24</v>
      </c>
      <c r="P366" s="94">
        <f>O366*H366</f>
        <v>0</v>
      </c>
      <c r="Q366" s="94">
        <v>0</v>
      </c>
      <c r="R366" s="94">
        <f>Q366*H366</f>
        <v>0</v>
      </c>
      <c r="S366" s="94">
        <v>0</v>
      </c>
      <c r="T366" s="95">
        <f>S366*H366</f>
        <v>0</v>
      </c>
      <c r="AR366" s="96" t="s">
        <v>163</v>
      </c>
      <c r="AT366" s="96" t="s">
        <v>101</v>
      </c>
      <c r="AU366" s="96" t="s">
        <v>44</v>
      </c>
      <c r="AY366" s="7" t="s">
        <v>99</v>
      </c>
      <c r="BE366" s="97">
        <f>IF(N366="základná",J366,0)</f>
        <v>0</v>
      </c>
      <c r="BF366" s="97">
        <f>IF(N366="znížená",J366,0)</f>
        <v>0</v>
      </c>
      <c r="BG366" s="97">
        <f>IF(N366="zákl. prenesená",J366,0)</f>
        <v>0</v>
      </c>
      <c r="BH366" s="97">
        <f>IF(N366="zníž. prenesená",J366,0)</f>
        <v>0</v>
      </c>
      <c r="BI366" s="97">
        <f>IF(N366="nulová",J366,0)</f>
        <v>0</v>
      </c>
      <c r="BJ366" s="7" t="s">
        <v>44</v>
      </c>
      <c r="BK366" s="98">
        <f>ROUND(I366*H366,3)</f>
        <v>0</v>
      </c>
      <c r="BL366" s="7" t="s">
        <v>163</v>
      </c>
      <c r="BM366" s="96" t="s">
        <v>924</v>
      </c>
    </row>
    <row r="367" spans="2:65" s="6" customFormat="1" ht="22.8" hidden="1" customHeight="1" x14ac:dyDescent="0.25">
      <c r="B367" s="73"/>
      <c r="D367" s="74" t="s">
        <v>40</v>
      </c>
      <c r="E367" s="83" t="s">
        <v>925</v>
      </c>
      <c r="F367" s="83" t="s">
        <v>926</v>
      </c>
      <c r="I367" s="76"/>
      <c r="J367" s="84" t="e">
        <f>BK367</f>
        <v>#VALUE!</v>
      </c>
      <c r="L367" s="73"/>
      <c r="M367" s="78"/>
      <c r="P367" s="79">
        <f>SUM(P368:P422)</f>
        <v>0</v>
      </c>
      <c r="R367" s="79">
        <f>SUM(R368:R422)</f>
        <v>0.30024404999999998</v>
      </c>
      <c r="T367" s="80">
        <f>SUM(T368:T422)</f>
        <v>0</v>
      </c>
      <c r="AR367" s="74" t="s">
        <v>44</v>
      </c>
      <c r="AT367" s="81" t="s">
        <v>40</v>
      </c>
      <c r="AU367" s="81" t="s">
        <v>42</v>
      </c>
      <c r="AY367" s="74" t="s">
        <v>99</v>
      </c>
      <c r="BK367" s="82" t="e">
        <f>SUM(BK368:BK422)</f>
        <v>#VALUE!</v>
      </c>
    </row>
    <row r="368" spans="2:65" s="1" customFormat="1" ht="37.799999999999997" hidden="1" customHeight="1" x14ac:dyDescent="0.2">
      <c r="B368" s="16"/>
      <c r="C368" s="85" t="s">
        <v>927</v>
      </c>
      <c r="D368" s="85" t="s">
        <v>101</v>
      </c>
      <c r="E368" s="86" t="s">
        <v>928</v>
      </c>
      <c r="F368" s="87" t="s">
        <v>929</v>
      </c>
      <c r="G368" s="88" t="s">
        <v>222</v>
      </c>
      <c r="H368" s="89">
        <v>58.274999999999999</v>
      </c>
      <c r="I368" s="90"/>
      <c r="J368" s="89">
        <f t="shared" ref="J368:J399" si="100">ROUND(I368*H368,3)</f>
        <v>0</v>
      </c>
      <c r="K368" s="91"/>
      <c r="L368" s="16"/>
      <c r="M368" s="92" t="s">
        <v>0</v>
      </c>
      <c r="N368" s="93" t="s">
        <v>24</v>
      </c>
      <c r="P368" s="94">
        <f t="shared" ref="P368:P399" si="101">O368*H368</f>
        <v>0</v>
      </c>
      <c r="Q368" s="94">
        <v>6.9999999999999994E-5</v>
      </c>
      <c r="R368" s="94">
        <f t="shared" ref="R368:R399" si="102">Q368*H368</f>
        <v>4.0792499999999995E-3</v>
      </c>
      <c r="S368" s="94">
        <v>0</v>
      </c>
      <c r="T368" s="95">
        <f t="shared" ref="T368:T399" si="103">S368*H368</f>
        <v>0</v>
      </c>
      <c r="AR368" s="96" t="s">
        <v>163</v>
      </c>
      <c r="AT368" s="96" t="s">
        <v>101</v>
      </c>
      <c r="AU368" s="96" t="s">
        <v>44</v>
      </c>
      <c r="AY368" s="7" t="s">
        <v>99</v>
      </c>
      <c r="BE368" s="97">
        <f t="shared" ref="BE368:BE399" si="104">IF(N368="základná",J368,0)</f>
        <v>0</v>
      </c>
      <c r="BF368" s="97">
        <f t="shared" ref="BF368:BF399" si="105">IF(N368="znížená",J368,0)</f>
        <v>0</v>
      </c>
      <c r="BG368" s="97">
        <f t="shared" ref="BG368:BG399" si="106">IF(N368="zákl. prenesená",J368,0)</f>
        <v>0</v>
      </c>
      <c r="BH368" s="97">
        <f t="shared" ref="BH368:BH399" si="107">IF(N368="zníž. prenesená",J368,0)</f>
        <v>0</v>
      </c>
      <c r="BI368" s="97">
        <f t="shared" ref="BI368:BI399" si="108">IF(N368="nulová",J368,0)</f>
        <v>0</v>
      </c>
      <c r="BJ368" s="7" t="s">
        <v>44</v>
      </c>
      <c r="BK368" s="98">
        <f t="shared" ref="BK368:BK399" si="109">ROUND(I368*H368,3)</f>
        <v>0</v>
      </c>
      <c r="BL368" s="7" t="s">
        <v>163</v>
      </c>
      <c r="BM368" s="96" t="s">
        <v>930</v>
      </c>
    </row>
    <row r="369" spans="2:65" s="1" customFormat="1" ht="16.5" hidden="1" customHeight="1" x14ac:dyDescent="0.2">
      <c r="B369" s="16"/>
      <c r="C369" s="99" t="s">
        <v>931</v>
      </c>
      <c r="D369" s="99" t="s">
        <v>370</v>
      </c>
      <c r="E369" s="100" t="s">
        <v>932</v>
      </c>
      <c r="F369" s="101" t="s">
        <v>933</v>
      </c>
      <c r="G369" s="102" t="s">
        <v>152</v>
      </c>
      <c r="H369" s="103">
        <v>24.675000000000001</v>
      </c>
      <c r="I369" s="104"/>
      <c r="J369" s="103">
        <f t="shared" si="100"/>
        <v>0</v>
      </c>
      <c r="K369" s="105"/>
      <c r="L369" s="106"/>
      <c r="M369" s="107" t="s">
        <v>0</v>
      </c>
      <c r="N369" s="108" t="s">
        <v>24</v>
      </c>
      <c r="P369" s="94">
        <f t="shared" si="101"/>
        <v>0</v>
      </c>
      <c r="Q369" s="94">
        <v>0</v>
      </c>
      <c r="R369" s="94">
        <f t="shared" si="102"/>
        <v>0</v>
      </c>
      <c r="S369" s="94">
        <v>0</v>
      </c>
      <c r="T369" s="95">
        <f t="shared" si="103"/>
        <v>0</v>
      </c>
      <c r="AR369" s="96" t="s">
        <v>228</v>
      </c>
      <c r="AT369" s="96" t="s">
        <v>370</v>
      </c>
      <c r="AU369" s="96" t="s">
        <v>44</v>
      </c>
      <c r="AY369" s="7" t="s">
        <v>99</v>
      </c>
      <c r="BE369" s="97">
        <f t="shared" si="104"/>
        <v>0</v>
      </c>
      <c r="BF369" s="97">
        <f t="shared" si="105"/>
        <v>0</v>
      </c>
      <c r="BG369" s="97">
        <f t="shared" si="106"/>
        <v>0</v>
      </c>
      <c r="BH369" s="97">
        <f t="shared" si="107"/>
        <v>0</v>
      </c>
      <c r="BI369" s="97">
        <f t="shared" si="108"/>
        <v>0</v>
      </c>
      <c r="BJ369" s="7" t="s">
        <v>44</v>
      </c>
      <c r="BK369" s="98">
        <f t="shared" si="109"/>
        <v>0</v>
      </c>
      <c r="BL369" s="7" t="s">
        <v>163</v>
      </c>
      <c r="BM369" s="96" t="s">
        <v>934</v>
      </c>
    </row>
    <row r="370" spans="2:65" s="1" customFormat="1" ht="16.5" hidden="1" customHeight="1" x14ac:dyDescent="0.2">
      <c r="B370" s="16"/>
      <c r="C370" s="99" t="s">
        <v>935</v>
      </c>
      <c r="D370" s="99" t="s">
        <v>370</v>
      </c>
      <c r="E370" s="100" t="s">
        <v>936</v>
      </c>
      <c r="F370" s="101" t="s">
        <v>937</v>
      </c>
      <c r="G370" s="102" t="s">
        <v>152</v>
      </c>
      <c r="H370" s="103">
        <v>33.6</v>
      </c>
      <c r="I370" s="104"/>
      <c r="J370" s="103">
        <f t="shared" si="100"/>
        <v>0</v>
      </c>
      <c r="K370" s="105"/>
      <c r="L370" s="106"/>
      <c r="M370" s="107" t="s">
        <v>0</v>
      </c>
      <c r="N370" s="108" t="s">
        <v>24</v>
      </c>
      <c r="P370" s="94">
        <f t="shared" si="101"/>
        <v>0</v>
      </c>
      <c r="Q370" s="94">
        <v>0</v>
      </c>
      <c r="R370" s="94">
        <f t="shared" si="102"/>
        <v>0</v>
      </c>
      <c r="S370" s="94">
        <v>0</v>
      </c>
      <c r="T370" s="95">
        <f t="shared" si="103"/>
        <v>0</v>
      </c>
      <c r="AR370" s="96" t="s">
        <v>228</v>
      </c>
      <c r="AT370" s="96" t="s">
        <v>370</v>
      </c>
      <c r="AU370" s="96" t="s">
        <v>44</v>
      </c>
      <c r="AY370" s="7" t="s">
        <v>99</v>
      </c>
      <c r="BE370" s="97">
        <f t="shared" si="104"/>
        <v>0</v>
      </c>
      <c r="BF370" s="97">
        <f t="shared" si="105"/>
        <v>0</v>
      </c>
      <c r="BG370" s="97">
        <f t="shared" si="106"/>
        <v>0</v>
      </c>
      <c r="BH370" s="97">
        <f t="shared" si="107"/>
        <v>0</v>
      </c>
      <c r="BI370" s="97">
        <f t="shared" si="108"/>
        <v>0</v>
      </c>
      <c r="BJ370" s="7" t="s">
        <v>44</v>
      </c>
      <c r="BK370" s="98">
        <f t="shared" si="109"/>
        <v>0</v>
      </c>
      <c r="BL370" s="7" t="s">
        <v>163</v>
      </c>
      <c r="BM370" s="96" t="s">
        <v>938</v>
      </c>
    </row>
    <row r="371" spans="2:65" s="1" customFormat="1" ht="33" hidden="1" customHeight="1" x14ac:dyDescent="0.2">
      <c r="B371" s="16"/>
      <c r="C371" s="85" t="s">
        <v>939</v>
      </c>
      <c r="D371" s="85" t="s">
        <v>101</v>
      </c>
      <c r="E371" s="86" t="s">
        <v>940</v>
      </c>
      <c r="F371" s="87" t="s">
        <v>941</v>
      </c>
      <c r="G371" s="88" t="s">
        <v>152</v>
      </c>
      <c r="H371" s="89">
        <v>30</v>
      </c>
      <c r="I371" s="90"/>
      <c r="J371" s="89">
        <f t="shared" si="100"/>
        <v>0</v>
      </c>
      <c r="K371" s="91"/>
      <c r="L371" s="16"/>
      <c r="M371" s="92" t="s">
        <v>0</v>
      </c>
      <c r="N371" s="93" t="s">
        <v>24</v>
      </c>
      <c r="P371" s="94">
        <f t="shared" si="101"/>
        <v>0</v>
      </c>
      <c r="Q371" s="94">
        <v>3.0000000000000001E-5</v>
      </c>
      <c r="R371" s="94">
        <f t="shared" si="102"/>
        <v>8.9999999999999998E-4</v>
      </c>
      <c r="S371" s="94">
        <v>0</v>
      </c>
      <c r="T371" s="95">
        <f t="shared" si="103"/>
        <v>0</v>
      </c>
      <c r="AR371" s="96" t="s">
        <v>163</v>
      </c>
      <c r="AT371" s="96" t="s">
        <v>101</v>
      </c>
      <c r="AU371" s="96" t="s">
        <v>44</v>
      </c>
      <c r="AY371" s="7" t="s">
        <v>99</v>
      </c>
      <c r="BE371" s="97">
        <f t="shared" si="104"/>
        <v>0</v>
      </c>
      <c r="BF371" s="97">
        <f t="shared" si="105"/>
        <v>0</v>
      </c>
      <c r="BG371" s="97">
        <f t="shared" si="106"/>
        <v>0</v>
      </c>
      <c r="BH371" s="97">
        <f t="shared" si="107"/>
        <v>0</v>
      </c>
      <c r="BI371" s="97">
        <f t="shared" si="108"/>
        <v>0</v>
      </c>
      <c r="BJ371" s="7" t="s">
        <v>44</v>
      </c>
      <c r="BK371" s="98">
        <f t="shared" si="109"/>
        <v>0</v>
      </c>
      <c r="BL371" s="7" t="s">
        <v>163</v>
      </c>
      <c r="BM371" s="96" t="s">
        <v>942</v>
      </c>
    </row>
    <row r="372" spans="2:65" s="1" customFormat="1" ht="24.3" hidden="1" customHeight="1" x14ac:dyDescent="0.2">
      <c r="B372" s="16"/>
      <c r="C372" s="99" t="s">
        <v>943</v>
      </c>
      <c r="D372" s="99" t="s">
        <v>370</v>
      </c>
      <c r="E372" s="100" t="s">
        <v>944</v>
      </c>
      <c r="F372" s="101" t="s">
        <v>945</v>
      </c>
      <c r="G372" s="102" t="s">
        <v>152</v>
      </c>
      <c r="H372" s="103">
        <v>31.2</v>
      </c>
      <c r="I372" s="104"/>
      <c r="J372" s="103">
        <f t="shared" si="100"/>
        <v>0</v>
      </c>
      <c r="K372" s="105"/>
      <c r="L372" s="106"/>
      <c r="M372" s="107" t="s">
        <v>0</v>
      </c>
      <c r="N372" s="108" t="s">
        <v>24</v>
      </c>
      <c r="P372" s="94">
        <f t="shared" si="101"/>
        <v>0</v>
      </c>
      <c r="Q372" s="94">
        <v>0</v>
      </c>
      <c r="R372" s="94">
        <f t="shared" si="102"/>
        <v>0</v>
      </c>
      <c r="S372" s="94">
        <v>0</v>
      </c>
      <c r="T372" s="95">
        <f t="shared" si="103"/>
        <v>0</v>
      </c>
      <c r="AR372" s="96" t="s">
        <v>228</v>
      </c>
      <c r="AT372" s="96" t="s">
        <v>370</v>
      </c>
      <c r="AU372" s="96" t="s">
        <v>44</v>
      </c>
      <c r="AY372" s="7" t="s">
        <v>99</v>
      </c>
      <c r="BE372" s="97">
        <f t="shared" si="104"/>
        <v>0</v>
      </c>
      <c r="BF372" s="97">
        <f t="shared" si="105"/>
        <v>0</v>
      </c>
      <c r="BG372" s="97">
        <f t="shared" si="106"/>
        <v>0</v>
      </c>
      <c r="BH372" s="97">
        <f t="shared" si="107"/>
        <v>0</v>
      </c>
      <c r="BI372" s="97">
        <f t="shared" si="108"/>
        <v>0</v>
      </c>
      <c r="BJ372" s="7" t="s">
        <v>44</v>
      </c>
      <c r="BK372" s="98">
        <f t="shared" si="109"/>
        <v>0</v>
      </c>
      <c r="BL372" s="7" t="s">
        <v>163</v>
      </c>
      <c r="BM372" s="96" t="s">
        <v>946</v>
      </c>
    </row>
    <row r="373" spans="2:65" s="1" customFormat="1" ht="24.3" hidden="1" customHeight="1" x14ac:dyDescent="0.2">
      <c r="B373" s="16"/>
      <c r="C373" s="99" t="s">
        <v>947</v>
      </c>
      <c r="D373" s="99" t="s">
        <v>370</v>
      </c>
      <c r="E373" s="100" t="s">
        <v>948</v>
      </c>
      <c r="F373" s="101" t="s">
        <v>945</v>
      </c>
      <c r="G373" s="102" t="s">
        <v>152</v>
      </c>
      <c r="H373" s="103">
        <v>31.2</v>
      </c>
      <c r="I373" s="104"/>
      <c r="J373" s="103">
        <f t="shared" si="100"/>
        <v>0</v>
      </c>
      <c r="K373" s="105"/>
      <c r="L373" s="106"/>
      <c r="M373" s="107" t="s">
        <v>0</v>
      </c>
      <c r="N373" s="108" t="s">
        <v>24</v>
      </c>
      <c r="P373" s="94">
        <f t="shared" si="101"/>
        <v>0</v>
      </c>
      <c r="Q373" s="94">
        <v>9.3600000000000003E-3</v>
      </c>
      <c r="R373" s="94">
        <f t="shared" si="102"/>
        <v>0.29203200000000001</v>
      </c>
      <c r="S373" s="94">
        <v>0</v>
      </c>
      <c r="T373" s="95">
        <f t="shared" si="103"/>
        <v>0</v>
      </c>
      <c r="AR373" s="96" t="s">
        <v>228</v>
      </c>
      <c r="AT373" s="96" t="s">
        <v>370</v>
      </c>
      <c r="AU373" s="96" t="s">
        <v>44</v>
      </c>
      <c r="AY373" s="7" t="s">
        <v>99</v>
      </c>
      <c r="BE373" s="97">
        <f t="shared" si="104"/>
        <v>0</v>
      </c>
      <c r="BF373" s="97">
        <f t="shared" si="105"/>
        <v>0</v>
      </c>
      <c r="BG373" s="97">
        <f t="shared" si="106"/>
        <v>0</v>
      </c>
      <c r="BH373" s="97">
        <f t="shared" si="107"/>
        <v>0</v>
      </c>
      <c r="BI373" s="97">
        <f t="shared" si="108"/>
        <v>0</v>
      </c>
      <c r="BJ373" s="7" t="s">
        <v>44</v>
      </c>
      <c r="BK373" s="98">
        <f t="shared" si="109"/>
        <v>0</v>
      </c>
      <c r="BL373" s="7" t="s">
        <v>163</v>
      </c>
      <c r="BM373" s="96" t="s">
        <v>949</v>
      </c>
    </row>
    <row r="374" spans="2:65" s="1" customFormat="1" ht="16.5" hidden="1" customHeight="1" x14ac:dyDescent="0.2">
      <c r="B374" s="16"/>
      <c r="C374" s="85" t="s">
        <v>950</v>
      </c>
      <c r="D374" s="85" t="s">
        <v>101</v>
      </c>
      <c r="E374" s="86" t="s">
        <v>951</v>
      </c>
      <c r="F374" s="87" t="s">
        <v>952</v>
      </c>
      <c r="G374" s="88" t="s">
        <v>597</v>
      </c>
      <c r="H374" s="89">
        <v>53.88</v>
      </c>
      <c r="I374" s="90"/>
      <c r="J374" s="89">
        <f t="shared" si="100"/>
        <v>0</v>
      </c>
      <c r="K374" s="91"/>
      <c r="L374" s="16"/>
      <c r="M374" s="92" t="s">
        <v>0</v>
      </c>
      <c r="N374" s="93" t="s">
        <v>24</v>
      </c>
      <c r="P374" s="94">
        <f t="shared" si="101"/>
        <v>0</v>
      </c>
      <c r="Q374" s="94">
        <v>6.0000000000000002E-5</v>
      </c>
      <c r="R374" s="94">
        <f t="shared" si="102"/>
        <v>3.2328000000000001E-3</v>
      </c>
      <c r="S374" s="94">
        <v>0</v>
      </c>
      <c r="T374" s="95">
        <f t="shared" si="103"/>
        <v>0</v>
      </c>
      <c r="AR374" s="96" t="s">
        <v>163</v>
      </c>
      <c r="AT374" s="96" t="s">
        <v>101</v>
      </c>
      <c r="AU374" s="96" t="s">
        <v>44</v>
      </c>
      <c r="AY374" s="7" t="s">
        <v>99</v>
      </c>
      <c r="BE374" s="97">
        <f t="shared" si="104"/>
        <v>0</v>
      </c>
      <c r="BF374" s="97">
        <f t="shared" si="105"/>
        <v>0</v>
      </c>
      <c r="BG374" s="97">
        <f t="shared" si="106"/>
        <v>0</v>
      </c>
      <c r="BH374" s="97">
        <f t="shared" si="107"/>
        <v>0</v>
      </c>
      <c r="BI374" s="97">
        <f t="shared" si="108"/>
        <v>0</v>
      </c>
      <c r="BJ374" s="7" t="s">
        <v>44</v>
      </c>
      <c r="BK374" s="98">
        <f t="shared" si="109"/>
        <v>0</v>
      </c>
      <c r="BL374" s="7" t="s">
        <v>163</v>
      </c>
      <c r="BM374" s="96" t="s">
        <v>953</v>
      </c>
    </row>
    <row r="375" spans="2:65" s="1" customFormat="1" ht="16.5" hidden="1" customHeight="1" x14ac:dyDescent="0.2">
      <c r="B375" s="16"/>
      <c r="C375" s="99" t="s">
        <v>954</v>
      </c>
      <c r="D375" s="99" t="s">
        <v>370</v>
      </c>
      <c r="E375" s="100" t="s">
        <v>955</v>
      </c>
      <c r="F375" s="101" t="s">
        <v>956</v>
      </c>
      <c r="G375" s="102" t="s">
        <v>104</v>
      </c>
      <c r="H375" s="103">
        <v>0.33600000000000002</v>
      </c>
      <c r="I375" s="104"/>
      <c r="J375" s="103">
        <f t="shared" si="100"/>
        <v>0</v>
      </c>
      <c r="K375" s="105"/>
      <c r="L375" s="106"/>
      <c r="M375" s="107" t="s">
        <v>0</v>
      </c>
      <c r="N375" s="108" t="s">
        <v>24</v>
      </c>
      <c r="P375" s="94">
        <f t="shared" si="101"/>
        <v>0</v>
      </c>
      <c r="Q375" s="94">
        <v>0</v>
      </c>
      <c r="R375" s="94">
        <f t="shared" si="102"/>
        <v>0</v>
      </c>
      <c r="S375" s="94">
        <v>0</v>
      </c>
      <c r="T375" s="95">
        <f t="shared" si="103"/>
        <v>0</v>
      </c>
      <c r="AR375" s="96" t="s">
        <v>228</v>
      </c>
      <c r="AT375" s="96" t="s">
        <v>370</v>
      </c>
      <c r="AU375" s="96" t="s">
        <v>44</v>
      </c>
      <c r="AY375" s="7" t="s">
        <v>99</v>
      </c>
      <c r="BE375" s="97">
        <f t="shared" si="104"/>
        <v>0</v>
      </c>
      <c r="BF375" s="97">
        <f t="shared" si="105"/>
        <v>0</v>
      </c>
      <c r="BG375" s="97">
        <f t="shared" si="106"/>
        <v>0</v>
      </c>
      <c r="BH375" s="97">
        <f t="shared" si="107"/>
        <v>0</v>
      </c>
      <c r="BI375" s="97">
        <f t="shared" si="108"/>
        <v>0</v>
      </c>
      <c r="BJ375" s="7" t="s">
        <v>44</v>
      </c>
      <c r="BK375" s="98">
        <f t="shared" si="109"/>
        <v>0</v>
      </c>
      <c r="BL375" s="7" t="s">
        <v>163</v>
      </c>
      <c r="BM375" s="96" t="s">
        <v>957</v>
      </c>
    </row>
    <row r="376" spans="2:65" s="1" customFormat="1" ht="0.6" customHeight="1" x14ac:dyDescent="0.2">
      <c r="B376" s="16"/>
      <c r="C376" s="85" t="s">
        <v>958</v>
      </c>
      <c r="D376" s="85" t="s">
        <v>101</v>
      </c>
      <c r="E376" s="86" t="s">
        <v>959</v>
      </c>
      <c r="F376" s="87" t="s">
        <v>960</v>
      </c>
      <c r="G376" s="88" t="s">
        <v>222</v>
      </c>
      <c r="H376" s="89">
        <v>57</v>
      </c>
      <c r="I376" s="90"/>
      <c r="J376" s="89">
        <f t="shared" si="100"/>
        <v>0</v>
      </c>
      <c r="K376" s="91"/>
      <c r="L376" s="16"/>
      <c r="M376" s="92" t="s">
        <v>0</v>
      </c>
      <c r="N376" s="93" t="s">
        <v>24</v>
      </c>
      <c r="P376" s="94">
        <f t="shared" si="101"/>
        <v>0</v>
      </c>
      <c r="Q376" s="94">
        <v>0</v>
      </c>
      <c r="R376" s="94">
        <f t="shared" si="102"/>
        <v>0</v>
      </c>
      <c r="S376" s="94">
        <v>0</v>
      </c>
      <c r="T376" s="95">
        <f t="shared" si="103"/>
        <v>0</v>
      </c>
      <c r="AR376" s="96" t="s">
        <v>163</v>
      </c>
      <c r="AT376" s="96" t="s">
        <v>101</v>
      </c>
      <c r="AU376" s="96" t="s">
        <v>44</v>
      </c>
      <c r="AY376" s="7" t="s">
        <v>99</v>
      </c>
      <c r="BE376" s="97">
        <f t="shared" si="104"/>
        <v>0</v>
      </c>
      <c r="BF376" s="97">
        <f t="shared" si="105"/>
        <v>0</v>
      </c>
      <c r="BG376" s="97">
        <f t="shared" si="106"/>
        <v>0</v>
      </c>
      <c r="BH376" s="97">
        <f t="shared" si="107"/>
        <v>0</v>
      </c>
      <c r="BI376" s="97">
        <f t="shared" si="108"/>
        <v>0</v>
      </c>
      <c r="BJ376" s="7" t="s">
        <v>44</v>
      </c>
      <c r="BK376" s="98">
        <f t="shared" si="109"/>
        <v>0</v>
      </c>
      <c r="BL376" s="7" t="s">
        <v>163</v>
      </c>
      <c r="BM376" s="96" t="s">
        <v>961</v>
      </c>
    </row>
    <row r="377" spans="2:65" s="1" customFormat="1" ht="24.3" customHeight="1" x14ac:dyDescent="0.2">
      <c r="B377" s="16"/>
      <c r="C377" s="99" t="s">
        <v>962</v>
      </c>
      <c r="D377" s="99" t="s">
        <v>370</v>
      </c>
      <c r="E377" s="100" t="s">
        <v>963</v>
      </c>
      <c r="F377" s="101" t="s">
        <v>964</v>
      </c>
      <c r="G377" s="102" t="s">
        <v>965</v>
      </c>
      <c r="H377" s="103">
        <v>2</v>
      </c>
      <c r="I377" s="104" t="s">
        <v>1658</v>
      </c>
      <c r="J377" s="103" t="e">
        <f t="shared" si="100"/>
        <v>#VALUE!</v>
      </c>
      <c r="K377" s="105"/>
      <c r="L377" s="106"/>
      <c r="M377" s="107" t="s">
        <v>0</v>
      </c>
      <c r="N377" s="108" t="s">
        <v>24</v>
      </c>
      <c r="P377" s="94">
        <f t="shared" si="101"/>
        <v>0</v>
      </c>
      <c r="Q377" s="94">
        <v>0</v>
      </c>
      <c r="R377" s="94">
        <f t="shared" si="102"/>
        <v>0</v>
      </c>
      <c r="S377" s="94">
        <v>0</v>
      </c>
      <c r="T377" s="95">
        <f t="shared" si="103"/>
        <v>0</v>
      </c>
      <c r="AR377" s="96" t="s">
        <v>228</v>
      </c>
      <c r="AT377" s="96" t="s">
        <v>370</v>
      </c>
      <c r="AU377" s="96" t="s">
        <v>44</v>
      </c>
      <c r="AY377" s="7" t="s">
        <v>99</v>
      </c>
      <c r="BE377" s="97">
        <f t="shared" si="104"/>
        <v>0</v>
      </c>
      <c r="BF377" s="97" t="e">
        <f t="shared" si="105"/>
        <v>#VALUE!</v>
      </c>
      <c r="BG377" s="97">
        <f t="shared" si="106"/>
        <v>0</v>
      </c>
      <c r="BH377" s="97">
        <f t="shared" si="107"/>
        <v>0</v>
      </c>
      <c r="BI377" s="97">
        <f t="shared" si="108"/>
        <v>0</v>
      </c>
      <c r="BJ377" s="7" t="s">
        <v>44</v>
      </c>
      <c r="BK377" s="98" t="e">
        <f t="shared" si="109"/>
        <v>#VALUE!</v>
      </c>
      <c r="BL377" s="7" t="s">
        <v>163</v>
      </c>
      <c r="BM377" s="96" t="s">
        <v>966</v>
      </c>
    </row>
    <row r="378" spans="2:65" s="1" customFormat="1" ht="24.3" customHeight="1" x14ac:dyDescent="0.2">
      <c r="B378" s="16"/>
      <c r="C378" s="99" t="s">
        <v>967</v>
      </c>
      <c r="D378" s="99" t="s">
        <v>370</v>
      </c>
      <c r="E378" s="100" t="s">
        <v>968</v>
      </c>
      <c r="F378" s="101" t="s">
        <v>969</v>
      </c>
      <c r="G378" s="102" t="s">
        <v>965</v>
      </c>
      <c r="H378" s="103">
        <v>17</v>
      </c>
      <c r="I378" s="104" t="s">
        <v>1658</v>
      </c>
      <c r="J378" s="103" t="e">
        <f t="shared" si="100"/>
        <v>#VALUE!</v>
      </c>
      <c r="K378" s="105"/>
      <c r="L378" s="106"/>
      <c r="M378" s="107" t="s">
        <v>0</v>
      </c>
      <c r="N378" s="108" t="s">
        <v>24</v>
      </c>
      <c r="P378" s="94">
        <f t="shared" si="101"/>
        <v>0</v>
      </c>
      <c r="Q378" s="94">
        <v>0</v>
      </c>
      <c r="R378" s="94">
        <f t="shared" si="102"/>
        <v>0</v>
      </c>
      <c r="S378" s="94">
        <v>0</v>
      </c>
      <c r="T378" s="95">
        <f t="shared" si="103"/>
        <v>0</v>
      </c>
      <c r="AR378" s="96" t="s">
        <v>228</v>
      </c>
      <c r="AT378" s="96" t="s">
        <v>370</v>
      </c>
      <c r="AU378" s="96" t="s">
        <v>44</v>
      </c>
      <c r="AY378" s="7" t="s">
        <v>99</v>
      </c>
      <c r="BE378" s="97">
        <f t="shared" si="104"/>
        <v>0</v>
      </c>
      <c r="BF378" s="97" t="e">
        <f t="shared" si="105"/>
        <v>#VALUE!</v>
      </c>
      <c r="BG378" s="97">
        <f t="shared" si="106"/>
        <v>0</v>
      </c>
      <c r="BH378" s="97">
        <f t="shared" si="107"/>
        <v>0</v>
      </c>
      <c r="BI378" s="97">
        <f t="shared" si="108"/>
        <v>0</v>
      </c>
      <c r="BJ378" s="7" t="s">
        <v>44</v>
      </c>
      <c r="BK378" s="98" t="e">
        <f t="shared" si="109"/>
        <v>#VALUE!</v>
      </c>
      <c r="BL378" s="7" t="s">
        <v>163</v>
      </c>
      <c r="BM378" s="96" t="s">
        <v>970</v>
      </c>
    </row>
    <row r="379" spans="2:65" s="1" customFormat="1" ht="24.3" customHeight="1" x14ac:dyDescent="0.2">
      <c r="B379" s="16"/>
      <c r="C379" s="99" t="s">
        <v>971</v>
      </c>
      <c r="D379" s="99" t="s">
        <v>370</v>
      </c>
      <c r="E379" s="100" t="s">
        <v>972</v>
      </c>
      <c r="F379" s="101" t="s">
        <v>969</v>
      </c>
      <c r="G379" s="102" t="s">
        <v>965</v>
      </c>
      <c r="H379" s="103">
        <v>14</v>
      </c>
      <c r="I379" s="104" t="s">
        <v>1658</v>
      </c>
      <c r="J379" s="103" t="e">
        <f t="shared" si="100"/>
        <v>#VALUE!</v>
      </c>
      <c r="K379" s="105"/>
      <c r="L379" s="106"/>
      <c r="M379" s="107" t="s">
        <v>0</v>
      </c>
      <c r="N379" s="108" t="s">
        <v>24</v>
      </c>
      <c r="P379" s="94">
        <f t="shared" si="101"/>
        <v>0</v>
      </c>
      <c r="Q379" s="94">
        <v>0</v>
      </c>
      <c r="R379" s="94">
        <f t="shared" si="102"/>
        <v>0</v>
      </c>
      <c r="S379" s="94">
        <v>0</v>
      </c>
      <c r="T379" s="95">
        <f t="shared" si="103"/>
        <v>0</v>
      </c>
      <c r="AR379" s="96" t="s">
        <v>228</v>
      </c>
      <c r="AT379" s="96" t="s">
        <v>370</v>
      </c>
      <c r="AU379" s="96" t="s">
        <v>44</v>
      </c>
      <c r="AY379" s="7" t="s">
        <v>99</v>
      </c>
      <c r="BE379" s="97">
        <f t="shared" si="104"/>
        <v>0</v>
      </c>
      <c r="BF379" s="97" t="e">
        <f t="shared" si="105"/>
        <v>#VALUE!</v>
      </c>
      <c r="BG379" s="97">
        <f t="shared" si="106"/>
        <v>0</v>
      </c>
      <c r="BH379" s="97">
        <f t="shared" si="107"/>
        <v>0</v>
      </c>
      <c r="BI379" s="97">
        <f t="shared" si="108"/>
        <v>0</v>
      </c>
      <c r="BJ379" s="7" t="s">
        <v>44</v>
      </c>
      <c r="BK379" s="98" t="e">
        <f t="shared" si="109"/>
        <v>#VALUE!</v>
      </c>
      <c r="BL379" s="7" t="s">
        <v>163</v>
      </c>
      <c r="BM379" s="96" t="s">
        <v>973</v>
      </c>
    </row>
    <row r="380" spans="2:65" s="1" customFormat="1" ht="24.3" customHeight="1" x14ac:dyDescent="0.2">
      <c r="B380" s="16"/>
      <c r="C380" s="99" t="s">
        <v>974</v>
      </c>
      <c r="D380" s="99" t="s">
        <v>370</v>
      </c>
      <c r="E380" s="100" t="s">
        <v>975</v>
      </c>
      <c r="F380" s="101" t="s">
        <v>976</v>
      </c>
      <c r="G380" s="102" t="s">
        <v>965</v>
      </c>
      <c r="H380" s="103">
        <v>3</v>
      </c>
      <c r="I380" s="104" t="s">
        <v>1658</v>
      </c>
      <c r="J380" s="103" t="e">
        <f t="shared" si="100"/>
        <v>#VALUE!</v>
      </c>
      <c r="K380" s="105"/>
      <c r="L380" s="106"/>
      <c r="M380" s="107" t="s">
        <v>0</v>
      </c>
      <c r="N380" s="108" t="s">
        <v>24</v>
      </c>
      <c r="P380" s="94">
        <f t="shared" si="101"/>
        <v>0</v>
      </c>
      <c r="Q380" s="94">
        <v>0</v>
      </c>
      <c r="R380" s="94">
        <f t="shared" si="102"/>
        <v>0</v>
      </c>
      <c r="S380" s="94">
        <v>0</v>
      </c>
      <c r="T380" s="95">
        <f t="shared" si="103"/>
        <v>0</v>
      </c>
      <c r="AR380" s="96" t="s">
        <v>228</v>
      </c>
      <c r="AT380" s="96" t="s">
        <v>370</v>
      </c>
      <c r="AU380" s="96" t="s">
        <v>44</v>
      </c>
      <c r="AY380" s="7" t="s">
        <v>99</v>
      </c>
      <c r="BE380" s="97">
        <f t="shared" si="104"/>
        <v>0</v>
      </c>
      <c r="BF380" s="97" t="e">
        <f t="shared" si="105"/>
        <v>#VALUE!</v>
      </c>
      <c r="BG380" s="97">
        <f t="shared" si="106"/>
        <v>0</v>
      </c>
      <c r="BH380" s="97">
        <f t="shared" si="107"/>
        <v>0</v>
      </c>
      <c r="BI380" s="97">
        <f t="shared" si="108"/>
        <v>0</v>
      </c>
      <c r="BJ380" s="7" t="s">
        <v>44</v>
      </c>
      <c r="BK380" s="98" t="e">
        <f t="shared" si="109"/>
        <v>#VALUE!</v>
      </c>
      <c r="BL380" s="7" t="s">
        <v>163</v>
      </c>
      <c r="BM380" s="96" t="s">
        <v>977</v>
      </c>
    </row>
    <row r="381" spans="2:65" s="1" customFormat="1" ht="24.3" customHeight="1" x14ac:dyDescent="0.2">
      <c r="B381" s="16"/>
      <c r="C381" s="99" t="s">
        <v>978</v>
      </c>
      <c r="D381" s="99" t="s">
        <v>370</v>
      </c>
      <c r="E381" s="100" t="s">
        <v>979</v>
      </c>
      <c r="F381" s="101" t="s">
        <v>976</v>
      </c>
      <c r="G381" s="102" t="s">
        <v>965</v>
      </c>
      <c r="H381" s="103">
        <v>2</v>
      </c>
      <c r="I381" s="104" t="s">
        <v>1658</v>
      </c>
      <c r="J381" s="103" t="e">
        <f t="shared" si="100"/>
        <v>#VALUE!</v>
      </c>
      <c r="K381" s="105"/>
      <c r="L381" s="106"/>
      <c r="M381" s="107" t="s">
        <v>0</v>
      </c>
      <c r="N381" s="108" t="s">
        <v>24</v>
      </c>
      <c r="P381" s="94">
        <f t="shared" si="101"/>
        <v>0</v>
      </c>
      <c r="Q381" s="94">
        <v>0</v>
      </c>
      <c r="R381" s="94">
        <f t="shared" si="102"/>
        <v>0</v>
      </c>
      <c r="S381" s="94">
        <v>0</v>
      </c>
      <c r="T381" s="95">
        <f t="shared" si="103"/>
        <v>0</v>
      </c>
      <c r="AR381" s="96" t="s">
        <v>228</v>
      </c>
      <c r="AT381" s="96" t="s">
        <v>370</v>
      </c>
      <c r="AU381" s="96" t="s">
        <v>44</v>
      </c>
      <c r="AY381" s="7" t="s">
        <v>99</v>
      </c>
      <c r="BE381" s="97">
        <f t="shared" si="104"/>
        <v>0</v>
      </c>
      <c r="BF381" s="97" t="e">
        <f t="shared" si="105"/>
        <v>#VALUE!</v>
      </c>
      <c r="BG381" s="97">
        <f t="shared" si="106"/>
        <v>0</v>
      </c>
      <c r="BH381" s="97">
        <f t="shared" si="107"/>
        <v>0</v>
      </c>
      <c r="BI381" s="97">
        <f t="shared" si="108"/>
        <v>0</v>
      </c>
      <c r="BJ381" s="7" t="s">
        <v>44</v>
      </c>
      <c r="BK381" s="98" t="e">
        <f t="shared" si="109"/>
        <v>#VALUE!</v>
      </c>
      <c r="BL381" s="7" t="s">
        <v>163</v>
      </c>
      <c r="BM381" s="96" t="s">
        <v>980</v>
      </c>
    </row>
    <row r="382" spans="2:65" s="1" customFormat="1" ht="24.3" customHeight="1" x14ac:dyDescent="0.2">
      <c r="B382" s="16"/>
      <c r="C382" s="99" t="s">
        <v>981</v>
      </c>
      <c r="D382" s="99" t="s">
        <v>370</v>
      </c>
      <c r="E382" s="100" t="s">
        <v>982</v>
      </c>
      <c r="F382" s="101" t="s">
        <v>964</v>
      </c>
      <c r="G382" s="102" t="s">
        <v>965</v>
      </c>
      <c r="H382" s="103">
        <v>8</v>
      </c>
      <c r="I382" s="104" t="s">
        <v>1658</v>
      </c>
      <c r="J382" s="103" t="e">
        <f t="shared" si="100"/>
        <v>#VALUE!</v>
      </c>
      <c r="K382" s="105"/>
      <c r="L382" s="106"/>
      <c r="M382" s="107" t="s">
        <v>0</v>
      </c>
      <c r="N382" s="108" t="s">
        <v>24</v>
      </c>
      <c r="P382" s="94">
        <f t="shared" si="101"/>
        <v>0</v>
      </c>
      <c r="Q382" s="94">
        <v>0</v>
      </c>
      <c r="R382" s="94">
        <f t="shared" si="102"/>
        <v>0</v>
      </c>
      <c r="S382" s="94">
        <v>0</v>
      </c>
      <c r="T382" s="95">
        <f t="shared" si="103"/>
        <v>0</v>
      </c>
      <c r="AR382" s="96" t="s">
        <v>228</v>
      </c>
      <c r="AT382" s="96" t="s">
        <v>370</v>
      </c>
      <c r="AU382" s="96" t="s">
        <v>44</v>
      </c>
      <c r="AY382" s="7" t="s">
        <v>99</v>
      </c>
      <c r="BE382" s="97">
        <f t="shared" si="104"/>
        <v>0</v>
      </c>
      <c r="BF382" s="97" t="e">
        <f t="shared" si="105"/>
        <v>#VALUE!</v>
      </c>
      <c r="BG382" s="97">
        <f t="shared" si="106"/>
        <v>0</v>
      </c>
      <c r="BH382" s="97">
        <f t="shared" si="107"/>
        <v>0</v>
      </c>
      <c r="BI382" s="97">
        <f t="shared" si="108"/>
        <v>0</v>
      </c>
      <c r="BJ382" s="7" t="s">
        <v>44</v>
      </c>
      <c r="BK382" s="98" t="e">
        <f t="shared" si="109"/>
        <v>#VALUE!</v>
      </c>
      <c r="BL382" s="7" t="s">
        <v>163</v>
      </c>
      <c r="BM382" s="96" t="s">
        <v>983</v>
      </c>
    </row>
    <row r="383" spans="2:65" s="1" customFormat="1" ht="24.3" customHeight="1" x14ac:dyDescent="0.2">
      <c r="B383" s="16"/>
      <c r="C383" s="99" t="s">
        <v>984</v>
      </c>
      <c r="D383" s="99" t="s">
        <v>370</v>
      </c>
      <c r="E383" s="100" t="s">
        <v>985</v>
      </c>
      <c r="F383" s="101" t="s">
        <v>976</v>
      </c>
      <c r="G383" s="102" t="s">
        <v>965</v>
      </c>
      <c r="H383" s="103">
        <v>3</v>
      </c>
      <c r="I383" s="104" t="s">
        <v>1658</v>
      </c>
      <c r="J383" s="103" t="e">
        <f t="shared" si="100"/>
        <v>#VALUE!</v>
      </c>
      <c r="K383" s="105"/>
      <c r="L383" s="106"/>
      <c r="M383" s="107" t="s">
        <v>0</v>
      </c>
      <c r="N383" s="108" t="s">
        <v>24</v>
      </c>
      <c r="P383" s="94">
        <f t="shared" si="101"/>
        <v>0</v>
      </c>
      <c r="Q383" s="94">
        <v>0</v>
      </c>
      <c r="R383" s="94">
        <f t="shared" si="102"/>
        <v>0</v>
      </c>
      <c r="S383" s="94">
        <v>0</v>
      </c>
      <c r="T383" s="95">
        <f t="shared" si="103"/>
        <v>0</v>
      </c>
      <c r="AR383" s="96" t="s">
        <v>228</v>
      </c>
      <c r="AT383" s="96" t="s">
        <v>370</v>
      </c>
      <c r="AU383" s="96" t="s">
        <v>44</v>
      </c>
      <c r="AY383" s="7" t="s">
        <v>99</v>
      </c>
      <c r="BE383" s="97">
        <f t="shared" si="104"/>
        <v>0</v>
      </c>
      <c r="BF383" s="97" t="e">
        <f t="shared" si="105"/>
        <v>#VALUE!</v>
      </c>
      <c r="BG383" s="97">
        <f t="shared" si="106"/>
        <v>0</v>
      </c>
      <c r="BH383" s="97">
        <f t="shared" si="107"/>
        <v>0</v>
      </c>
      <c r="BI383" s="97">
        <f t="shared" si="108"/>
        <v>0</v>
      </c>
      <c r="BJ383" s="7" t="s">
        <v>44</v>
      </c>
      <c r="BK383" s="98" t="e">
        <f t="shared" si="109"/>
        <v>#VALUE!</v>
      </c>
      <c r="BL383" s="7" t="s">
        <v>163</v>
      </c>
      <c r="BM383" s="96" t="s">
        <v>986</v>
      </c>
    </row>
    <row r="384" spans="2:65" s="1" customFormat="1" ht="24.3" customHeight="1" x14ac:dyDescent="0.2">
      <c r="B384" s="16"/>
      <c r="C384" s="99" t="s">
        <v>987</v>
      </c>
      <c r="D384" s="99" t="s">
        <v>370</v>
      </c>
      <c r="E384" s="100" t="s">
        <v>988</v>
      </c>
      <c r="F384" s="101" t="s">
        <v>976</v>
      </c>
      <c r="G384" s="102" t="s">
        <v>965</v>
      </c>
      <c r="H384" s="103">
        <v>2</v>
      </c>
      <c r="I384" s="104" t="s">
        <v>1658</v>
      </c>
      <c r="J384" s="103" t="e">
        <f t="shared" si="100"/>
        <v>#VALUE!</v>
      </c>
      <c r="K384" s="105"/>
      <c r="L384" s="106"/>
      <c r="M384" s="107" t="s">
        <v>0</v>
      </c>
      <c r="N384" s="108" t="s">
        <v>24</v>
      </c>
      <c r="P384" s="94">
        <f t="shared" si="101"/>
        <v>0</v>
      </c>
      <c r="Q384" s="94">
        <v>0</v>
      </c>
      <c r="R384" s="94">
        <f t="shared" si="102"/>
        <v>0</v>
      </c>
      <c r="S384" s="94">
        <v>0</v>
      </c>
      <c r="T384" s="95">
        <f t="shared" si="103"/>
        <v>0</v>
      </c>
      <c r="AR384" s="96" t="s">
        <v>228</v>
      </c>
      <c r="AT384" s="96" t="s">
        <v>370</v>
      </c>
      <c r="AU384" s="96" t="s">
        <v>44</v>
      </c>
      <c r="AY384" s="7" t="s">
        <v>99</v>
      </c>
      <c r="BE384" s="97">
        <f t="shared" si="104"/>
        <v>0</v>
      </c>
      <c r="BF384" s="97" t="e">
        <f t="shared" si="105"/>
        <v>#VALUE!</v>
      </c>
      <c r="BG384" s="97">
        <f t="shared" si="106"/>
        <v>0</v>
      </c>
      <c r="BH384" s="97">
        <f t="shared" si="107"/>
        <v>0</v>
      </c>
      <c r="BI384" s="97">
        <f t="shared" si="108"/>
        <v>0</v>
      </c>
      <c r="BJ384" s="7" t="s">
        <v>44</v>
      </c>
      <c r="BK384" s="98" t="e">
        <f t="shared" si="109"/>
        <v>#VALUE!</v>
      </c>
      <c r="BL384" s="7" t="s">
        <v>163</v>
      </c>
      <c r="BM384" s="96" t="s">
        <v>989</v>
      </c>
    </row>
    <row r="385" spans="2:65" s="1" customFormat="1" ht="24.3" customHeight="1" x14ac:dyDescent="0.2">
      <c r="B385" s="16"/>
      <c r="C385" s="99" t="s">
        <v>990</v>
      </c>
      <c r="D385" s="99" t="s">
        <v>370</v>
      </c>
      <c r="E385" s="100" t="s">
        <v>991</v>
      </c>
      <c r="F385" s="101" t="s">
        <v>976</v>
      </c>
      <c r="G385" s="102" t="s">
        <v>965</v>
      </c>
      <c r="H385" s="103">
        <v>6</v>
      </c>
      <c r="I385" s="104" t="s">
        <v>1658</v>
      </c>
      <c r="J385" s="103" t="e">
        <f t="shared" si="100"/>
        <v>#VALUE!</v>
      </c>
      <c r="K385" s="105"/>
      <c r="L385" s="106"/>
      <c r="M385" s="107" t="s">
        <v>0</v>
      </c>
      <c r="N385" s="108" t="s">
        <v>24</v>
      </c>
      <c r="P385" s="94">
        <f t="shared" si="101"/>
        <v>0</v>
      </c>
      <c r="Q385" s="94">
        <v>0</v>
      </c>
      <c r="R385" s="94">
        <f t="shared" si="102"/>
        <v>0</v>
      </c>
      <c r="S385" s="94">
        <v>0</v>
      </c>
      <c r="T385" s="95">
        <f t="shared" si="103"/>
        <v>0</v>
      </c>
      <c r="AR385" s="96" t="s">
        <v>228</v>
      </c>
      <c r="AT385" s="96" t="s">
        <v>370</v>
      </c>
      <c r="AU385" s="96" t="s">
        <v>44</v>
      </c>
      <c r="AY385" s="7" t="s">
        <v>99</v>
      </c>
      <c r="BE385" s="97">
        <f t="shared" si="104"/>
        <v>0</v>
      </c>
      <c r="BF385" s="97" t="e">
        <f t="shared" si="105"/>
        <v>#VALUE!</v>
      </c>
      <c r="BG385" s="97">
        <f t="shared" si="106"/>
        <v>0</v>
      </c>
      <c r="BH385" s="97">
        <f t="shared" si="107"/>
        <v>0</v>
      </c>
      <c r="BI385" s="97">
        <f t="shared" si="108"/>
        <v>0</v>
      </c>
      <c r="BJ385" s="7" t="s">
        <v>44</v>
      </c>
      <c r="BK385" s="98" t="e">
        <f t="shared" si="109"/>
        <v>#VALUE!</v>
      </c>
      <c r="BL385" s="7" t="s">
        <v>163</v>
      </c>
      <c r="BM385" s="96" t="s">
        <v>992</v>
      </c>
    </row>
    <row r="386" spans="2:65" s="1" customFormat="1" ht="33" hidden="1" customHeight="1" x14ac:dyDescent="0.2">
      <c r="B386" s="16"/>
      <c r="C386" s="85" t="s">
        <v>993</v>
      </c>
      <c r="D386" s="85" t="s">
        <v>101</v>
      </c>
      <c r="E386" s="86" t="s">
        <v>994</v>
      </c>
      <c r="F386" s="87" t="s">
        <v>995</v>
      </c>
      <c r="G386" s="88" t="s">
        <v>222</v>
      </c>
      <c r="H386" s="89">
        <v>6</v>
      </c>
      <c r="I386" s="90"/>
      <c r="J386" s="89">
        <f t="shared" si="100"/>
        <v>0</v>
      </c>
      <c r="K386" s="91"/>
      <c r="L386" s="16"/>
      <c r="M386" s="92" t="s">
        <v>0</v>
      </c>
      <c r="N386" s="93" t="s">
        <v>24</v>
      </c>
      <c r="P386" s="94">
        <f t="shared" si="101"/>
        <v>0</v>
      </c>
      <c r="Q386" s="94">
        <v>0</v>
      </c>
      <c r="R386" s="94">
        <f t="shared" si="102"/>
        <v>0</v>
      </c>
      <c r="S386" s="94">
        <v>0</v>
      </c>
      <c r="T386" s="95">
        <f t="shared" si="103"/>
        <v>0</v>
      </c>
      <c r="AR386" s="96" t="s">
        <v>163</v>
      </c>
      <c r="AT386" s="96" t="s">
        <v>101</v>
      </c>
      <c r="AU386" s="96" t="s">
        <v>44</v>
      </c>
      <c r="AY386" s="7" t="s">
        <v>99</v>
      </c>
      <c r="BE386" s="97">
        <f t="shared" si="104"/>
        <v>0</v>
      </c>
      <c r="BF386" s="97">
        <f t="shared" si="105"/>
        <v>0</v>
      </c>
      <c r="BG386" s="97">
        <f t="shared" si="106"/>
        <v>0</v>
      </c>
      <c r="BH386" s="97">
        <f t="shared" si="107"/>
        <v>0</v>
      </c>
      <c r="BI386" s="97">
        <f t="shared" si="108"/>
        <v>0</v>
      </c>
      <c r="BJ386" s="7" t="s">
        <v>44</v>
      </c>
      <c r="BK386" s="98">
        <f t="shared" si="109"/>
        <v>0</v>
      </c>
      <c r="BL386" s="7" t="s">
        <v>163</v>
      </c>
      <c r="BM386" s="96" t="s">
        <v>996</v>
      </c>
    </row>
    <row r="387" spans="2:65" s="1" customFormat="1" ht="33" customHeight="1" x14ac:dyDescent="0.2">
      <c r="B387" s="16"/>
      <c r="C387" s="99" t="s">
        <v>997</v>
      </c>
      <c r="D387" s="99" t="s">
        <v>370</v>
      </c>
      <c r="E387" s="100" t="s">
        <v>998</v>
      </c>
      <c r="F387" s="101" t="s">
        <v>999</v>
      </c>
      <c r="G387" s="102" t="s">
        <v>222</v>
      </c>
      <c r="H387" s="103">
        <v>3</v>
      </c>
      <c r="I387" s="104" t="s">
        <v>1658</v>
      </c>
      <c r="J387" s="103" t="e">
        <f t="shared" si="100"/>
        <v>#VALUE!</v>
      </c>
      <c r="K387" s="105"/>
      <c r="L387" s="106"/>
      <c r="M387" s="107" t="s">
        <v>0</v>
      </c>
      <c r="N387" s="108" t="s">
        <v>24</v>
      </c>
      <c r="P387" s="94">
        <f t="shared" si="101"/>
        <v>0</v>
      </c>
      <c r="Q387" s="94">
        <v>0</v>
      </c>
      <c r="R387" s="94">
        <f t="shared" si="102"/>
        <v>0</v>
      </c>
      <c r="S387" s="94">
        <v>0</v>
      </c>
      <c r="T387" s="95">
        <f t="shared" si="103"/>
        <v>0</v>
      </c>
      <c r="AR387" s="96" t="s">
        <v>228</v>
      </c>
      <c r="AT387" s="96" t="s">
        <v>370</v>
      </c>
      <c r="AU387" s="96" t="s">
        <v>44</v>
      </c>
      <c r="AY387" s="7" t="s">
        <v>99</v>
      </c>
      <c r="BE387" s="97">
        <f t="shared" si="104"/>
        <v>0</v>
      </c>
      <c r="BF387" s="97" t="e">
        <f t="shared" si="105"/>
        <v>#VALUE!</v>
      </c>
      <c r="BG387" s="97">
        <f t="shared" si="106"/>
        <v>0</v>
      </c>
      <c r="BH387" s="97">
        <f t="shared" si="107"/>
        <v>0</v>
      </c>
      <c r="BI387" s="97">
        <f t="shared" si="108"/>
        <v>0</v>
      </c>
      <c r="BJ387" s="7" t="s">
        <v>44</v>
      </c>
      <c r="BK387" s="98" t="e">
        <f t="shared" si="109"/>
        <v>#VALUE!</v>
      </c>
      <c r="BL387" s="7" t="s">
        <v>163</v>
      </c>
      <c r="BM387" s="96" t="s">
        <v>1000</v>
      </c>
    </row>
    <row r="388" spans="2:65" s="1" customFormat="1" ht="33" customHeight="1" x14ac:dyDescent="0.2">
      <c r="B388" s="16"/>
      <c r="C388" s="99" t="s">
        <v>1001</v>
      </c>
      <c r="D388" s="99" t="s">
        <v>370</v>
      </c>
      <c r="E388" s="100" t="s">
        <v>1002</v>
      </c>
      <c r="F388" s="101" t="s">
        <v>999</v>
      </c>
      <c r="G388" s="102" t="s">
        <v>222</v>
      </c>
      <c r="H388" s="103">
        <v>1</v>
      </c>
      <c r="I388" s="104" t="s">
        <v>1658</v>
      </c>
      <c r="J388" s="103" t="e">
        <f t="shared" si="100"/>
        <v>#VALUE!</v>
      </c>
      <c r="K388" s="105"/>
      <c r="L388" s="106"/>
      <c r="M388" s="107" t="s">
        <v>0</v>
      </c>
      <c r="N388" s="108" t="s">
        <v>24</v>
      </c>
      <c r="P388" s="94">
        <f t="shared" si="101"/>
        <v>0</v>
      </c>
      <c r="Q388" s="94">
        <v>0</v>
      </c>
      <c r="R388" s="94">
        <f t="shared" si="102"/>
        <v>0</v>
      </c>
      <c r="S388" s="94">
        <v>0</v>
      </c>
      <c r="T388" s="95">
        <f t="shared" si="103"/>
        <v>0</v>
      </c>
      <c r="AR388" s="96" t="s">
        <v>228</v>
      </c>
      <c r="AT388" s="96" t="s">
        <v>370</v>
      </c>
      <c r="AU388" s="96" t="s">
        <v>44</v>
      </c>
      <c r="AY388" s="7" t="s">
        <v>99</v>
      </c>
      <c r="BE388" s="97">
        <f t="shared" si="104"/>
        <v>0</v>
      </c>
      <c r="BF388" s="97" t="e">
        <f t="shared" si="105"/>
        <v>#VALUE!</v>
      </c>
      <c r="BG388" s="97">
        <f t="shared" si="106"/>
        <v>0</v>
      </c>
      <c r="BH388" s="97">
        <f t="shared" si="107"/>
        <v>0</v>
      </c>
      <c r="BI388" s="97">
        <f t="shared" si="108"/>
        <v>0</v>
      </c>
      <c r="BJ388" s="7" t="s">
        <v>44</v>
      </c>
      <c r="BK388" s="98" t="e">
        <f t="shared" si="109"/>
        <v>#VALUE!</v>
      </c>
      <c r="BL388" s="7" t="s">
        <v>163</v>
      </c>
      <c r="BM388" s="96" t="s">
        <v>1003</v>
      </c>
    </row>
    <row r="389" spans="2:65" s="1" customFormat="1" ht="33" customHeight="1" x14ac:dyDescent="0.2">
      <c r="B389" s="16"/>
      <c r="C389" s="99" t="s">
        <v>1004</v>
      </c>
      <c r="D389" s="99" t="s">
        <v>370</v>
      </c>
      <c r="E389" s="100" t="s">
        <v>1005</v>
      </c>
      <c r="F389" s="101" t="s">
        <v>1006</v>
      </c>
      <c r="G389" s="102" t="s">
        <v>222</v>
      </c>
      <c r="H389" s="103">
        <v>1</v>
      </c>
      <c r="I389" s="104" t="s">
        <v>1658</v>
      </c>
      <c r="J389" s="103" t="e">
        <f t="shared" si="100"/>
        <v>#VALUE!</v>
      </c>
      <c r="K389" s="105"/>
      <c r="L389" s="106"/>
      <c r="M389" s="107" t="s">
        <v>0</v>
      </c>
      <c r="N389" s="108" t="s">
        <v>24</v>
      </c>
      <c r="P389" s="94">
        <f t="shared" si="101"/>
        <v>0</v>
      </c>
      <c r="Q389" s="94">
        <v>0</v>
      </c>
      <c r="R389" s="94">
        <f t="shared" si="102"/>
        <v>0</v>
      </c>
      <c r="S389" s="94">
        <v>0</v>
      </c>
      <c r="T389" s="95">
        <f t="shared" si="103"/>
        <v>0</v>
      </c>
      <c r="AR389" s="96" t="s">
        <v>228</v>
      </c>
      <c r="AT389" s="96" t="s">
        <v>370</v>
      </c>
      <c r="AU389" s="96" t="s">
        <v>44</v>
      </c>
      <c r="AY389" s="7" t="s">
        <v>99</v>
      </c>
      <c r="BE389" s="97">
        <f t="shared" si="104"/>
        <v>0</v>
      </c>
      <c r="BF389" s="97" t="e">
        <f t="shared" si="105"/>
        <v>#VALUE!</v>
      </c>
      <c r="BG389" s="97">
        <f t="shared" si="106"/>
        <v>0</v>
      </c>
      <c r="BH389" s="97">
        <f t="shared" si="107"/>
        <v>0</v>
      </c>
      <c r="BI389" s="97">
        <f t="shared" si="108"/>
        <v>0</v>
      </c>
      <c r="BJ389" s="7" t="s">
        <v>44</v>
      </c>
      <c r="BK389" s="98" t="e">
        <f t="shared" si="109"/>
        <v>#VALUE!</v>
      </c>
      <c r="BL389" s="7" t="s">
        <v>163</v>
      </c>
      <c r="BM389" s="96" t="s">
        <v>1007</v>
      </c>
    </row>
    <row r="390" spans="2:65" s="1" customFormat="1" ht="33" customHeight="1" x14ac:dyDescent="0.2">
      <c r="B390" s="16"/>
      <c r="C390" s="99" t="s">
        <v>1008</v>
      </c>
      <c r="D390" s="99" t="s">
        <v>370</v>
      </c>
      <c r="E390" s="100" t="s">
        <v>1009</v>
      </c>
      <c r="F390" s="101" t="s">
        <v>1006</v>
      </c>
      <c r="G390" s="102" t="s">
        <v>222</v>
      </c>
      <c r="H390" s="103">
        <v>1</v>
      </c>
      <c r="I390" s="104" t="s">
        <v>1658</v>
      </c>
      <c r="J390" s="103" t="e">
        <f t="shared" si="100"/>
        <v>#VALUE!</v>
      </c>
      <c r="K390" s="105"/>
      <c r="L390" s="106"/>
      <c r="M390" s="107" t="s">
        <v>0</v>
      </c>
      <c r="N390" s="108" t="s">
        <v>24</v>
      </c>
      <c r="P390" s="94">
        <f t="shared" si="101"/>
        <v>0</v>
      </c>
      <c r="Q390" s="94">
        <v>0</v>
      </c>
      <c r="R390" s="94">
        <f t="shared" si="102"/>
        <v>0</v>
      </c>
      <c r="S390" s="94">
        <v>0</v>
      </c>
      <c r="T390" s="95">
        <f t="shared" si="103"/>
        <v>0</v>
      </c>
      <c r="AR390" s="96" t="s">
        <v>228</v>
      </c>
      <c r="AT390" s="96" t="s">
        <v>370</v>
      </c>
      <c r="AU390" s="96" t="s">
        <v>44</v>
      </c>
      <c r="AY390" s="7" t="s">
        <v>99</v>
      </c>
      <c r="BE390" s="97">
        <f t="shared" si="104"/>
        <v>0</v>
      </c>
      <c r="BF390" s="97" t="e">
        <f t="shared" si="105"/>
        <v>#VALUE!</v>
      </c>
      <c r="BG390" s="97">
        <f t="shared" si="106"/>
        <v>0</v>
      </c>
      <c r="BH390" s="97">
        <f t="shared" si="107"/>
        <v>0</v>
      </c>
      <c r="BI390" s="97">
        <f t="shared" si="108"/>
        <v>0</v>
      </c>
      <c r="BJ390" s="7" t="s">
        <v>44</v>
      </c>
      <c r="BK390" s="98" t="e">
        <f t="shared" si="109"/>
        <v>#VALUE!</v>
      </c>
      <c r="BL390" s="7" t="s">
        <v>163</v>
      </c>
      <c r="BM390" s="96" t="s">
        <v>1010</v>
      </c>
    </row>
    <row r="391" spans="2:65" s="1" customFormat="1" ht="33" hidden="1" customHeight="1" x14ac:dyDescent="0.2">
      <c r="B391" s="16"/>
      <c r="C391" s="85" t="s">
        <v>1011</v>
      </c>
      <c r="D391" s="85" t="s">
        <v>101</v>
      </c>
      <c r="E391" s="86" t="s">
        <v>1012</v>
      </c>
      <c r="F391" s="87" t="s">
        <v>1013</v>
      </c>
      <c r="G391" s="88" t="s">
        <v>222</v>
      </c>
      <c r="H391" s="89">
        <v>3</v>
      </c>
      <c r="I391" s="90"/>
      <c r="J391" s="89">
        <f t="shared" si="100"/>
        <v>0</v>
      </c>
      <c r="K391" s="91"/>
      <c r="L391" s="16"/>
      <c r="M391" s="92" t="s">
        <v>0</v>
      </c>
      <c r="N391" s="93" t="s">
        <v>24</v>
      </c>
      <c r="P391" s="94">
        <f t="shared" si="101"/>
        <v>0</v>
      </c>
      <c r="Q391" s="94">
        <v>0</v>
      </c>
      <c r="R391" s="94">
        <f t="shared" si="102"/>
        <v>0</v>
      </c>
      <c r="S391" s="94">
        <v>0</v>
      </c>
      <c r="T391" s="95">
        <f t="shared" si="103"/>
        <v>0</v>
      </c>
      <c r="AR391" s="96" t="s">
        <v>163</v>
      </c>
      <c r="AT391" s="96" t="s">
        <v>101</v>
      </c>
      <c r="AU391" s="96" t="s">
        <v>44</v>
      </c>
      <c r="AY391" s="7" t="s">
        <v>99</v>
      </c>
      <c r="BE391" s="97">
        <f t="shared" si="104"/>
        <v>0</v>
      </c>
      <c r="BF391" s="97">
        <f t="shared" si="105"/>
        <v>0</v>
      </c>
      <c r="BG391" s="97">
        <f t="shared" si="106"/>
        <v>0</v>
      </c>
      <c r="BH391" s="97">
        <f t="shared" si="107"/>
        <v>0</v>
      </c>
      <c r="BI391" s="97">
        <f t="shared" si="108"/>
        <v>0</v>
      </c>
      <c r="BJ391" s="7" t="s">
        <v>44</v>
      </c>
      <c r="BK391" s="98">
        <f t="shared" si="109"/>
        <v>0</v>
      </c>
      <c r="BL391" s="7" t="s">
        <v>163</v>
      </c>
      <c r="BM391" s="96" t="s">
        <v>1014</v>
      </c>
    </row>
    <row r="392" spans="2:65" s="1" customFormat="1" ht="24.3" customHeight="1" x14ac:dyDescent="0.2">
      <c r="B392" s="16"/>
      <c r="C392" s="99" t="s">
        <v>1015</v>
      </c>
      <c r="D392" s="99" t="s">
        <v>370</v>
      </c>
      <c r="E392" s="100" t="s">
        <v>1016</v>
      </c>
      <c r="F392" s="101" t="s">
        <v>1017</v>
      </c>
      <c r="G392" s="102" t="s">
        <v>965</v>
      </c>
      <c r="H392" s="103">
        <v>1</v>
      </c>
      <c r="I392" s="104" t="s">
        <v>1658</v>
      </c>
      <c r="J392" s="103" t="e">
        <f t="shared" si="100"/>
        <v>#VALUE!</v>
      </c>
      <c r="K392" s="105"/>
      <c r="L392" s="106"/>
      <c r="M392" s="107" t="s">
        <v>0</v>
      </c>
      <c r="N392" s="108" t="s">
        <v>24</v>
      </c>
      <c r="P392" s="94">
        <f t="shared" si="101"/>
        <v>0</v>
      </c>
      <c r="Q392" s="94">
        <v>0</v>
      </c>
      <c r="R392" s="94">
        <f t="shared" si="102"/>
        <v>0</v>
      </c>
      <c r="S392" s="94">
        <v>0</v>
      </c>
      <c r="T392" s="95">
        <f t="shared" si="103"/>
        <v>0</v>
      </c>
      <c r="AR392" s="96" t="s">
        <v>228</v>
      </c>
      <c r="AT392" s="96" t="s">
        <v>370</v>
      </c>
      <c r="AU392" s="96" t="s">
        <v>44</v>
      </c>
      <c r="AY392" s="7" t="s">
        <v>99</v>
      </c>
      <c r="BE392" s="97">
        <f t="shared" si="104"/>
        <v>0</v>
      </c>
      <c r="BF392" s="97" t="e">
        <f t="shared" si="105"/>
        <v>#VALUE!</v>
      </c>
      <c r="BG392" s="97">
        <f t="shared" si="106"/>
        <v>0</v>
      </c>
      <c r="BH392" s="97">
        <f t="shared" si="107"/>
        <v>0</v>
      </c>
      <c r="BI392" s="97">
        <f t="shared" si="108"/>
        <v>0</v>
      </c>
      <c r="BJ392" s="7" t="s">
        <v>44</v>
      </c>
      <c r="BK392" s="98" t="e">
        <f t="shared" si="109"/>
        <v>#VALUE!</v>
      </c>
      <c r="BL392" s="7" t="s">
        <v>163</v>
      </c>
      <c r="BM392" s="96" t="s">
        <v>1018</v>
      </c>
    </row>
    <row r="393" spans="2:65" s="1" customFormat="1" ht="24.3" customHeight="1" x14ac:dyDescent="0.2">
      <c r="B393" s="16"/>
      <c r="C393" s="99" t="s">
        <v>1019</v>
      </c>
      <c r="D393" s="99" t="s">
        <v>370</v>
      </c>
      <c r="E393" s="100" t="s">
        <v>1020</v>
      </c>
      <c r="F393" s="101" t="s">
        <v>1021</v>
      </c>
      <c r="G393" s="102" t="s">
        <v>965</v>
      </c>
      <c r="H393" s="103">
        <v>1</v>
      </c>
      <c r="I393" s="104" t="s">
        <v>1658</v>
      </c>
      <c r="J393" s="103" t="e">
        <f t="shared" si="100"/>
        <v>#VALUE!</v>
      </c>
      <c r="K393" s="105"/>
      <c r="L393" s="106"/>
      <c r="M393" s="107" t="s">
        <v>0</v>
      </c>
      <c r="N393" s="108" t="s">
        <v>24</v>
      </c>
      <c r="P393" s="94">
        <f t="shared" si="101"/>
        <v>0</v>
      </c>
      <c r="Q393" s="94">
        <v>0</v>
      </c>
      <c r="R393" s="94">
        <f t="shared" si="102"/>
        <v>0</v>
      </c>
      <c r="S393" s="94">
        <v>0</v>
      </c>
      <c r="T393" s="95">
        <f t="shared" si="103"/>
        <v>0</v>
      </c>
      <c r="AR393" s="96" t="s">
        <v>228</v>
      </c>
      <c r="AT393" s="96" t="s">
        <v>370</v>
      </c>
      <c r="AU393" s="96" t="s">
        <v>44</v>
      </c>
      <c r="AY393" s="7" t="s">
        <v>99</v>
      </c>
      <c r="BE393" s="97">
        <f t="shared" si="104"/>
        <v>0</v>
      </c>
      <c r="BF393" s="97" t="e">
        <f t="shared" si="105"/>
        <v>#VALUE!</v>
      </c>
      <c r="BG393" s="97">
        <f t="shared" si="106"/>
        <v>0</v>
      </c>
      <c r="BH393" s="97">
        <f t="shared" si="107"/>
        <v>0</v>
      </c>
      <c r="BI393" s="97">
        <f t="shared" si="108"/>
        <v>0</v>
      </c>
      <c r="BJ393" s="7" t="s">
        <v>44</v>
      </c>
      <c r="BK393" s="98" t="e">
        <f t="shared" si="109"/>
        <v>#VALUE!</v>
      </c>
      <c r="BL393" s="7" t="s">
        <v>163</v>
      </c>
      <c r="BM393" s="96" t="s">
        <v>1022</v>
      </c>
    </row>
    <row r="394" spans="2:65" s="1" customFormat="1" ht="24.3" customHeight="1" x14ac:dyDescent="0.2">
      <c r="B394" s="16"/>
      <c r="C394" s="99" t="s">
        <v>1023</v>
      </c>
      <c r="D394" s="99" t="s">
        <v>370</v>
      </c>
      <c r="E394" s="100" t="s">
        <v>1024</v>
      </c>
      <c r="F394" s="101" t="s">
        <v>1025</v>
      </c>
      <c r="G394" s="102" t="s">
        <v>965</v>
      </c>
      <c r="H394" s="103">
        <v>1</v>
      </c>
      <c r="I394" s="104" t="s">
        <v>1658</v>
      </c>
      <c r="J394" s="103" t="e">
        <f t="shared" si="100"/>
        <v>#VALUE!</v>
      </c>
      <c r="K394" s="105"/>
      <c r="L394" s="106"/>
      <c r="M394" s="107" t="s">
        <v>0</v>
      </c>
      <c r="N394" s="108" t="s">
        <v>24</v>
      </c>
      <c r="P394" s="94">
        <f t="shared" si="101"/>
        <v>0</v>
      </c>
      <c r="Q394" s="94">
        <v>0</v>
      </c>
      <c r="R394" s="94">
        <f t="shared" si="102"/>
        <v>0</v>
      </c>
      <c r="S394" s="94">
        <v>0</v>
      </c>
      <c r="T394" s="95">
        <f t="shared" si="103"/>
        <v>0</v>
      </c>
      <c r="AR394" s="96" t="s">
        <v>228</v>
      </c>
      <c r="AT394" s="96" t="s">
        <v>370</v>
      </c>
      <c r="AU394" s="96" t="s">
        <v>44</v>
      </c>
      <c r="AY394" s="7" t="s">
        <v>99</v>
      </c>
      <c r="BE394" s="97">
        <f t="shared" si="104"/>
        <v>0</v>
      </c>
      <c r="BF394" s="97" t="e">
        <f t="shared" si="105"/>
        <v>#VALUE!</v>
      </c>
      <c r="BG394" s="97">
        <f t="shared" si="106"/>
        <v>0</v>
      </c>
      <c r="BH394" s="97">
        <f t="shared" si="107"/>
        <v>0</v>
      </c>
      <c r="BI394" s="97">
        <f t="shared" si="108"/>
        <v>0</v>
      </c>
      <c r="BJ394" s="7" t="s">
        <v>44</v>
      </c>
      <c r="BK394" s="98" t="e">
        <f t="shared" si="109"/>
        <v>#VALUE!</v>
      </c>
      <c r="BL394" s="7" t="s">
        <v>163</v>
      </c>
      <c r="BM394" s="96" t="s">
        <v>1026</v>
      </c>
    </row>
    <row r="395" spans="2:65" s="1" customFormat="1" ht="33" hidden="1" customHeight="1" x14ac:dyDescent="0.2">
      <c r="B395" s="16"/>
      <c r="C395" s="85" t="s">
        <v>1027</v>
      </c>
      <c r="D395" s="85" t="s">
        <v>101</v>
      </c>
      <c r="E395" s="86" t="s">
        <v>1028</v>
      </c>
      <c r="F395" s="87" t="s">
        <v>1029</v>
      </c>
      <c r="G395" s="88" t="s">
        <v>222</v>
      </c>
      <c r="H395" s="89">
        <v>4</v>
      </c>
      <c r="I395" s="90"/>
      <c r="J395" s="89">
        <f t="shared" si="100"/>
        <v>0</v>
      </c>
      <c r="K395" s="91"/>
      <c r="L395" s="16"/>
      <c r="M395" s="92" t="s">
        <v>0</v>
      </c>
      <c r="N395" s="93" t="s">
        <v>24</v>
      </c>
      <c r="P395" s="94">
        <f t="shared" si="101"/>
        <v>0</v>
      </c>
      <c r="Q395" s="94">
        <v>0</v>
      </c>
      <c r="R395" s="94">
        <f t="shared" si="102"/>
        <v>0</v>
      </c>
      <c r="S395" s="94">
        <v>0</v>
      </c>
      <c r="T395" s="95">
        <f t="shared" si="103"/>
        <v>0</v>
      </c>
      <c r="AR395" s="96" t="s">
        <v>163</v>
      </c>
      <c r="AT395" s="96" t="s">
        <v>101</v>
      </c>
      <c r="AU395" s="96" t="s">
        <v>44</v>
      </c>
      <c r="AY395" s="7" t="s">
        <v>99</v>
      </c>
      <c r="BE395" s="97">
        <f t="shared" si="104"/>
        <v>0</v>
      </c>
      <c r="BF395" s="97">
        <f t="shared" si="105"/>
        <v>0</v>
      </c>
      <c r="BG395" s="97">
        <f t="shared" si="106"/>
        <v>0</v>
      </c>
      <c r="BH395" s="97">
        <f t="shared" si="107"/>
        <v>0</v>
      </c>
      <c r="BI395" s="97">
        <f t="shared" si="108"/>
        <v>0</v>
      </c>
      <c r="BJ395" s="7" t="s">
        <v>44</v>
      </c>
      <c r="BK395" s="98">
        <f t="shared" si="109"/>
        <v>0</v>
      </c>
      <c r="BL395" s="7" t="s">
        <v>163</v>
      </c>
      <c r="BM395" s="96" t="s">
        <v>1030</v>
      </c>
    </row>
    <row r="396" spans="2:65" s="1" customFormat="1" ht="33" customHeight="1" x14ac:dyDescent="0.2">
      <c r="B396" s="16"/>
      <c r="C396" s="99" t="s">
        <v>1031</v>
      </c>
      <c r="D396" s="99" t="s">
        <v>370</v>
      </c>
      <c r="E396" s="100" t="s">
        <v>1032</v>
      </c>
      <c r="F396" s="101" t="s">
        <v>1033</v>
      </c>
      <c r="G396" s="102" t="s">
        <v>222</v>
      </c>
      <c r="H396" s="103">
        <v>2</v>
      </c>
      <c r="I396" s="104" t="s">
        <v>1658</v>
      </c>
      <c r="J396" s="103" t="e">
        <f t="shared" si="100"/>
        <v>#VALUE!</v>
      </c>
      <c r="K396" s="105"/>
      <c r="L396" s="106"/>
      <c r="M396" s="107" t="s">
        <v>0</v>
      </c>
      <c r="N396" s="108" t="s">
        <v>24</v>
      </c>
      <c r="P396" s="94">
        <f t="shared" si="101"/>
        <v>0</v>
      </c>
      <c r="Q396" s="94">
        <v>0</v>
      </c>
      <c r="R396" s="94">
        <f t="shared" si="102"/>
        <v>0</v>
      </c>
      <c r="S396" s="94">
        <v>0</v>
      </c>
      <c r="T396" s="95">
        <f t="shared" si="103"/>
        <v>0</v>
      </c>
      <c r="AR396" s="96" t="s">
        <v>228</v>
      </c>
      <c r="AT396" s="96" t="s">
        <v>370</v>
      </c>
      <c r="AU396" s="96" t="s">
        <v>44</v>
      </c>
      <c r="AY396" s="7" t="s">
        <v>99</v>
      </c>
      <c r="BE396" s="97">
        <f t="shared" si="104"/>
        <v>0</v>
      </c>
      <c r="BF396" s="97" t="e">
        <f t="shared" si="105"/>
        <v>#VALUE!</v>
      </c>
      <c r="BG396" s="97">
        <f t="shared" si="106"/>
        <v>0</v>
      </c>
      <c r="BH396" s="97">
        <f t="shared" si="107"/>
        <v>0</v>
      </c>
      <c r="BI396" s="97">
        <f t="shared" si="108"/>
        <v>0</v>
      </c>
      <c r="BJ396" s="7" t="s">
        <v>44</v>
      </c>
      <c r="BK396" s="98" t="e">
        <f t="shared" si="109"/>
        <v>#VALUE!</v>
      </c>
      <c r="BL396" s="7" t="s">
        <v>163</v>
      </c>
      <c r="BM396" s="96" t="s">
        <v>1034</v>
      </c>
    </row>
    <row r="397" spans="2:65" s="1" customFormat="1" ht="33" customHeight="1" x14ac:dyDescent="0.2">
      <c r="B397" s="16"/>
      <c r="C397" s="99" t="s">
        <v>1035</v>
      </c>
      <c r="D397" s="99" t="s">
        <v>370</v>
      </c>
      <c r="E397" s="100" t="s">
        <v>1036</v>
      </c>
      <c r="F397" s="101" t="s">
        <v>1037</v>
      </c>
      <c r="G397" s="102" t="s">
        <v>222</v>
      </c>
      <c r="H397" s="103">
        <v>2</v>
      </c>
      <c r="I397" s="104" t="s">
        <v>1658</v>
      </c>
      <c r="J397" s="103" t="e">
        <f t="shared" si="100"/>
        <v>#VALUE!</v>
      </c>
      <c r="K397" s="105"/>
      <c r="L397" s="106"/>
      <c r="M397" s="107" t="s">
        <v>0</v>
      </c>
      <c r="N397" s="108" t="s">
        <v>24</v>
      </c>
      <c r="P397" s="94">
        <f t="shared" si="101"/>
        <v>0</v>
      </c>
      <c r="Q397" s="94">
        <v>0</v>
      </c>
      <c r="R397" s="94">
        <f t="shared" si="102"/>
        <v>0</v>
      </c>
      <c r="S397" s="94">
        <v>0</v>
      </c>
      <c r="T397" s="95">
        <f t="shared" si="103"/>
        <v>0</v>
      </c>
      <c r="AR397" s="96" t="s">
        <v>228</v>
      </c>
      <c r="AT397" s="96" t="s">
        <v>370</v>
      </c>
      <c r="AU397" s="96" t="s">
        <v>44</v>
      </c>
      <c r="AY397" s="7" t="s">
        <v>99</v>
      </c>
      <c r="BE397" s="97">
        <f t="shared" si="104"/>
        <v>0</v>
      </c>
      <c r="BF397" s="97" t="e">
        <f t="shared" si="105"/>
        <v>#VALUE!</v>
      </c>
      <c r="BG397" s="97">
        <f t="shared" si="106"/>
        <v>0</v>
      </c>
      <c r="BH397" s="97">
        <f t="shared" si="107"/>
        <v>0</v>
      </c>
      <c r="BI397" s="97">
        <f t="shared" si="108"/>
        <v>0</v>
      </c>
      <c r="BJ397" s="7" t="s">
        <v>44</v>
      </c>
      <c r="BK397" s="98" t="e">
        <f t="shared" si="109"/>
        <v>#VALUE!</v>
      </c>
      <c r="BL397" s="7" t="s">
        <v>163</v>
      </c>
      <c r="BM397" s="96" t="s">
        <v>1038</v>
      </c>
    </row>
    <row r="398" spans="2:65" s="1" customFormat="1" ht="16.5" hidden="1" customHeight="1" x14ac:dyDescent="0.2">
      <c r="B398" s="16"/>
      <c r="C398" s="85" t="s">
        <v>1039</v>
      </c>
      <c r="D398" s="85" t="s">
        <v>101</v>
      </c>
      <c r="E398" s="86" t="s">
        <v>1040</v>
      </c>
      <c r="F398" s="87" t="s">
        <v>1041</v>
      </c>
      <c r="G398" s="88" t="s">
        <v>222</v>
      </c>
      <c r="H398" s="89">
        <v>7</v>
      </c>
      <c r="I398" s="90"/>
      <c r="J398" s="89">
        <f t="shared" si="100"/>
        <v>0</v>
      </c>
      <c r="K398" s="91"/>
      <c r="L398" s="16"/>
      <c r="M398" s="92" t="s">
        <v>0</v>
      </c>
      <c r="N398" s="93" t="s">
        <v>24</v>
      </c>
      <c r="P398" s="94">
        <f t="shared" si="101"/>
        <v>0</v>
      </c>
      <c r="Q398" s="94">
        <v>0</v>
      </c>
      <c r="R398" s="94">
        <f t="shared" si="102"/>
        <v>0</v>
      </c>
      <c r="S398" s="94">
        <v>0</v>
      </c>
      <c r="T398" s="95">
        <f t="shared" si="103"/>
        <v>0</v>
      </c>
      <c r="AR398" s="96" t="s">
        <v>163</v>
      </c>
      <c r="AT398" s="96" t="s">
        <v>101</v>
      </c>
      <c r="AU398" s="96" t="s">
        <v>44</v>
      </c>
      <c r="AY398" s="7" t="s">
        <v>99</v>
      </c>
      <c r="BE398" s="97">
        <f t="shared" si="104"/>
        <v>0</v>
      </c>
      <c r="BF398" s="97">
        <f t="shared" si="105"/>
        <v>0</v>
      </c>
      <c r="BG398" s="97">
        <f t="shared" si="106"/>
        <v>0</v>
      </c>
      <c r="BH398" s="97">
        <f t="shared" si="107"/>
        <v>0</v>
      </c>
      <c r="BI398" s="97">
        <f t="shared" si="108"/>
        <v>0</v>
      </c>
      <c r="BJ398" s="7" t="s">
        <v>44</v>
      </c>
      <c r="BK398" s="98">
        <f t="shared" si="109"/>
        <v>0</v>
      </c>
      <c r="BL398" s="7" t="s">
        <v>163</v>
      </c>
      <c r="BM398" s="96" t="s">
        <v>1042</v>
      </c>
    </row>
    <row r="399" spans="2:65" s="1" customFormat="1" ht="21.75" hidden="1" customHeight="1" x14ac:dyDescent="0.2">
      <c r="B399" s="16"/>
      <c r="C399" s="99" t="s">
        <v>1043</v>
      </c>
      <c r="D399" s="99" t="s">
        <v>370</v>
      </c>
      <c r="E399" s="100" t="s">
        <v>1044</v>
      </c>
      <c r="F399" s="101" t="s">
        <v>1045</v>
      </c>
      <c r="G399" s="102" t="s">
        <v>222</v>
      </c>
      <c r="H399" s="103">
        <v>1</v>
      </c>
      <c r="I399" s="104"/>
      <c r="J399" s="103">
        <f t="shared" si="100"/>
        <v>0</v>
      </c>
      <c r="K399" s="105"/>
      <c r="L399" s="106"/>
      <c r="M399" s="107" t="s">
        <v>0</v>
      </c>
      <c r="N399" s="108" t="s">
        <v>24</v>
      </c>
      <c r="P399" s="94">
        <f t="shared" si="101"/>
        <v>0</v>
      </c>
      <c r="Q399" s="94">
        <v>0</v>
      </c>
      <c r="R399" s="94">
        <f t="shared" si="102"/>
        <v>0</v>
      </c>
      <c r="S399" s="94">
        <v>0</v>
      </c>
      <c r="T399" s="95">
        <f t="shared" si="103"/>
        <v>0</v>
      </c>
      <c r="AR399" s="96" t="s">
        <v>228</v>
      </c>
      <c r="AT399" s="96" t="s">
        <v>370</v>
      </c>
      <c r="AU399" s="96" t="s">
        <v>44</v>
      </c>
      <c r="AY399" s="7" t="s">
        <v>99</v>
      </c>
      <c r="BE399" s="97">
        <f t="shared" si="104"/>
        <v>0</v>
      </c>
      <c r="BF399" s="97">
        <f t="shared" si="105"/>
        <v>0</v>
      </c>
      <c r="BG399" s="97">
        <f t="shared" si="106"/>
        <v>0</v>
      </c>
      <c r="BH399" s="97">
        <f t="shared" si="107"/>
        <v>0</v>
      </c>
      <c r="BI399" s="97">
        <f t="shared" si="108"/>
        <v>0</v>
      </c>
      <c r="BJ399" s="7" t="s">
        <v>44</v>
      </c>
      <c r="BK399" s="98">
        <f t="shared" si="109"/>
        <v>0</v>
      </c>
      <c r="BL399" s="7" t="s">
        <v>163</v>
      </c>
      <c r="BM399" s="96" t="s">
        <v>1046</v>
      </c>
    </row>
    <row r="400" spans="2:65" s="1" customFormat="1" ht="21.75" hidden="1" customHeight="1" x14ac:dyDescent="0.2">
      <c r="B400" s="16"/>
      <c r="C400" s="99" t="s">
        <v>1047</v>
      </c>
      <c r="D400" s="99" t="s">
        <v>370</v>
      </c>
      <c r="E400" s="100" t="s">
        <v>1048</v>
      </c>
      <c r="F400" s="101" t="s">
        <v>1049</v>
      </c>
      <c r="G400" s="102" t="s">
        <v>222</v>
      </c>
      <c r="H400" s="103">
        <v>1</v>
      </c>
      <c r="I400" s="104"/>
      <c r="J400" s="103">
        <f t="shared" ref="J400:J422" si="110">ROUND(I400*H400,3)</f>
        <v>0</v>
      </c>
      <c r="K400" s="105"/>
      <c r="L400" s="106"/>
      <c r="M400" s="107" t="s">
        <v>0</v>
      </c>
      <c r="N400" s="108" t="s">
        <v>24</v>
      </c>
      <c r="P400" s="94">
        <f t="shared" ref="P400:P422" si="111">O400*H400</f>
        <v>0</v>
      </c>
      <c r="Q400" s="94">
        <v>0</v>
      </c>
      <c r="R400" s="94">
        <f t="shared" ref="R400:R422" si="112">Q400*H400</f>
        <v>0</v>
      </c>
      <c r="S400" s="94">
        <v>0</v>
      </c>
      <c r="T400" s="95">
        <f t="shared" ref="T400:T422" si="113">S400*H400</f>
        <v>0</v>
      </c>
      <c r="AR400" s="96" t="s">
        <v>228</v>
      </c>
      <c r="AT400" s="96" t="s">
        <v>370</v>
      </c>
      <c r="AU400" s="96" t="s">
        <v>44</v>
      </c>
      <c r="AY400" s="7" t="s">
        <v>99</v>
      </c>
      <c r="BE400" s="97">
        <f t="shared" ref="BE400:BE422" si="114">IF(N400="základná",J400,0)</f>
        <v>0</v>
      </c>
      <c r="BF400" s="97">
        <f t="shared" ref="BF400:BF422" si="115">IF(N400="znížená",J400,0)</f>
        <v>0</v>
      </c>
      <c r="BG400" s="97">
        <f t="shared" ref="BG400:BG422" si="116">IF(N400="zákl. prenesená",J400,0)</f>
        <v>0</v>
      </c>
      <c r="BH400" s="97">
        <f t="shared" ref="BH400:BH422" si="117">IF(N400="zníž. prenesená",J400,0)</f>
        <v>0</v>
      </c>
      <c r="BI400" s="97">
        <f t="shared" ref="BI400:BI422" si="118">IF(N400="nulová",J400,0)</f>
        <v>0</v>
      </c>
      <c r="BJ400" s="7" t="s">
        <v>44</v>
      </c>
      <c r="BK400" s="98">
        <f t="shared" ref="BK400:BK422" si="119">ROUND(I400*H400,3)</f>
        <v>0</v>
      </c>
      <c r="BL400" s="7" t="s">
        <v>163</v>
      </c>
      <c r="BM400" s="96" t="s">
        <v>1050</v>
      </c>
    </row>
    <row r="401" spans="2:65" s="1" customFormat="1" ht="24.3" hidden="1" customHeight="1" x14ac:dyDescent="0.2">
      <c r="B401" s="16"/>
      <c r="C401" s="99" t="s">
        <v>1051</v>
      </c>
      <c r="D401" s="99" t="s">
        <v>370</v>
      </c>
      <c r="E401" s="100" t="s">
        <v>1052</v>
      </c>
      <c r="F401" s="101" t="s">
        <v>1053</v>
      </c>
      <c r="G401" s="102" t="s">
        <v>222</v>
      </c>
      <c r="H401" s="103">
        <v>2</v>
      </c>
      <c r="I401" s="104"/>
      <c r="J401" s="103">
        <f t="shared" si="110"/>
        <v>0</v>
      </c>
      <c r="K401" s="105"/>
      <c r="L401" s="106"/>
      <c r="M401" s="107" t="s">
        <v>0</v>
      </c>
      <c r="N401" s="108" t="s">
        <v>24</v>
      </c>
      <c r="P401" s="94">
        <f t="shared" si="111"/>
        <v>0</v>
      </c>
      <c r="Q401" s="94">
        <v>0</v>
      </c>
      <c r="R401" s="94">
        <f t="shared" si="112"/>
        <v>0</v>
      </c>
      <c r="S401" s="94">
        <v>0</v>
      </c>
      <c r="T401" s="95">
        <f t="shared" si="113"/>
        <v>0</v>
      </c>
      <c r="AR401" s="96" t="s">
        <v>228</v>
      </c>
      <c r="AT401" s="96" t="s">
        <v>370</v>
      </c>
      <c r="AU401" s="96" t="s">
        <v>44</v>
      </c>
      <c r="AY401" s="7" t="s">
        <v>99</v>
      </c>
      <c r="BE401" s="97">
        <f t="shared" si="114"/>
        <v>0</v>
      </c>
      <c r="BF401" s="97">
        <f t="shared" si="115"/>
        <v>0</v>
      </c>
      <c r="BG401" s="97">
        <f t="shared" si="116"/>
        <v>0</v>
      </c>
      <c r="BH401" s="97">
        <f t="shared" si="117"/>
        <v>0</v>
      </c>
      <c r="BI401" s="97">
        <f t="shared" si="118"/>
        <v>0</v>
      </c>
      <c r="BJ401" s="7" t="s">
        <v>44</v>
      </c>
      <c r="BK401" s="98">
        <f t="shared" si="119"/>
        <v>0</v>
      </c>
      <c r="BL401" s="7" t="s">
        <v>163</v>
      </c>
      <c r="BM401" s="96" t="s">
        <v>1054</v>
      </c>
    </row>
    <row r="402" spans="2:65" s="1" customFormat="1" ht="24.3" hidden="1" customHeight="1" x14ac:dyDescent="0.2">
      <c r="B402" s="16"/>
      <c r="C402" s="99" t="s">
        <v>1055</v>
      </c>
      <c r="D402" s="99" t="s">
        <v>370</v>
      </c>
      <c r="E402" s="100" t="s">
        <v>1056</v>
      </c>
      <c r="F402" s="101" t="s">
        <v>1057</v>
      </c>
      <c r="G402" s="102" t="s">
        <v>222</v>
      </c>
      <c r="H402" s="103">
        <v>2</v>
      </c>
      <c r="I402" s="104"/>
      <c r="J402" s="103">
        <f t="shared" si="110"/>
        <v>0</v>
      </c>
      <c r="K402" s="105"/>
      <c r="L402" s="106"/>
      <c r="M402" s="107" t="s">
        <v>0</v>
      </c>
      <c r="N402" s="108" t="s">
        <v>24</v>
      </c>
      <c r="P402" s="94">
        <f t="shared" si="111"/>
        <v>0</v>
      </c>
      <c r="Q402" s="94">
        <v>0</v>
      </c>
      <c r="R402" s="94">
        <f t="shared" si="112"/>
        <v>0</v>
      </c>
      <c r="S402" s="94">
        <v>0</v>
      </c>
      <c r="T402" s="95">
        <f t="shared" si="113"/>
        <v>0</v>
      </c>
      <c r="AR402" s="96" t="s">
        <v>228</v>
      </c>
      <c r="AT402" s="96" t="s">
        <v>370</v>
      </c>
      <c r="AU402" s="96" t="s">
        <v>44</v>
      </c>
      <c r="AY402" s="7" t="s">
        <v>99</v>
      </c>
      <c r="BE402" s="97">
        <f t="shared" si="114"/>
        <v>0</v>
      </c>
      <c r="BF402" s="97">
        <f t="shared" si="115"/>
        <v>0</v>
      </c>
      <c r="BG402" s="97">
        <f t="shared" si="116"/>
        <v>0</v>
      </c>
      <c r="BH402" s="97">
        <f t="shared" si="117"/>
        <v>0</v>
      </c>
      <c r="BI402" s="97">
        <f t="shared" si="118"/>
        <v>0</v>
      </c>
      <c r="BJ402" s="7" t="s">
        <v>44</v>
      </c>
      <c r="BK402" s="98">
        <f t="shared" si="119"/>
        <v>0</v>
      </c>
      <c r="BL402" s="7" t="s">
        <v>163</v>
      </c>
      <c r="BM402" s="96" t="s">
        <v>1058</v>
      </c>
    </row>
    <row r="403" spans="2:65" s="1" customFormat="1" ht="24.3" hidden="1" customHeight="1" x14ac:dyDescent="0.2">
      <c r="B403" s="16"/>
      <c r="C403" s="99" t="s">
        <v>1059</v>
      </c>
      <c r="D403" s="99" t="s">
        <v>370</v>
      </c>
      <c r="E403" s="100" t="s">
        <v>1060</v>
      </c>
      <c r="F403" s="101" t="s">
        <v>1061</v>
      </c>
      <c r="G403" s="102" t="s">
        <v>222</v>
      </c>
      <c r="H403" s="103">
        <v>1</v>
      </c>
      <c r="I403" s="104"/>
      <c r="J403" s="103">
        <f t="shared" si="110"/>
        <v>0</v>
      </c>
      <c r="K403" s="105"/>
      <c r="L403" s="106"/>
      <c r="M403" s="107" t="s">
        <v>0</v>
      </c>
      <c r="N403" s="108" t="s">
        <v>24</v>
      </c>
      <c r="P403" s="94">
        <f t="shared" si="111"/>
        <v>0</v>
      </c>
      <c r="Q403" s="94">
        <v>0</v>
      </c>
      <c r="R403" s="94">
        <f t="shared" si="112"/>
        <v>0</v>
      </c>
      <c r="S403" s="94">
        <v>0</v>
      </c>
      <c r="T403" s="95">
        <f t="shared" si="113"/>
        <v>0</v>
      </c>
      <c r="AR403" s="96" t="s">
        <v>228</v>
      </c>
      <c r="AT403" s="96" t="s">
        <v>370</v>
      </c>
      <c r="AU403" s="96" t="s">
        <v>44</v>
      </c>
      <c r="AY403" s="7" t="s">
        <v>99</v>
      </c>
      <c r="BE403" s="97">
        <f t="shared" si="114"/>
        <v>0</v>
      </c>
      <c r="BF403" s="97">
        <f t="shared" si="115"/>
        <v>0</v>
      </c>
      <c r="BG403" s="97">
        <f t="shared" si="116"/>
        <v>0</v>
      </c>
      <c r="BH403" s="97">
        <f t="shared" si="117"/>
        <v>0</v>
      </c>
      <c r="BI403" s="97">
        <f t="shared" si="118"/>
        <v>0</v>
      </c>
      <c r="BJ403" s="7" t="s">
        <v>44</v>
      </c>
      <c r="BK403" s="98">
        <f t="shared" si="119"/>
        <v>0</v>
      </c>
      <c r="BL403" s="7" t="s">
        <v>163</v>
      </c>
      <c r="BM403" s="96" t="s">
        <v>1062</v>
      </c>
    </row>
    <row r="404" spans="2:65" s="1" customFormat="1" ht="24.3" hidden="1" customHeight="1" x14ac:dyDescent="0.2">
      <c r="B404" s="16"/>
      <c r="C404" s="85" t="s">
        <v>1063</v>
      </c>
      <c r="D404" s="85" t="s">
        <v>101</v>
      </c>
      <c r="E404" s="86" t="s">
        <v>1064</v>
      </c>
      <c r="F404" s="87" t="s">
        <v>1065</v>
      </c>
      <c r="G404" s="88" t="s">
        <v>222</v>
      </c>
      <c r="H404" s="89">
        <v>10</v>
      </c>
      <c r="I404" s="90"/>
      <c r="J404" s="89">
        <f t="shared" si="110"/>
        <v>0</v>
      </c>
      <c r="K404" s="91"/>
      <c r="L404" s="16"/>
      <c r="M404" s="92" t="s">
        <v>0</v>
      </c>
      <c r="N404" s="93" t="s">
        <v>24</v>
      </c>
      <c r="P404" s="94">
        <f t="shared" si="111"/>
        <v>0</v>
      </c>
      <c r="Q404" s="94">
        <v>0</v>
      </c>
      <c r="R404" s="94">
        <f t="shared" si="112"/>
        <v>0</v>
      </c>
      <c r="S404" s="94">
        <v>0</v>
      </c>
      <c r="T404" s="95">
        <f t="shared" si="113"/>
        <v>0</v>
      </c>
      <c r="AR404" s="96" t="s">
        <v>163</v>
      </c>
      <c r="AT404" s="96" t="s">
        <v>101</v>
      </c>
      <c r="AU404" s="96" t="s">
        <v>44</v>
      </c>
      <c r="AY404" s="7" t="s">
        <v>99</v>
      </c>
      <c r="BE404" s="97">
        <f t="shared" si="114"/>
        <v>0</v>
      </c>
      <c r="BF404" s="97">
        <f t="shared" si="115"/>
        <v>0</v>
      </c>
      <c r="BG404" s="97">
        <f t="shared" si="116"/>
        <v>0</v>
      </c>
      <c r="BH404" s="97">
        <f t="shared" si="117"/>
        <v>0</v>
      </c>
      <c r="BI404" s="97">
        <f t="shared" si="118"/>
        <v>0</v>
      </c>
      <c r="BJ404" s="7" t="s">
        <v>44</v>
      </c>
      <c r="BK404" s="98">
        <f t="shared" si="119"/>
        <v>0</v>
      </c>
      <c r="BL404" s="7" t="s">
        <v>163</v>
      </c>
      <c r="BM404" s="96" t="s">
        <v>1066</v>
      </c>
    </row>
    <row r="405" spans="2:65" s="1" customFormat="1" ht="33" hidden="1" customHeight="1" x14ac:dyDescent="0.2">
      <c r="B405" s="16"/>
      <c r="C405" s="99" t="s">
        <v>1067</v>
      </c>
      <c r="D405" s="99" t="s">
        <v>370</v>
      </c>
      <c r="E405" s="100" t="s">
        <v>1068</v>
      </c>
      <c r="F405" s="101" t="s">
        <v>1069</v>
      </c>
      <c r="G405" s="102" t="s">
        <v>222</v>
      </c>
      <c r="H405" s="103">
        <v>10</v>
      </c>
      <c r="I405" s="104"/>
      <c r="J405" s="103">
        <f t="shared" si="110"/>
        <v>0</v>
      </c>
      <c r="K405" s="105"/>
      <c r="L405" s="106"/>
      <c r="M405" s="107" t="s">
        <v>0</v>
      </c>
      <c r="N405" s="108" t="s">
        <v>24</v>
      </c>
      <c r="P405" s="94">
        <f t="shared" si="111"/>
        <v>0</v>
      </c>
      <c r="Q405" s="94">
        <v>0</v>
      </c>
      <c r="R405" s="94">
        <f t="shared" si="112"/>
        <v>0</v>
      </c>
      <c r="S405" s="94">
        <v>0</v>
      </c>
      <c r="T405" s="95">
        <f t="shared" si="113"/>
        <v>0</v>
      </c>
      <c r="AR405" s="96" t="s">
        <v>228</v>
      </c>
      <c r="AT405" s="96" t="s">
        <v>370</v>
      </c>
      <c r="AU405" s="96" t="s">
        <v>44</v>
      </c>
      <c r="AY405" s="7" t="s">
        <v>99</v>
      </c>
      <c r="BE405" s="97">
        <f t="shared" si="114"/>
        <v>0</v>
      </c>
      <c r="BF405" s="97">
        <f t="shared" si="115"/>
        <v>0</v>
      </c>
      <c r="BG405" s="97">
        <f t="shared" si="116"/>
        <v>0</v>
      </c>
      <c r="BH405" s="97">
        <f t="shared" si="117"/>
        <v>0</v>
      </c>
      <c r="BI405" s="97">
        <f t="shared" si="118"/>
        <v>0</v>
      </c>
      <c r="BJ405" s="7" t="s">
        <v>44</v>
      </c>
      <c r="BK405" s="98">
        <f t="shared" si="119"/>
        <v>0</v>
      </c>
      <c r="BL405" s="7" t="s">
        <v>163</v>
      </c>
      <c r="BM405" s="96" t="s">
        <v>1070</v>
      </c>
    </row>
    <row r="406" spans="2:65" s="1" customFormat="1" ht="16.5" hidden="1" customHeight="1" x14ac:dyDescent="0.2">
      <c r="B406" s="16"/>
      <c r="C406" s="85" t="s">
        <v>1071</v>
      </c>
      <c r="D406" s="85" t="s">
        <v>101</v>
      </c>
      <c r="E406" s="86" t="s">
        <v>1072</v>
      </c>
      <c r="F406" s="87" t="s">
        <v>1073</v>
      </c>
      <c r="G406" s="88" t="s">
        <v>597</v>
      </c>
      <c r="H406" s="89">
        <v>78.260000000000005</v>
      </c>
      <c r="I406" s="90"/>
      <c r="J406" s="89">
        <f t="shared" si="110"/>
        <v>0</v>
      </c>
      <c r="K406" s="91"/>
      <c r="L406" s="16"/>
      <c r="M406" s="92" t="s">
        <v>0</v>
      </c>
      <c r="N406" s="93" t="s">
        <v>24</v>
      </c>
      <c r="P406" s="94">
        <f t="shared" si="111"/>
        <v>0</v>
      </c>
      <c r="Q406" s="94">
        <v>0</v>
      </c>
      <c r="R406" s="94">
        <f t="shared" si="112"/>
        <v>0</v>
      </c>
      <c r="S406" s="94">
        <v>0</v>
      </c>
      <c r="T406" s="95">
        <f t="shared" si="113"/>
        <v>0</v>
      </c>
      <c r="AR406" s="96" t="s">
        <v>163</v>
      </c>
      <c r="AT406" s="96" t="s">
        <v>101</v>
      </c>
      <c r="AU406" s="96" t="s">
        <v>44</v>
      </c>
      <c r="AY406" s="7" t="s">
        <v>99</v>
      </c>
      <c r="BE406" s="97">
        <f t="shared" si="114"/>
        <v>0</v>
      </c>
      <c r="BF406" s="97">
        <f t="shared" si="115"/>
        <v>0</v>
      </c>
      <c r="BG406" s="97">
        <f t="shared" si="116"/>
        <v>0</v>
      </c>
      <c r="BH406" s="97">
        <f t="shared" si="117"/>
        <v>0</v>
      </c>
      <c r="BI406" s="97">
        <f t="shared" si="118"/>
        <v>0</v>
      </c>
      <c r="BJ406" s="7" t="s">
        <v>44</v>
      </c>
      <c r="BK406" s="98">
        <f t="shared" si="119"/>
        <v>0</v>
      </c>
      <c r="BL406" s="7" t="s">
        <v>163</v>
      </c>
      <c r="BM406" s="96" t="s">
        <v>1074</v>
      </c>
    </row>
    <row r="407" spans="2:65" s="1" customFormat="1" ht="24.3" hidden="1" customHeight="1" x14ac:dyDescent="0.2">
      <c r="B407" s="16"/>
      <c r="C407" s="99" t="s">
        <v>1075</v>
      </c>
      <c r="D407" s="99" t="s">
        <v>370</v>
      </c>
      <c r="E407" s="100" t="s">
        <v>1076</v>
      </c>
      <c r="F407" s="101" t="s">
        <v>1077</v>
      </c>
      <c r="G407" s="102" t="s">
        <v>597</v>
      </c>
      <c r="H407" s="103">
        <v>81.39</v>
      </c>
      <c r="I407" s="104"/>
      <c r="J407" s="103">
        <f t="shared" si="110"/>
        <v>0</v>
      </c>
      <c r="K407" s="105"/>
      <c r="L407" s="106"/>
      <c r="M407" s="107" t="s">
        <v>0</v>
      </c>
      <c r="N407" s="108" t="s">
        <v>24</v>
      </c>
      <c r="P407" s="94">
        <f t="shared" si="111"/>
        <v>0</v>
      </c>
      <c r="Q407" s="94">
        <v>0</v>
      </c>
      <c r="R407" s="94">
        <f t="shared" si="112"/>
        <v>0</v>
      </c>
      <c r="S407" s="94">
        <v>0</v>
      </c>
      <c r="T407" s="95">
        <f t="shared" si="113"/>
        <v>0</v>
      </c>
      <c r="AR407" s="96" t="s">
        <v>228</v>
      </c>
      <c r="AT407" s="96" t="s">
        <v>370</v>
      </c>
      <c r="AU407" s="96" t="s">
        <v>44</v>
      </c>
      <c r="AY407" s="7" t="s">
        <v>99</v>
      </c>
      <c r="BE407" s="97">
        <f t="shared" si="114"/>
        <v>0</v>
      </c>
      <c r="BF407" s="97">
        <f t="shared" si="115"/>
        <v>0</v>
      </c>
      <c r="BG407" s="97">
        <f t="shared" si="116"/>
        <v>0</v>
      </c>
      <c r="BH407" s="97">
        <f t="shared" si="117"/>
        <v>0</v>
      </c>
      <c r="BI407" s="97">
        <f t="shared" si="118"/>
        <v>0</v>
      </c>
      <c r="BJ407" s="7" t="s">
        <v>44</v>
      </c>
      <c r="BK407" s="98">
        <f t="shared" si="119"/>
        <v>0</v>
      </c>
      <c r="BL407" s="7" t="s">
        <v>163</v>
      </c>
      <c r="BM407" s="96" t="s">
        <v>1078</v>
      </c>
    </row>
    <row r="408" spans="2:65" s="1" customFormat="1" ht="21.75" hidden="1" customHeight="1" x14ac:dyDescent="0.2">
      <c r="B408" s="16"/>
      <c r="C408" s="99" t="s">
        <v>1079</v>
      </c>
      <c r="D408" s="99" t="s">
        <v>370</v>
      </c>
      <c r="E408" s="100" t="s">
        <v>1080</v>
      </c>
      <c r="F408" s="101" t="s">
        <v>1081</v>
      </c>
      <c r="G408" s="102" t="s">
        <v>222</v>
      </c>
      <c r="H408" s="103">
        <v>53</v>
      </c>
      <c r="I408" s="104"/>
      <c r="J408" s="103">
        <f t="shared" si="110"/>
        <v>0</v>
      </c>
      <c r="K408" s="105"/>
      <c r="L408" s="106"/>
      <c r="M408" s="107" t="s">
        <v>0</v>
      </c>
      <c r="N408" s="108" t="s">
        <v>24</v>
      </c>
      <c r="P408" s="94">
        <f t="shared" si="111"/>
        <v>0</v>
      </c>
      <c r="Q408" s="94">
        <v>0</v>
      </c>
      <c r="R408" s="94">
        <f t="shared" si="112"/>
        <v>0</v>
      </c>
      <c r="S408" s="94">
        <v>0</v>
      </c>
      <c r="T408" s="95">
        <f t="shared" si="113"/>
        <v>0</v>
      </c>
      <c r="AR408" s="96" t="s">
        <v>228</v>
      </c>
      <c r="AT408" s="96" t="s">
        <v>370</v>
      </c>
      <c r="AU408" s="96" t="s">
        <v>44</v>
      </c>
      <c r="AY408" s="7" t="s">
        <v>99</v>
      </c>
      <c r="BE408" s="97">
        <f t="shared" si="114"/>
        <v>0</v>
      </c>
      <c r="BF408" s="97">
        <f t="shared" si="115"/>
        <v>0</v>
      </c>
      <c r="BG408" s="97">
        <f t="shared" si="116"/>
        <v>0</v>
      </c>
      <c r="BH408" s="97">
        <f t="shared" si="117"/>
        <v>0</v>
      </c>
      <c r="BI408" s="97">
        <f t="shared" si="118"/>
        <v>0</v>
      </c>
      <c r="BJ408" s="7" t="s">
        <v>44</v>
      </c>
      <c r="BK408" s="98">
        <f t="shared" si="119"/>
        <v>0</v>
      </c>
      <c r="BL408" s="7" t="s">
        <v>163</v>
      </c>
      <c r="BM408" s="96" t="s">
        <v>1082</v>
      </c>
    </row>
    <row r="409" spans="2:65" s="1" customFormat="1" ht="24.3" hidden="1" customHeight="1" x14ac:dyDescent="0.2">
      <c r="B409" s="16"/>
      <c r="C409" s="85" t="s">
        <v>1083</v>
      </c>
      <c r="D409" s="85" t="s">
        <v>101</v>
      </c>
      <c r="E409" s="86" t="s">
        <v>1084</v>
      </c>
      <c r="F409" s="87" t="s">
        <v>1085</v>
      </c>
      <c r="G409" s="88" t="s">
        <v>597</v>
      </c>
      <c r="H409" s="89">
        <v>40</v>
      </c>
      <c r="I409" s="90"/>
      <c r="J409" s="89">
        <f t="shared" si="110"/>
        <v>0</v>
      </c>
      <c r="K409" s="91"/>
      <c r="L409" s="16"/>
      <c r="M409" s="92" t="s">
        <v>0</v>
      </c>
      <c r="N409" s="93" t="s">
        <v>24</v>
      </c>
      <c r="P409" s="94">
        <f t="shared" si="111"/>
        <v>0</v>
      </c>
      <c r="Q409" s="94">
        <v>0</v>
      </c>
      <c r="R409" s="94">
        <f t="shared" si="112"/>
        <v>0</v>
      </c>
      <c r="S409" s="94">
        <v>0</v>
      </c>
      <c r="T409" s="95">
        <f t="shared" si="113"/>
        <v>0</v>
      </c>
      <c r="AR409" s="96" t="s">
        <v>163</v>
      </c>
      <c r="AT409" s="96" t="s">
        <v>101</v>
      </c>
      <c r="AU409" s="96" t="s">
        <v>44</v>
      </c>
      <c r="AY409" s="7" t="s">
        <v>99</v>
      </c>
      <c r="BE409" s="97">
        <f t="shared" si="114"/>
        <v>0</v>
      </c>
      <c r="BF409" s="97">
        <f t="shared" si="115"/>
        <v>0</v>
      </c>
      <c r="BG409" s="97">
        <f t="shared" si="116"/>
        <v>0</v>
      </c>
      <c r="BH409" s="97">
        <f t="shared" si="117"/>
        <v>0</v>
      </c>
      <c r="BI409" s="97">
        <f t="shared" si="118"/>
        <v>0</v>
      </c>
      <c r="BJ409" s="7" t="s">
        <v>44</v>
      </c>
      <c r="BK409" s="98">
        <f t="shared" si="119"/>
        <v>0</v>
      </c>
      <c r="BL409" s="7" t="s">
        <v>163</v>
      </c>
      <c r="BM409" s="96" t="s">
        <v>1086</v>
      </c>
    </row>
    <row r="410" spans="2:65" s="1" customFormat="1" ht="21.75" hidden="1" customHeight="1" x14ac:dyDescent="0.2">
      <c r="B410" s="16"/>
      <c r="C410" s="99" t="s">
        <v>1087</v>
      </c>
      <c r="D410" s="99" t="s">
        <v>370</v>
      </c>
      <c r="E410" s="100" t="s">
        <v>1088</v>
      </c>
      <c r="F410" s="101" t="s">
        <v>1089</v>
      </c>
      <c r="G410" s="102" t="s">
        <v>222</v>
      </c>
      <c r="H410" s="103">
        <v>40</v>
      </c>
      <c r="I410" s="104"/>
      <c r="J410" s="103">
        <f t="shared" si="110"/>
        <v>0</v>
      </c>
      <c r="K410" s="105"/>
      <c r="L410" s="106"/>
      <c r="M410" s="107" t="s">
        <v>0</v>
      </c>
      <c r="N410" s="108" t="s">
        <v>24</v>
      </c>
      <c r="P410" s="94">
        <f t="shared" si="111"/>
        <v>0</v>
      </c>
      <c r="Q410" s="94">
        <v>0</v>
      </c>
      <c r="R410" s="94">
        <f t="shared" si="112"/>
        <v>0</v>
      </c>
      <c r="S410" s="94">
        <v>0</v>
      </c>
      <c r="T410" s="95">
        <f t="shared" si="113"/>
        <v>0</v>
      </c>
      <c r="AR410" s="96" t="s">
        <v>228</v>
      </c>
      <c r="AT410" s="96" t="s">
        <v>370</v>
      </c>
      <c r="AU410" s="96" t="s">
        <v>44</v>
      </c>
      <c r="AY410" s="7" t="s">
        <v>99</v>
      </c>
      <c r="BE410" s="97">
        <f t="shared" si="114"/>
        <v>0</v>
      </c>
      <c r="BF410" s="97">
        <f t="shared" si="115"/>
        <v>0</v>
      </c>
      <c r="BG410" s="97">
        <f t="shared" si="116"/>
        <v>0</v>
      </c>
      <c r="BH410" s="97">
        <f t="shared" si="117"/>
        <v>0</v>
      </c>
      <c r="BI410" s="97">
        <f t="shared" si="118"/>
        <v>0</v>
      </c>
      <c r="BJ410" s="7" t="s">
        <v>44</v>
      </c>
      <c r="BK410" s="98">
        <f t="shared" si="119"/>
        <v>0</v>
      </c>
      <c r="BL410" s="7" t="s">
        <v>163</v>
      </c>
      <c r="BM410" s="96" t="s">
        <v>1090</v>
      </c>
    </row>
    <row r="411" spans="2:65" s="1" customFormat="1" ht="21.75" hidden="1" customHeight="1" x14ac:dyDescent="0.2">
      <c r="B411" s="16"/>
      <c r="C411" s="85" t="s">
        <v>1091</v>
      </c>
      <c r="D411" s="85" t="s">
        <v>101</v>
      </c>
      <c r="E411" s="86" t="s">
        <v>1092</v>
      </c>
      <c r="F411" s="87" t="s">
        <v>1093</v>
      </c>
      <c r="G411" s="88" t="s">
        <v>597</v>
      </c>
      <c r="H411" s="89">
        <v>341.16</v>
      </c>
      <c r="I411" s="90"/>
      <c r="J411" s="89">
        <f t="shared" si="110"/>
        <v>0</v>
      </c>
      <c r="K411" s="91"/>
      <c r="L411" s="16"/>
      <c r="M411" s="92" t="s">
        <v>0</v>
      </c>
      <c r="N411" s="93" t="s">
        <v>24</v>
      </c>
      <c r="P411" s="94">
        <f t="shared" si="111"/>
        <v>0</v>
      </c>
      <c r="Q411" s="94">
        <v>0</v>
      </c>
      <c r="R411" s="94">
        <f t="shared" si="112"/>
        <v>0</v>
      </c>
      <c r="S411" s="94">
        <v>0</v>
      </c>
      <c r="T411" s="95">
        <f t="shared" si="113"/>
        <v>0</v>
      </c>
      <c r="AR411" s="96" t="s">
        <v>163</v>
      </c>
      <c r="AT411" s="96" t="s">
        <v>101</v>
      </c>
      <c r="AU411" s="96" t="s">
        <v>44</v>
      </c>
      <c r="AY411" s="7" t="s">
        <v>99</v>
      </c>
      <c r="BE411" s="97">
        <f t="shared" si="114"/>
        <v>0</v>
      </c>
      <c r="BF411" s="97">
        <f t="shared" si="115"/>
        <v>0</v>
      </c>
      <c r="BG411" s="97">
        <f t="shared" si="116"/>
        <v>0</v>
      </c>
      <c r="BH411" s="97">
        <f t="shared" si="117"/>
        <v>0</v>
      </c>
      <c r="BI411" s="97">
        <f t="shared" si="118"/>
        <v>0</v>
      </c>
      <c r="BJ411" s="7" t="s">
        <v>44</v>
      </c>
      <c r="BK411" s="98">
        <f t="shared" si="119"/>
        <v>0</v>
      </c>
      <c r="BL411" s="7" t="s">
        <v>163</v>
      </c>
      <c r="BM411" s="96" t="s">
        <v>1094</v>
      </c>
    </row>
    <row r="412" spans="2:65" s="1" customFormat="1" ht="24.3" customHeight="1" x14ac:dyDescent="0.2">
      <c r="B412" s="16"/>
      <c r="C412" s="99" t="s">
        <v>1095</v>
      </c>
      <c r="D412" s="99" t="s">
        <v>370</v>
      </c>
      <c r="E412" s="100" t="s">
        <v>1096</v>
      </c>
      <c r="F412" s="101" t="s">
        <v>1097</v>
      </c>
      <c r="G412" s="102" t="s">
        <v>222</v>
      </c>
      <c r="H412" s="103">
        <v>13</v>
      </c>
      <c r="I412" s="104" t="s">
        <v>1658</v>
      </c>
      <c r="J412" s="103" t="e">
        <f t="shared" si="110"/>
        <v>#VALUE!</v>
      </c>
      <c r="K412" s="105"/>
      <c r="L412" s="106"/>
      <c r="M412" s="107" t="s">
        <v>0</v>
      </c>
      <c r="N412" s="108" t="s">
        <v>24</v>
      </c>
      <c r="P412" s="94">
        <f t="shared" si="111"/>
        <v>0</v>
      </c>
      <c r="Q412" s="94">
        <v>0</v>
      </c>
      <c r="R412" s="94">
        <f t="shared" si="112"/>
        <v>0</v>
      </c>
      <c r="S412" s="94">
        <v>0</v>
      </c>
      <c r="T412" s="95">
        <f t="shared" si="113"/>
        <v>0</v>
      </c>
      <c r="AR412" s="96" t="s">
        <v>228</v>
      </c>
      <c r="AT412" s="96" t="s">
        <v>370</v>
      </c>
      <c r="AU412" s="96" t="s">
        <v>44</v>
      </c>
      <c r="AY412" s="7" t="s">
        <v>99</v>
      </c>
      <c r="BE412" s="97">
        <f t="shared" si="114"/>
        <v>0</v>
      </c>
      <c r="BF412" s="97" t="e">
        <f t="shared" si="115"/>
        <v>#VALUE!</v>
      </c>
      <c r="BG412" s="97">
        <f t="shared" si="116"/>
        <v>0</v>
      </c>
      <c r="BH412" s="97">
        <f t="shared" si="117"/>
        <v>0</v>
      </c>
      <c r="BI412" s="97">
        <f t="shared" si="118"/>
        <v>0</v>
      </c>
      <c r="BJ412" s="7" t="s">
        <v>44</v>
      </c>
      <c r="BK412" s="98" t="e">
        <f t="shared" si="119"/>
        <v>#VALUE!</v>
      </c>
      <c r="BL412" s="7" t="s">
        <v>163</v>
      </c>
      <c r="BM412" s="96" t="s">
        <v>1098</v>
      </c>
    </row>
    <row r="413" spans="2:65" s="1" customFormat="1" ht="24.3" customHeight="1" x14ac:dyDescent="0.2">
      <c r="B413" s="16"/>
      <c r="C413" s="99" t="s">
        <v>1099</v>
      </c>
      <c r="D413" s="99" t="s">
        <v>370</v>
      </c>
      <c r="E413" s="100" t="s">
        <v>1100</v>
      </c>
      <c r="F413" s="101" t="s">
        <v>1101</v>
      </c>
      <c r="G413" s="102" t="s">
        <v>222</v>
      </c>
      <c r="H413" s="103">
        <v>16</v>
      </c>
      <c r="I413" s="104" t="s">
        <v>1658</v>
      </c>
      <c r="J413" s="103" t="e">
        <f t="shared" si="110"/>
        <v>#VALUE!</v>
      </c>
      <c r="K413" s="105"/>
      <c r="L413" s="106"/>
      <c r="M413" s="107" t="s">
        <v>0</v>
      </c>
      <c r="N413" s="108" t="s">
        <v>24</v>
      </c>
      <c r="P413" s="94">
        <f t="shared" si="111"/>
        <v>0</v>
      </c>
      <c r="Q413" s="94">
        <v>0</v>
      </c>
      <c r="R413" s="94">
        <f t="shared" si="112"/>
        <v>0</v>
      </c>
      <c r="S413" s="94">
        <v>0</v>
      </c>
      <c r="T413" s="95">
        <f t="shared" si="113"/>
        <v>0</v>
      </c>
      <c r="AR413" s="96" t="s">
        <v>228</v>
      </c>
      <c r="AT413" s="96" t="s">
        <v>370</v>
      </c>
      <c r="AU413" s="96" t="s">
        <v>44</v>
      </c>
      <c r="AY413" s="7" t="s">
        <v>99</v>
      </c>
      <c r="BE413" s="97">
        <f t="shared" si="114"/>
        <v>0</v>
      </c>
      <c r="BF413" s="97" t="e">
        <f t="shared" si="115"/>
        <v>#VALUE!</v>
      </c>
      <c r="BG413" s="97">
        <f t="shared" si="116"/>
        <v>0</v>
      </c>
      <c r="BH413" s="97">
        <f t="shared" si="117"/>
        <v>0</v>
      </c>
      <c r="BI413" s="97">
        <f t="shared" si="118"/>
        <v>0</v>
      </c>
      <c r="BJ413" s="7" t="s">
        <v>44</v>
      </c>
      <c r="BK413" s="98" t="e">
        <f t="shared" si="119"/>
        <v>#VALUE!</v>
      </c>
      <c r="BL413" s="7" t="s">
        <v>163</v>
      </c>
      <c r="BM413" s="96" t="s">
        <v>1102</v>
      </c>
    </row>
    <row r="414" spans="2:65" s="1" customFormat="1" ht="24.3" customHeight="1" x14ac:dyDescent="0.2">
      <c r="B414" s="16"/>
      <c r="C414" s="99" t="s">
        <v>1103</v>
      </c>
      <c r="D414" s="99" t="s">
        <v>370</v>
      </c>
      <c r="E414" s="100" t="s">
        <v>1104</v>
      </c>
      <c r="F414" s="101" t="s">
        <v>1105</v>
      </c>
      <c r="G414" s="102" t="s">
        <v>222</v>
      </c>
      <c r="H414" s="103">
        <v>1</v>
      </c>
      <c r="I414" s="104" t="s">
        <v>1658</v>
      </c>
      <c r="J414" s="103" t="e">
        <f t="shared" si="110"/>
        <v>#VALUE!</v>
      </c>
      <c r="K414" s="105"/>
      <c r="L414" s="106"/>
      <c r="M414" s="107" t="s">
        <v>0</v>
      </c>
      <c r="N414" s="108" t="s">
        <v>24</v>
      </c>
      <c r="P414" s="94">
        <f t="shared" si="111"/>
        <v>0</v>
      </c>
      <c r="Q414" s="94">
        <v>0</v>
      </c>
      <c r="R414" s="94">
        <f t="shared" si="112"/>
        <v>0</v>
      </c>
      <c r="S414" s="94">
        <v>0</v>
      </c>
      <c r="T414" s="95">
        <f t="shared" si="113"/>
        <v>0</v>
      </c>
      <c r="AR414" s="96" t="s">
        <v>228</v>
      </c>
      <c r="AT414" s="96" t="s">
        <v>370</v>
      </c>
      <c r="AU414" s="96" t="s">
        <v>44</v>
      </c>
      <c r="AY414" s="7" t="s">
        <v>99</v>
      </c>
      <c r="BE414" s="97">
        <f t="shared" si="114"/>
        <v>0</v>
      </c>
      <c r="BF414" s="97" t="e">
        <f t="shared" si="115"/>
        <v>#VALUE!</v>
      </c>
      <c r="BG414" s="97">
        <f t="shared" si="116"/>
        <v>0</v>
      </c>
      <c r="BH414" s="97">
        <f t="shared" si="117"/>
        <v>0</v>
      </c>
      <c r="BI414" s="97">
        <f t="shared" si="118"/>
        <v>0</v>
      </c>
      <c r="BJ414" s="7" t="s">
        <v>44</v>
      </c>
      <c r="BK414" s="98" t="e">
        <f t="shared" si="119"/>
        <v>#VALUE!</v>
      </c>
      <c r="BL414" s="7" t="s">
        <v>163</v>
      </c>
      <c r="BM414" s="96" t="s">
        <v>1106</v>
      </c>
    </row>
    <row r="415" spans="2:65" s="1" customFormat="1" ht="24.3" customHeight="1" x14ac:dyDescent="0.2">
      <c r="B415" s="16"/>
      <c r="C415" s="99" t="s">
        <v>1107</v>
      </c>
      <c r="D415" s="99" t="s">
        <v>370</v>
      </c>
      <c r="E415" s="100" t="s">
        <v>1108</v>
      </c>
      <c r="F415" s="101" t="s">
        <v>1109</v>
      </c>
      <c r="G415" s="102" t="s">
        <v>222</v>
      </c>
      <c r="H415" s="103">
        <v>3</v>
      </c>
      <c r="I415" s="104" t="s">
        <v>1658</v>
      </c>
      <c r="J415" s="103" t="e">
        <f t="shared" si="110"/>
        <v>#VALUE!</v>
      </c>
      <c r="K415" s="105"/>
      <c r="L415" s="106"/>
      <c r="M415" s="107" t="s">
        <v>0</v>
      </c>
      <c r="N415" s="108" t="s">
        <v>24</v>
      </c>
      <c r="P415" s="94">
        <f t="shared" si="111"/>
        <v>0</v>
      </c>
      <c r="Q415" s="94">
        <v>0</v>
      </c>
      <c r="R415" s="94">
        <f t="shared" si="112"/>
        <v>0</v>
      </c>
      <c r="S415" s="94">
        <v>0</v>
      </c>
      <c r="T415" s="95">
        <f t="shared" si="113"/>
        <v>0</v>
      </c>
      <c r="AR415" s="96" t="s">
        <v>228</v>
      </c>
      <c r="AT415" s="96" t="s">
        <v>370</v>
      </c>
      <c r="AU415" s="96" t="s">
        <v>44</v>
      </c>
      <c r="AY415" s="7" t="s">
        <v>99</v>
      </c>
      <c r="BE415" s="97">
        <f t="shared" si="114"/>
        <v>0</v>
      </c>
      <c r="BF415" s="97" t="e">
        <f t="shared" si="115"/>
        <v>#VALUE!</v>
      </c>
      <c r="BG415" s="97">
        <f t="shared" si="116"/>
        <v>0</v>
      </c>
      <c r="BH415" s="97">
        <f t="shared" si="117"/>
        <v>0</v>
      </c>
      <c r="BI415" s="97">
        <f t="shared" si="118"/>
        <v>0</v>
      </c>
      <c r="BJ415" s="7" t="s">
        <v>44</v>
      </c>
      <c r="BK415" s="98" t="e">
        <f t="shared" si="119"/>
        <v>#VALUE!</v>
      </c>
      <c r="BL415" s="7" t="s">
        <v>163</v>
      </c>
      <c r="BM415" s="96" t="s">
        <v>1110</v>
      </c>
    </row>
    <row r="416" spans="2:65" s="1" customFormat="1" ht="24.3" customHeight="1" x14ac:dyDescent="0.2">
      <c r="B416" s="16"/>
      <c r="C416" s="99" t="s">
        <v>1111</v>
      </c>
      <c r="D416" s="99" t="s">
        <v>370</v>
      </c>
      <c r="E416" s="100" t="s">
        <v>1112</v>
      </c>
      <c r="F416" s="101" t="s">
        <v>1113</v>
      </c>
      <c r="G416" s="102" t="s">
        <v>222</v>
      </c>
      <c r="H416" s="103">
        <v>1</v>
      </c>
      <c r="I416" s="104" t="s">
        <v>1658</v>
      </c>
      <c r="J416" s="103" t="e">
        <f t="shared" si="110"/>
        <v>#VALUE!</v>
      </c>
      <c r="K416" s="105"/>
      <c r="L416" s="106"/>
      <c r="M416" s="107" t="s">
        <v>0</v>
      </c>
      <c r="N416" s="108" t="s">
        <v>24</v>
      </c>
      <c r="P416" s="94">
        <f t="shared" si="111"/>
        <v>0</v>
      </c>
      <c r="Q416" s="94">
        <v>0</v>
      </c>
      <c r="R416" s="94">
        <f t="shared" si="112"/>
        <v>0</v>
      </c>
      <c r="S416" s="94">
        <v>0</v>
      </c>
      <c r="T416" s="95">
        <f t="shared" si="113"/>
        <v>0</v>
      </c>
      <c r="AR416" s="96" t="s">
        <v>228</v>
      </c>
      <c r="AT416" s="96" t="s">
        <v>370</v>
      </c>
      <c r="AU416" s="96" t="s">
        <v>44</v>
      </c>
      <c r="AY416" s="7" t="s">
        <v>99</v>
      </c>
      <c r="BE416" s="97">
        <f t="shared" si="114"/>
        <v>0</v>
      </c>
      <c r="BF416" s="97" t="e">
        <f t="shared" si="115"/>
        <v>#VALUE!</v>
      </c>
      <c r="BG416" s="97">
        <f t="shared" si="116"/>
        <v>0</v>
      </c>
      <c r="BH416" s="97">
        <f t="shared" si="117"/>
        <v>0</v>
      </c>
      <c r="BI416" s="97">
        <f t="shared" si="118"/>
        <v>0</v>
      </c>
      <c r="BJ416" s="7" t="s">
        <v>44</v>
      </c>
      <c r="BK416" s="98" t="e">
        <f t="shared" si="119"/>
        <v>#VALUE!</v>
      </c>
      <c r="BL416" s="7" t="s">
        <v>163</v>
      </c>
      <c r="BM416" s="96" t="s">
        <v>1114</v>
      </c>
    </row>
    <row r="417" spans="2:65" s="1" customFormat="1" ht="33" customHeight="1" x14ac:dyDescent="0.2">
      <c r="B417" s="16"/>
      <c r="C417" s="99" t="s">
        <v>1115</v>
      </c>
      <c r="D417" s="99" t="s">
        <v>370</v>
      </c>
      <c r="E417" s="100" t="s">
        <v>1116</v>
      </c>
      <c r="F417" s="101" t="s">
        <v>1117</v>
      </c>
      <c r="G417" s="102" t="s">
        <v>222</v>
      </c>
      <c r="H417" s="103">
        <v>1</v>
      </c>
      <c r="I417" s="104" t="s">
        <v>1658</v>
      </c>
      <c r="J417" s="103" t="e">
        <f t="shared" si="110"/>
        <v>#VALUE!</v>
      </c>
      <c r="K417" s="105"/>
      <c r="L417" s="106"/>
      <c r="M417" s="107" t="s">
        <v>0</v>
      </c>
      <c r="N417" s="108" t="s">
        <v>24</v>
      </c>
      <c r="P417" s="94">
        <f t="shared" si="111"/>
        <v>0</v>
      </c>
      <c r="Q417" s="94">
        <v>0</v>
      </c>
      <c r="R417" s="94">
        <f t="shared" si="112"/>
        <v>0</v>
      </c>
      <c r="S417" s="94">
        <v>0</v>
      </c>
      <c r="T417" s="95">
        <f t="shared" si="113"/>
        <v>0</v>
      </c>
      <c r="AR417" s="96" t="s">
        <v>228</v>
      </c>
      <c r="AT417" s="96" t="s">
        <v>370</v>
      </c>
      <c r="AU417" s="96" t="s">
        <v>44</v>
      </c>
      <c r="AY417" s="7" t="s">
        <v>99</v>
      </c>
      <c r="BE417" s="97">
        <f t="shared" si="114"/>
        <v>0</v>
      </c>
      <c r="BF417" s="97" t="e">
        <f t="shared" si="115"/>
        <v>#VALUE!</v>
      </c>
      <c r="BG417" s="97">
        <f t="shared" si="116"/>
        <v>0</v>
      </c>
      <c r="BH417" s="97">
        <f t="shared" si="117"/>
        <v>0</v>
      </c>
      <c r="BI417" s="97">
        <f t="shared" si="118"/>
        <v>0</v>
      </c>
      <c r="BJ417" s="7" t="s">
        <v>44</v>
      </c>
      <c r="BK417" s="98" t="e">
        <f t="shared" si="119"/>
        <v>#VALUE!</v>
      </c>
      <c r="BL417" s="7" t="s">
        <v>163</v>
      </c>
      <c r="BM417" s="96" t="s">
        <v>1118</v>
      </c>
    </row>
    <row r="418" spans="2:65" s="1" customFormat="1" ht="33" customHeight="1" x14ac:dyDescent="0.2">
      <c r="B418" s="16"/>
      <c r="C418" s="99" t="s">
        <v>1119</v>
      </c>
      <c r="D418" s="99" t="s">
        <v>370</v>
      </c>
      <c r="E418" s="100" t="s">
        <v>1120</v>
      </c>
      <c r="F418" s="101" t="s">
        <v>1121</v>
      </c>
      <c r="G418" s="102" t="s">
        <v>222</v>
      </c>
      <c r="H418" s="103">
        <v>1</v>
      </c>
      <c r="I418" s="104" t="s">
        <v>1658</v>
      </c>
      <c r="J418" s="103" t="e">
        <f t="shared" si="110"/>
        <v>#VALUE!</v>
      </c>
      <c r="K418" s="105"/>
      <c r="L418" s="106"/>
      <c r="M418" s="107" t="s">
        <v>0</v>
      </c>
      <c r="N418" s="108" t="s">
        <v>24</v>
      </c>
      <c r="P418" s="94">
        <f t="shared" si="111"/>
        <v>0</v>
      </c>
      <c r="Q418" s="94">
        <v>0</v>
      </c>
      <c r="R418" s="94">
        <f t="shared" si="112"/>
        <v>0</v>
      </c>
      <c r="S418" s="94">
        <v>0</v>
      </c>
      <c r="T418" s="95">
        <f t="shared" si="113"/>
        <v>0</v>
      </c>
      <c r="AR418" s="96" t="s">
        <v>228</v>
      </c>
      <c r="AT418" s="96" t="s">
        <v>370</v>
      </c>
      <c r="AU418" s="96" t="s">
        <v>44</v>
      </c>
      <c r="AY418" s="7" t="s">
        <v>99</v>
      </c>
      <c r="BE418" s="97">
        <f t="shared" si="114"/>
        <v>0</v>
      </c>
      <c r="BF418" s="97" t="e">
        <f t="shared" si="115"/>
        <v>#VALUE!</v>
      </c>
      <c r="BG418" s="97">
        <f t="shared" si="116"/>
        <v>0</v>
      </c>
      <c r="BH418" s="97">
        <f t="shared" si="117"/>
        <v>0</v>
      </c>
      <c r="BI418" s="97">
        <f t="shared" si="118"/>
        <v>0</v>
      </c>
      <c r="BJ418" s="7" t="s">
        <v>44</v>
      </c>
      <c r="BK418" s="98" t="e">
        <f t="shared" si="119"/>
        <v>#VALUE!</v>
      </c>
      <c r="BL418" s="7" t="s">
        <v>163</v>
      </c>
      <c r="BM418" s="96" t="s">
        <v>1122</v>
      </c>
    </row>
    <row r="419" spans="2:65" s="1" customFormat="1" ht="24.3" customHeight="1" x14ac:dyDescent="0.2">
      <c r="B419" s="16"/>
      <c r="C419" s="99" t="s">
        <v>1123</v>
      </c>
      <c r="D419" s="99" t="s">
        <v>370</v>
      </c>
      <c r="E419" s="100" t="s">
        <v>1124</v>
      </c>
      <c r="F419" s="101" t="s">
        <v>1125</v>
      </c>
      <c r="G419" s="102" t="s">
        <v>222</v>
      </c>
      <c r="H419" s="103">
        <v>16</v>
      </c>
      <c r="I419" s="104" t="s">
        <v>1658</v>
      </c>
      <c r="J419" s="103" t="e">
        <f t="shared" si="110"/>
        <v>#VALUE!</v>
      </c>
      <c r="K419" s="105"/>
      <c r="L419" s="106"/>
      <c r="M419" s="107" t="s">
        <v>0</v>
      </c>
      <c r="N419" s="108" t="s">
        <v>24</v>
      </c>
      <c r="P419" s="94">
        <f t="shared" si="111"/>
        <v>0</v>
      </c>
      <c r="Q419" s="94">
        <v>0</v>
      </c>
      <c r="R419" s="94">
        <f t="shared" si="112"/>
        <v>0</v>
      </c>
      <c r="S419" s="94">
        <v>0</v>
      </c>
      <c r="T419" s="95">
        <f t="shared" si="113"/>
        <v>0</v>
      </c>
      <c r="AR419" s="96" t="s">
        <v>228</v>
      </c>
      <c r="AT419" s="96" t="s">
        <v>370</v>
      </c>
      <c r="AU419" s="96" t="s">
        <v>44</v>
      </c>
      <c r="AY419" s="7" t="s">
        <v>99</v>
      </c>
      <c r="BE419" s="97">
        <f t="shared" si="114"/>
        <v>0</v>
      </c>
      <c r="BF419" s="97" t="e">
        <f t="shared" si="115"/>
        <v>#VALUE!</v>
      </c>
      <c r="BG419" s="97">
        <f t="shared" si="116"/>
        <v>0</v>
      </c>
      <c r="BH419" s="97">
        <f t="shared" si="117"/>
        <v>0</v>
      </c>
      <c r="BI419" s="97">
        <f t="shared" si="118"/>
        <v>0</v>
      </c>
      <c r="BJ419" s="7" t="s">
        <v>44</v>
      </c>
      <c r="BK419" s="98" t="e">
        <f t="shared" si="119"/>
        <v>#VALUE!</v>
      </c>
      <c r="BL419" s="7" t="s">
        <v>163</v>
      </c>
      <c r="BM419" s="96" t="s">
        <v>1126</v>
      </c>
    </row>
    <row r="420" spans="2:65" s="1" customFormat="1" ht="24.3" customHeight="1" x14ac:dyDescent="0.2">
      <c r="B420" s="16"/>
      <c r="C420" s="99" t="s">
        <v>1127</v>
      </c>
      <c r="D420" s="99" t="s">
        <v>370</v>
      </c>
      <c r="E420" s="100" t="s">
        <v>1128</v>
      </c>
      <c r="F420" s="101" t="s">
        <v>1129</v>
      </c>
      <c r="G420" s="102" t="s">
        <v>222</v>
      </c>
      <c r="H420" s="103">
        <v>1</v>
      </c>
      <c r="I420" s="104" t="s">
        <v>1658</v>
      </c>
      <c r="J420" s="103" t="e">
        <f t="shared" si="110"/>
        <v>#VALUE!</v>
      </c>
      <c r="K420" s="105"/>
      <c r="L420" s="106"/>
      <c r="M420" s="107" t="s">
        <v>0</v>
      </c>
      <c r="N420" s="108" t="s">
        <v>24</v>
      </c>
      <c r="P420" s="94">
        <f t="shared" si="111"/>
        <v>0</v>
      </c>
      <c r="Q420" s="94">
        <v>0</v>
      </c>
      <c r="R420" s="94">
        <f t="shared" si="112"/>
        <v>0</v>
      </c>
      <c r="S420" s="94">
        <v>0</v>
      </c>
      <c r="T420" s="95">
        <f t="shared" si="113"/>
        <v>0</v>
      </c>
      <c r="AR420" s="96" t="s">
        <v>228</v>
      </c>
      <c r="AT420" s="96" t="s">
        <v>370</v>
      </c>
      <c r="AU420" s="96" t="s">
        <v>44</v>
      </c>
      <c r="AY420" s="7" t="s">
        <v>99</v>
      </c>
      <c r="BE420" s="97">
        <f t="shared" si="114"/>
        <v>0</v>
      </c>
      <c r="BF420" s="97" t="e">
        <f t="shared" si="115"/>
        <v>#VALUE!</v>
      </c>
      <c r="BG420" s="97">
        <f t="shared" si="116"/>
        <v>0</v>
      </c>
      <c r="BH420" s="97">
        <f t="shared" si="117"/>
        <v>0</v>
      </c>
      <c r="BI420" s="97">
        <f t="shared" si="118"/>
        <v>0</v>
      </c>
      <c r="BJ420" s="7" t="s">
        <v>44</v>
      </c>
      <c r="BK420" s="98" t="e">
        <f t="shared" si="119"/>
        <v>#VALUE!</v>
      </c>
      <c r="BL420" s="7" t="s">
        <v>163</v>
      </c>
      <c r="BM420" s="96" t="s">
        <v>1130</v>
      </c>
    </row>
    <row r="421" spans="2:65" s="1" customFormat="1" ht="24.3" customHeight="1" x14ac:dyDescent="0.2">
      <c r="B421" s="16"/>
      <c r="C421" s="99" t="s">
        <v>1131</v>
      </c>
      <c r="D421" s="99" t="s">
        <v>370</v>
      </c>
      <c r="E421" s="100" t="s">
        <v>1132</v>
      </c>
      <c r="F421" s="101" t="s">
        <v>1133</v>
      </c>
      <c r="G421" s="102" t="s">
        <v>222</v>
      </c>
      <c r="H421" s="103">
        <v>1</v>
      </c>
      <c r="I421" s="104" t="s">
        <v>1658</v>
      </c>
      <c r="J421" s="103" t="e">
        <f t="shared" si="110"/>
        <v>#VALUE!</v>
      </c>
      <c r="K421" s="105"/>
      <c r="L421" s="106"/>
      <c r="M421" s="107" t="s">
        <v>0</v>
      </c>
      <c r="N421" s="108" t="s">
        <v>24</v>
      </c>
      <c r="P421" s="94">
        <f t="shared" si="111"/>
        <v>0</v>
      </c>
      <c r="Q421" s="94">
        <v>0</v>
      </c>
      <c r="R421" s="94">
        <f t="shared" si="112"/>
        <v>0</v>
      </c>
      <c r="S421" s="94">
        <v>0</v>
      </c>
      <c r="T421" s="95">
        <f t="shared" si="113"/>
        <v>0</v>
      </c>
      <c r="AR421" s="96" t="s">
        <v>228</v>
      </c>
      <c r="AT421" s="96" t="s">
        <v>370</v>
      </c>
      <c r="AU421" s="96" t="s">
        <v>44</v>
      </c>
      <c r="AY421" s="7" t="s">
        <v>99</v>
      </c>
      <c r="BE421" s="97">
        <f t="shared" si="114"/>
        <v>0</v>
      </c>
      <c r="BF421" s="97" t="e">
        <f t="shared" si="115"/>
        <v>#VALUE!</v>
      </c>
      <c r="BG421" s="97">
        <f t="shared" si="116"/>
        <v>0</v>
      </c>
      <c r="BH421" s="97">
        <f t="shared" si="117"/>
        <v>0</v>
      </c>
      <c r="BI421" s="97">
        <f t="shared" si="118"/>
        <v>0</v>
      </c>
      <c r="BJ421" s="7" t="s">
        <v>44</v>
      </c>
      <c r="BK421" s="98" t="e">
        <f t="shared" si="119"/>
        <v>#VALUE!</v>
      </c>
      <c r="BL421" s="7" t="s">
        <v>163</v>
      </c>
      <c r="BM421" s="96" t="s">
        <v>1134</v>
      </c>
    </row>
    <row r="422" spans="2:65" s="1" customFormat="1" ht="24.3" hidden="1" customHeight="1" x14ac:dyDescent="0.2">
      <c r="B422" s="16"/>
      <c r="C422" s="85" t="s">
        <v>1135</v>
      </c>
      <c r="D422" s="85" t="s">
        <v>101</v>
      </c>
      <c r="E422" s="86" t="s">
        <v>1136</v>
      </c>
      <c r="F422" s="87" t="s">
        <v>1137</v>
      </c>
      <c r="G422" s="88" t="s">
        <v>708</v>
      </c>
      <c r="H422" s="90"/>
      <c r="I422" s="90"/>
      <c r="J422" s="89">
        <f t="shared" si="110"/>
        <v>0</v>
      </c>
      <c r="K422" s="91"/>
      <c r="L422" s="16"/>
      <c r="M422" s="92" t="s">
        <v>0</v>
      </c>
      <c r="N422" s="93" t="s">
        <v>24</v>
      </c>
      <c r="P422" s="94">
        <f t="shared" si="111"/>
        <v>0</v>
      </c>
      <c r="Q422" s="94">
        <v>0</v>
      </c>
      <c r="R422" s="94">
        <f t="shared" si="112"/>
        <v>0</v>
      </c>
      <c r="S422" s="94">
        <v>0</v>
      </c>
      <c r="T422" s="95">
        <f t="shared" si="113"/>
        <v>0</v>
      </c>
      <c r="AR422" s="96" t="s">
        <v>163</v>
      </c>
      <c r="AT422" s="96" t="s">
        <v>101</v>
      </c>
      <c r="AU422" s="96" t="s">
        <v>44</v>
      </c>
      <c r="AY422" s="7" t="s">
        <v>99</v>
      </c>
      <c r="BE422" s="97">
        <f t="shared" si="114"/>
        <v>0</v>
      </c>
      <c r="BF422" s="97">
        <f t="shared" si="115"/>
        <v>0</v>
      </c>
      <c r="BG422" s="97">
        <f t="shared" si="116"/>
        <v>0</v>
      </c>
      <c r="BH422" s="97">
        <f t="shared" si="117"/>
        <v>0</v>
      </c>
      <c r="BI422" s="97">
        <f t="shared" si="118"/>
        <v>0</v>
      </c>
      <c r="BJ422" s="7" t="s">
        <v>44</v>
      </c>
      <c r="BK422" s="98">
        <f t="shared" si="119"/>
        <v>0</v>
      </c>
      <c r="BL422" s="7" t="s">
        <v>163</v>
      </c>
      <c r="BM422" s="96" t="s">
        <v>1138</v>
      </c>
    </row>
    <row r="423" spans="2:65" s="6" customFormat="1" ht="22.8" hidden="1" customHeight="1" x14ac:dyDescent="0.25">
      <c r="B423" s="73"/>
      <c r="D423" s="74" t="s">
        <v>40</v>
      </c>
      <c r="E423" s="83" t="s">
        <v>1139</v>
      </c>
      <c r="F423" s="83" t="s">
        <v>1140</v>
      </c>
      <c r="I423" s="76"/>
      <c r="J423" s="84">
        <f>BK423</f>
        <v>0</v>
      </c>
      <c r="L423" s="73"/>
      <c r="M423" s="78"/>
      <c r="P423" s="79">
        <f>SUM(P424:P441)</f>
        <v>0</v>
      </c>
      <c r="R423" s="79">
        <f>SUM(R424:R441)</f>
        <v>0.48922910000000003</v>
      </c>
      <c r="T423" s="80">
        <f>SUM(T424:T441)</f>
        <v>0</v>
      </c>
      <c r="AR423" s="74" t="s">
        <v>44</v>
      </c>
      <c r="AT423" s="81" t="s">
        <v>40</v>
      </c>
      <c r="AU423" s="81" t="s">
        <v>42</v>
      </c>
      <c r="AY423" s="74" t="s">
        <v>99</v>
      </c>
      <c r="BK423" s="82">
        <f>SUM(BK424:BK441)</f>
        <v>0</v>
      </c>
    </row>
    <row r="424" spans="2:65" s="1" customFormat="1" ht="24.3" hidden="1" customHeight="1" x14ac:dyDescent="0.2">
      <c r="B424" s="16"/>
      <c r="C424" s="85" t="s">
        <v>1141</v>
      </c>
      <c r="D424" s="85" t="s">
        <v>101</v>
      </c>
      <c r="E424" s="86" t="s">
        <v>1142</v>
      </c>
      <c r="F424" s="87" t="s">
        <v>1143</v>
      </c>
      <c r="G424" s="88" t="s">
        <v>222</v>
      </c>
      <c r="H424" s="89">
        <v>2</v>
      </c>
      <c r="I424" s="90"/>
      <c r="J424" s="89">
        <f t="shared" ref="J424:J441" si="120">ROUND(I424*H424,3)</f>
        <v>0</v>
      </c>
      <c r="K424" s="91"/>
      <c r="L424" s="16"/>
      <c r="M424" s="92" t="s">
        <v>0</v>
      </c>
      <c r="N424" s="93" t="s">
        <v>24</v>
      </c>
      <c r="P424" s="94">
        <f t="shared" ref="P424:P441" si="121">O424*H424</f>
        <v>0</v>
      </c>
      <c r="Q424" s="94">
        <v>3.8000000000000002E-4</v>
      </c>
      <c r="R424" s="94">
        <f t="shared" ref="R424:R441" si="122">Q424*H424</f>
        <v>7.6000000000000004E-4</v>
      </c>
      <c r="S424" s="94">
        <v>0</v>
      </c>
      <c r="T424" s="95">
        <f t="shared" ref="T424:T441" si="123">S424*H424</f>
        <v>0</v>
      </c>
      <c r="AR424" s="96" t="s">
        <v>163</v>
      </c>
      <c r="AT424" s="96" t="s">
        <v>101</v>
      </c>
      <c r="AU424" s="96" t="s">
        <v>44</v>
      </c>
      <c r="AY424" s="7" t="s">
        <v>99</v>
      </c>
      <c r="BE424" s="97">
        <f t="shared" ref="BE424:BE441" si="124">IF(N424="základná",J424,0)</f>
        <v>0</v>
      </c>
      <c r="BF424" s="97">
        <f t="shared" ref="BF424:BF441" si="125">IF(N424="znížená",J424,0)</f>
        <v>0</v>
      </c>
      <c r="BG424" s="97">
        <f t="shared" ref="BG424:BG441" si="126">IF(N424="zákl. prenesená",J424,0)</f>
        <v>0</v>
      </c>
      <c r="BH424" s="97">
        <f t="shared" ref="BH424:BH441" si="127">IF(N424="zníž. prenesená",J424,0)</f>
        <v>0</v>
      </c>
      <c r="BI424" s="97">
        <f t="shared" ref="BI424:BI441" si="128">IF(N424="nulová",J424,0)</f>
        <v>0</v>
      </c>
      <c r="BJ424" s="7" t="s">
        <v>44</v>
      </c>
      <c r="BK424" s="98">
        <f t="shared" ref="BK424:BK441" si="129">ROUND(I424*H424,3)</f>
        <v>0</v>
      </c>
      <c r="BL424" s="7" t="s">
        <v>163</v>
      </c>
      <c r="BM424" s="96" t="s">
        <v>1144</v>
      </c>
    </row>
    <row r="425" spans="2:65" s="1" customFormat="1" ht="24.3" hidden="1" customHeight="1" x14ac:dyDescent="0.2">
      <c r="B425" s="16"/>
      <c r="C425" s="99" t="s">
        <v>1145</v>
      </c>
      <c r="D425" s="99" t="s">
        <v>370</v>
      </c>
      <c r="E425" s="100" t="s">
        <v>1146</v>
      </c>
      <c r="F425" s="101" t="s">
        <v>1147</v>
      </c>
      <c r="G425" s="102" t="s">
        <v>222</v>
      </c>
      <c r="H425" s="103">
        <v>2</v>
      </c>
      <c r="I425" s="104"/>
      <c r="J425" s="103">
        <f t="shared" si="120"/>
        <v>0</v>
      </c>
      <c r="K425" s="105"/>
      <c r="L425" s="106"/>
      <c r="M425" s="107" t="s">
        <v>0</v>
      </c>
      <c r="N425" s="108" t="s">
        <v>24</v>
      </c>
      <c r="P425" s="94">
        <f t="shared" si="121"/>
        <v>0</v>
      </c>
      <c r="Q425" s="94">
        <v>3.5000000000000003E-2</v>
      </c>
      <c r="R425" s="94">
        <f t="shared" si="122"/>
        <v>7.0000000000000007E-2</v>
      </c>
      <c r="S425" s="94">
        <v>0</v>
      </c>
      <c r="T425" s="95">
        <f t="shared" si="123"/>
        <v>0</v>
      </c>
      <c r="AR425" s="96" t="s">
        <v>228</v>
      </c>
      <c r="AT425" s="96" t="s">
        <v>370</v>
      </c>
      <c r="AU425" s="96" t="s">
        <v>44</v>
      </c>
      <c r="AY425" s="7" t="s">
        <v>99</v>
      </c>
      <c r="BE425" s="97">
        <f t="shared" si="124"/>
        <v>0</v>
      </c>
      <c r="BF425" s="97">
        <f t="shared" si="125"/>
        <v>0</v>
      </c>
      <c r="BG425" s="97">
        <f t="shared" si="126"/>
        <v>0</v>
      </c>
      <c r="BH425" s="97">
        <f t="shared" si="127"/>
        <v>0</v>
      </c>
      <c r="BI425" s="97">
        <f t="shared" si="128"/>
        <v>0</v>
      </c>
      <c r="BJ425" s="7" t="s">
        <v>44</v>
      </c>
      <c r="BK425" s="98">
        <f t="shared" si="129"/>
        <v>0</v>
      </c>
      <c r="BL425" s="7" t="s">
        <v>163</v>
      </c>
      <c r="BM425" s="96" t="s">
        <v>1148</v>
      </c>
    </row>
    <row r="426" spans="2:65" s="1" customFormat="1" ht="24.3" hidden="1" customHeight="1" x14ac:dyDescent="0.2">
      <c r="B426" s="16"/>
      <c r="C426" s="85" t="s">
        <v>1149</v>
      </c>
      <c r="D426" s="85" t="s">
        <v>101</v>
      </c>
      <c r="E426" s="86" t="s">
        <v>1150</v>
      </c>
      <c r="F426" s="87" t="s">
        <v>1151</v>
      </c>
      <c r="G426" s="88" t="s">
        <v>597</v>
      </c>
      <c r="H426" s="89">
        <v>15.1</v>
      </c>
      <c r="I426" s="90"/>
      <c r="J426" s="89">
        <f t="shared" si="120"/>
        <v>0</v>
      </c>
      <c r="K426" s="91"/>
      <c r="L426" s="16"/>
      <c r="M426" s="92" t="s">
        <v>0</v>
      </c>
      <c r="N426" s="93" t="s">
        <v>24</v>
      </c>
      <c r="P426" s="94">
        <f t="shared" si="121"/>
        <v>0</v>
      </c>
      <c r="Q426" s="94">
        <v>1.72E-3</v>
      </c>
      <c r="R426" s="94">
        <f t="shared" si="122"/>
        <v>2.5971999999999999E-2</v>
      </c>
      <c r="S426" s="94">
        <v>0</v>
      </c>
      <c r="T426" s="95">
        <f t="shared" si="123"/>
        <v>0</v>
      </c>
      <c r="AR426" s="96" t="s">
        <v>163</v>
      </c>
      <c r="AT426" s="96" t="s">
        <v>101</v>
      </c>
      <c r="AU426" s="96" t="s">
        <v>44</v>
      </c>
      <c r="AY426" s="7" t="s">
        <v>99</v>
      </c>
      <c r="BE426" s="97">
        <f t="shared" si="124"/>
        <v>0</v>
      </c>
      <c r="BF426" s="97">
        <f t="shared" si="125"/>
        <v>0</v>
      </c>
      <c r="BG426" s="97">
        <f t="shared" si="126"/>
        <v>0</v>
      </c>
      <c r="BH426" s="97">
        <f t="shared" si="127"/>
        <v>0</v>
      </c>
      <c r="BI426" s="97">
        <f t="shared" si="128"/>
        <v>0</v>
      </c>
      <c r="BJ426" s="7" t="s">
        <v>44</v>
      </c>
      <c r="BK426" s="98">
        <f t="shared" si="129"/>
        <v>0</v>
      </c>
      <c r="BL426" s="7" t="s">
        <v>163</v>
      </c>
      <c r="BM426" s="96" t="s">
        <v>1152</v>
      </c>
    </row>
    <row r="427" spans="2:65" s="1" customFormat="1" ht="24.3" hidden="1" customHeight="1" x14ac:dyDescent="0.2">
      <c r="B427" s="16"/>
      <c r="C427" s="99" t="s">
        <v>1153</v>
      </c>
      <c r="D427" s="99" t="s">
        <v>370</v>
      </c>
      <c r="E427" s="100" t="s">
        <v>1154</v>
      </c>
      <c r="F427" s="101" t="s">
        <v>1155</v>
      </c>
      <c r="G427" s="102" t="s">
        <v>597</v>
      </c>
      <c r="H427" s="103">
        <v>15.1</v>
      </c>
      <c r="I427" s="104"/>
      <c r="J427" s="103">
        <f t="shared" si="120"/>
        <v>0</v>
      </c>
      <c r="K427" s="105"/>
      <c r="L427" s="106"/>
      <c r="M427" s="107" t="s">
        <v>0</v>
      </c>
      <c r="N427" s="108" t="s">
        <v>24</v>
      </c>
      <c r="P427" s="94">
        <f t="shared" si="121"/>
        <v>0</v>
      </c>
      <c r="Q427" s="94">
        <v>0</v>
      </c>
      <c r="R427" s="94">
        <f t="shared" si="122"/>
        <v>0</v>
      </c>
      <c r="S427" s="94">
        <v>0</v>
      </c>
      <c r="T427" s="95">
        <f t="shared" si="123"/>
        <v>0</v>
      </c>
      <c r="AR427" s="96" t="s">
        <v>228</v>
      </c>
      <c r="AT427" s="96" t="s">
        <v>370</v>
      </c>
      <c r="AU427" s="96" t="s">
        <v>44</v>
      </c>
      <c r="AY427" s="7" t="s">
        <v>99</v>
      </c>
      <c r="BE427" s="97">
        <f t="shared" si="124"/>
        <v>0</v>
      </c>
      <c r="BF427" s="97">
        <f t="shared" si="125"/>
        <v>0</v>
      </c>
      <c r="BG427" s="97">
        <f t="shared" si="126"/>
        <v>0</v>
      </c>
      <c r="BH427" s="97">
        <f t="shared" si="127"/>
        <v>0</v>
      </c>
      <c r="BI427" s="97">
        <f t="shared" si="128"/>
        <v>0</v>
      </c>
      <c r="BJ427" s="7" t="s">
        <v>44</v>
      </c>
      <c r="BK427" s="98">
        <f t="shared" si="129"/>
        <v>0</v>
      </c>
      <c r="BL427" s="7" t="s">
        <v>163</v>
      </c>
      <c r="BM427" s="96" t="s">
        <v>1156</v>
      </c>
    </row>
    <row r="428" spans="2:65" s="1" customFormat="1" ht="16.5" hidden="1" customHeight="1" x14ac:dyDescent="0.2">
      <c r="B428" s="16"/>
      <c r="C428" s="85" t="s">
        <v>1157</v>
      </c>
      <c r="D428" s="85" t="s">
        <v>101</v>
      </c>
      <c r="E428" s="86" t="s">
        <v>1158</v>
      </c>
      <c r="F428" s="87" t="s">
        <v>1159</v>
      </c>
      <c r="G428" s="88" t="s">
        <v>597</v>
      </c>
      <c r="H428" s="89">
        <v>3</v>
      </c>
      <c r="I428" s="90"/>
      <c r="J428" s="89">
        <f t="shared" si="120"/>
        <v>0</v>
      </c>
      <c r="K428" s="91"/>
      <c r="L428" s="16"/>
      <c r="M428" s="92" t="s">
        <v>0</v>
      </c>
      <c r="N428" s="93" t="s">
        <v>24</v>
      </c>
      <c r="P428" s="94">
        <f t="shared" si="121"/>
        <v>0</v>
      </c>
      <c r="Q428" s="94">
        <v>1.72E-3</v>
      </c>
      <c r="R428" s="94">
        <f t="shared" si="122"/>
        <v>5.1599999999999997E-3</v>
      </c>
      <c r="S428" s="94">
        <v>0</v>
      </c>
      <c r="T428" s="95">
        <f t="shared" si="123"/>
        <v>0</v>
      </c>
      <c r="AR428" s="96" t="s">
        <v>163</v>
      </c>
      <c r="AT428" s="96" t="s">
        <v>101</v>
      </c>
      <c r="AU428" s="96" t="s">
        <v>44</v>
      </c>
      <c r="AY428" s="7" t="s">
        <v>99</v>
      </c>
      <c r="BE428" s="97">
        <f t="shared" si="124"/>
        <v>0</v>
      </c>
      <c r="BF428" s="97">
        <f t="shared" si="125"/>
        <v>0</v>
      </c>
      <c r="BG428" s="97">
        <f t="shared" si="126"/>
        <v>0</v>
      </c>
      <c r="BH428" s="97">
        <f t="shared" si="127"/>
        <v>0</v>
      </c>
      <c r="BI428" s="97">
        <f t="shared" si="128"/>
        <v>0</v>
      </c>
      <c r="BJ428" s="7" t="s">
        <v>44</v>
      </c>
      <c r="BK428" s="98">
        <f t="shared" si="129"/>
        <v>0</v>
      </c>
      <c r="BL428" s="7" t="s">
        <v>163</v>
      </c>
      <c r="BM428" s="96" t="s">
        <v>1160</v>
      </c>
    </row>
    <row r="429" spans="2:65" s="1" customFormat="1" ht="21.75" hidden="1" customHeight="1" x14ac:dyDescent="0.2">
      <c r="B429" s="16"/>
      <c r="C429" s="99" t="s">
        <v>1161</v>
      </c>
      <c r="D429" s="99" t="s">
        <v>370</v>
      </c>
      <c r="E429" s="100" t="s">
        <v>1162</v>
      </c>
      <c r="F429" s="101" t="s">
        <v>1163</v>
      </c>
      <c r="G429" s="102" t="s">
        <v>597</v>
      </c>
      <c r="H429" s="103">
        <v>3</v>
      </c>
      <c r="I429" s="104"/>
      <c r="J429" s="103">
        <f t="shared" si="120"/>
        <v>0</v>
      </c>
      <c r="K429" s="105"/>
      <c r="L429" s="106"/>
      <c r="M429" s="107" t="s">
        <v>0</v>
      </c>
      <c r="N429" s="108" t="s">
        <v>24</v>
      </c>
      <c r="P429" s="94">
        <f t="shared" si="121"/>
        <v>0</v>
      </c>
      <c r="Q429" s="94">
        <v>1.1999999999999999E-3</v>
      </c>
      <c r="R429" s="94">
        <f t="shared" si="122"/>
        <v>3.5999999999999999E-3</v>
      </c>
      <c r="S429" s="94">
        <v>0</v>
      </c>
      <c r="T429" s="95">
        <f t="shared" si="123"/>
        <v>0</v>
      </c>
      <c r="AR429" s="96" t="s">
        <v>228</v>
      </c>
      <c r="AT429" s="96" t="s">
        <v>370</v>
      </c>
      <c r="AU429" s="96" t="s">
        <v>44</v>
      </c>
      <c r="AY429" s="7" t="s">
        <v>99</v>
      </c>
      <c r="BE429" s="97">
        <f t="shared" si="124"/>
        <v>0</v>
      </c>
      <c r="BF429" s="97">
        <f t="shared" si="125"/>
        <v>0</v>
      </c>
      <c r="BG429" s="97">
        <f t="shared" si="126"/>
        <v>0</v>
      </c>
      <c r="BH429" s="97">
        <f t="shared" si="127"/>
        <v>0</v>
      </c>
      <c r="BI429" s="97">
        <f t="shared" si="128"/>
        <v>0</v>
      </c>
      <c r="BJ429" s="7" t="s">
        <v>44</v>
      </c>
      <c r="BK429" s="98">
        <f t="shared" si="129"/>
        <v>0</v>
      </c>
      <c r="BL429" s="7" t="s">
        <v>163</v>
      </c>
      <c r="BM429" s="96" t="s">
        <v>1164</v>
      </c>
    </row>
    <row r="430" spans="2:65" s="1" customFormat="1" ht="24.3" hidden="1" customHeight="1" x14ac:dyDescent="0.2">
      <c r="B430" s="16"/>
      <c r="C430" s="85" t="s">
        <v>1165</v>
      </c>
      <c r="D430" s="85" t="s">
        <v>101</v>
      </c>
      <c r="E430" s="86" t="s">
        <v>1166</v>
      </c>
      <c r="F430" s="87" t="s">
        <v>1167</v>
      </c>
      <c r="G430" s="88" t="s">
        <v>222</v>
      </c>
      <c r="H430" s="89">
        <v>2</v>
      </c>
      <c r="I430" s="90"/>
      <c r="J430" s="89">
        <f t="shared" si="120"/>
        <v>0</v>
      </c>
      <c r="K430" s="91"/>
      <c r="L430" s="16"/>
      <c r="M430" s="92" t="s">
        <v>0</v>
      </c>
      <c r="N430" s="93" t="s">
        <v>24</v>
      </c>
      <c r="P430" s="94">
        <f t="shared" si="121"/>
        <v>0</v>
      </c>
      <c r="Q430" s="94">
        <v>5.0000000000000002E-5</v>
      </c>
      <c r="R430" s="94">
        <f t="shared" si="122"/>
        <v>1E-4</v>
      </c>
      <c r="S430" s="94">
        <v>0</v>
      </c>
      <c r="T430" s="95">
        <f t="shared" si="123"/>
        <v>0</v>
      </c>
      <c r="AR430" s="96" t="s">
        <v>163</v>
      </c>
      <c r="AT430" s="96" t="s">
        <v>101</v>
      </c>
      <c r="AU430" s="96" t="s">
        <v>44</v>
      </c>
      <c r="AY430" s="7" t="s">
        <v>99</v>
      </c>
      <c r="BE430" s="97">
        <f t="shared" si="124"/>
        <v>0</v>
      </c>
      <c r="BF430" s="97">
        <f t="shared" si="125"/>
        <v>0</v>
      </c>
      <c r="BG430" s="97">
        <f t="shared" si="126"/>
        <v>0</v>
      </c>
      <c r="BH430" s="97">
        <f t="shared" si="127"/>
        <v>0</v>
      </c>
      <c r="BI430" s="97">
        <f t="shared" si="128"/>
        <v>0</v>
      </c>
      <c r="BJ430" s="7" t="s">
        <v>44</v>
      </c>
      <c r="BK430" s="98">
        <f t="shared" si="129"/>
        <v>0</v>
      </c>
      <c r="BL430" s="7" t="s">
        <v>163</v>
      </c>
      <c r="BM430" s="96" t="s">
        <v>1168</v>
      </c>
    </row>
    <row r="431" spans="2:65" s="1" customFormat="1" ht="24.3" hidden="1" customHeight="1" x14ac:dyDescent="0.2">
      <c r="B431" s="16"/>
      <c r="C431" s="99" t="s">
        <v>1169</v>
      </c>
      <c r="D431" s="99" t="s">
        <v>370</v>
      </c>
      <c r="E431" s="100" t="s">
        <v>1170</v>
      </c>
      <c r="F431" s="101" t="s">
        <v>1171</v>
      </c>
      <c r="G431" s="102" t="s">
        <v>222</v>
      </c>
      <c r="H431" s="103">
        <v>2</v>
      </c>
      <c r="I431" s="104"/>
      <c r="J431" s="103">
        <f t="shared" si="120"/>
        <v>0</v>
      </c>
      <c r="K431" s="105"/>
      <c r="L431" s="106"/>
      <c r="M431" s="107" t="s">
        <v>0</v>
      </c>
      <c r="N431" s="108" t="s">
        <v>24</v>
      </c>
      <c r="P431" s="94">
        <f t="shared" si="121"/>
        <v>0</v>
      </c>
      <c r="Q431" s="94">
        <v>3.9690000000000003E-2</v>
      </c>
      <c r="R431" s="94">
        <f t="shared" si="122"/>
        <v>7.9380000000000006E-2</v>
      </c>
      <c r="S431" s="94">
        <v>0</v>
      </c>
      <c r="T431" s="95">
        <f t="shared" si="123"/>
        <v>0</v>
      </c>
      <c r="AR431" s="96" t="s">
        <v>228</v>
      </c>
      <c r="AT431" s="96" t="s">
        <v>370</v>
      </c>
      <c r="AU431" s="96" t="s">
        <v>44</v>
      </c>
      <c r="AY431" s="7" t="s">
        <v>99</v>
      </c>
      <c r="BE431" s="97">
        <f t="shared" si="124"/>
        <v>0</v>
      </c>
      <c r="BF431" s="97">
        <f t="shared" si="125"/>
        <v>0</v>
      </c>
      <c r="BG431" s="97">
        <f t="shared" si="126"/>
        <v>0</v>
      </c>
      <c r="BH431" s="97">
        <f t="shared" si="127"/>
        <v>0</v>
      </c>
      <c r="BI431" s="97">
        <f t="shared" si="128"/>
        <v>0</v>
      </c>
      <c r="BJ431" s="7" t="s">
        <v>44</v>
      </c>
      <c r="BK431" s="98">
        <f t="shared" si="129"/>
        <v>0</v>
      </c>
      <c r="BL431" s="7" t="s">
        <v>163</v>
      </c>
      <c r="BM431" s="96" t="s">
        <v>1172</v>
      </c>
    </row>
    <row r="432" spans="2:65" s="1" customFormat="1" ht="37.799999999999997" hidden="1" customHeight="1" x14ac:dyDescent="0.2">
      <c r="B432" s="16"/>
      <c r="C432" s="99" t="s">
        <v>1173</v>
      </c>
      <c r="D432" s="99" t="s">
        <v>370</v>
      </c>
      <c r="E432" s="100" t="s">
        <v>1174</v>
      </c>
      <c r="F432" s="101" t="s">
        <v>1175</v>
      </c>
      <c r="G432" s="102" t="s">
        <v>222</v>
      </c>
      <c r="H432" s="103">
        <v>2</v>
      </c>
      <c r="I432" s="104"/>
      <c r="J432" s="103">
        <f t="shared" si="120"/>
        <v>0</v>
      </c>
      <c r="K432" s="105"/>
      <c r="L432" s="106"/>
      <c r="M432" s="107" t="s">
        <v>0</v>
      </c>
      <c r="N432" s="108" t="s">
        <v>24</v>
      </c>
      <c r="P432" s="94">
        <f t="shared" si="121"/>
        <v>0</v>
      </c>
      <c r="Q432" s="94">
        <v>2.6099999999999999E-3</v>
      </c>
      <c r="R432" s="94">
        <f t="shared" si="122"/>
        <v>5.2199999999999998E-3</v>
      </c>
      <c r="S432" s="94">
        <v>0</v>
      </c>
      <c r="T432" s="95">
        <f t="shared" si="123"/>
        <v>0</v>
      </c>
      <c r="AR432" s="96" t="s">
        <v>228</v>
      </c>
      <c r="AT432" s="96" t="s">
        <v>370</v>
      </c>
      <c r="AU432" s="96" t="s">
        <v>44</v>
      </c>
      <c r="AY432" s="7" t="s">
        <v>99</v>
      </c>
      <c r="BE432" s="97">
        <f t="shared" si="124"/>
        <v>0</v>
      </c>
      <c r="BF432" s="97">
        <f t="shared" si="125"/>
        <v>0</v>
      </c>
      <c r="BG432" s="97">
        <f t="shared" si="126"/>
        <v>0</v>
      </c>
      <c r="BH432" s="97">
        <f t="shared" si="127"/>
        <v>0</v>
      </c>
      <c r="BI432" s="97">
        <f t="shared" si="128"/>
        <v>0</v>
      </c>
      <c r="BJ432" s="7" t="s">
        <v>44</v>
      </c>
      <c r="BK432" s="98">
        <f t="shared" si="129"/>
        <v>0</v>
      </c>
      <c r="BL432" s="7" t="s">
        <v>163</v>
      </c>
      <c r="BM432" s="96" t="s">
        <v>1176</v>
      </c>
    </row>
    <row r="433" spans="2:65" s="1" customFormat="1" ht="16.5" hidden="1" customHeight="1" x14ac:dyDescent="0.2">
      <c r="B433" s="16"/>
      <c r="C433" s="85" t="s">
        <v>1177</v>
      </c>
      <c r="D433" s="85" t="s">
        <v>101</v>
      </c>
      <c r="E433" s="86" t="s">
        <v>1178</v>
      </c>
      <c r="F433" s="87" t="s">
        <v>1179</v>
      </c>
      <c r="G433" s="88" t="s">
        <v>222</v>
      </c>
      <c r="H433" s="89">
        <v>2</v>
      </c>
      <c r="I433" s="90"/>
      <c r="J433" s="89">
        <f t="shared" si="120"/>
        <v>0</v>
      </c>
      <c r="K433" s="91"/>
      <c r="L433" s="16"/>
      <c r="M433" s="92" t="s">
        <v>0</v>
      </c>
      <c r="N433" s="93" t="s">
        <v>24</v>
      </c>
      <c r="P433" s="94">
        <f t="shared" si="121"/>
        <v>0</v>
      </c>
      <c r="Q433" s="94">
        <v>0</v>
      </c>
      <c r="R433" s="94">
        <f t="shared" si="122"/>
        <v>0</v>
      </c>
      <c r="S433" s="94">
        <v>0</v>
      </c>
      <c r="T433" s="95">
        <f t="shared" si="123"/>
        <v>0</v>
      </c>
      <c r="AR433" s="96" t="s">
        <v>163</v>
      </c>
      <c r="AT433" s="96" t="s">
        <v>101</v>
      </c>
      <c r="AU433" s="96" t="s">
        <v>44</v>
      </c>
      <c r="AY433" s="7" t="s">
        <v>99</v>
      </c>
      <c r="BE433" s="97">
        <f t="shared" si="124"/>
        <v>0</v>
      </c>
      <c r="BF433" s="97">
        <f t="shared" si="125"/>
        <v>0</v>
      </c>
      <c r="BG433" s="97">
        <f t="shared" si="126"/>
        <v>0</v>
      </c>
      <c r="BH433" s="97">
        <f t="shared" si="127"/>
        <v>0</v>
      </c>
      <c r="BI433" s="97">
        <f t="shared" si="128"/>
        <v>0</v>
      </c>
      <c r="BJ433" s="7" t="s">
        <v>44</v>
      </c>
      <c r="BK433" s="98">
        <f t="shared" si="129"/>
        <v>0</v>
      </c>
      <c r="BL433" s="7" t="s">
        <v>163</v>
      </c>
      <c r="BM433" s="96" t="s">
        <v>1180</v>
      </c>
    </row>
    <row r="434" spans="2:65" s="1" customFormat="1" ht="33" hidden="1" customHeight="1" x14ac:dyDescent="0.2">
      <c r="B434" s="16"/>
      <c r="C434" s="99" t="s">
        <v>1181</v>
      </c>
      <c r="D434" s="99" t="s">
        <v>370</v>
      </c>
      <c r="E434" s="100" t="s">
        <v>1182</v>
      </c>
      <c r="F434" s="101" t="s">
        <v>1183</v>
      </c>
      <c r="G434" s="102" t="s">
        <v>222</v>
      </c>
      <c r="H434" s="103">
        <v>2</v>
      </c>
      <c r="I434" s="104"/>
      <c r="J434" s="103">
        <f t="shared" si="120"/>
        <v>0</v>
      </c>
      <c r="K434" s="105"/>
      <c r="L434" s="106"/>
      <c r="M434" s="107" t="s">
        <v>0</v>
      </c>
      <c r="N434" s="108" t="s">
        <v>24</v>
      </c>
      <c r="P434" s="94">
        <f t="shared" si="121"/>
        <v>0</v>
      </c>
      <c r="Q434" s="94">
        <v>0</v>
      </c>
      <c r="R434" s="94">
        <f t="shared" si="122"/>
        <v>0</v>
      </c>
      <c r="S434" s="94">
        <v>0</v>
      </c>
      <c r="T434" s="95">
        <f t="shared" si="123"/>
        <v>0</v>
      </c>
      <c r="AR434" s="96" t="s">
        <v>228</v>
      </c>
      <c r="AT434" s="96" t="s">
        <v>370</v>
      </c>
      <c r="AU434" s="96" t="s">
        <v>44</v>
      </c>
      <c r="AY434" s="7" t="s">
        <v>99</v>
      </c>
      <c r="BE434" s="97">
        <f t="shared" si="124"/>
        <v>0</v>
      </c>
      <c r="BF434" s="97">
        <f t="shared" si="125"/>
        <v>0</v>
      </c>
      <c r="BG434" s="97">
        <f t="shared" si="126"/>
        <v>0</v>
      </c>
      <c r="BH434" s="97">
        <f t="shared" si="127"/>
        <v>0</v>
      </c>
      <c r="BI434" s="97">
        <f t="shared" si="128"/>
        <v>0</v>
      </c>
      <c r="BJ434" s="7" t="s">
        <v>44</v>
      </c>
      <c r="BK434" s="98">
        <f t="shared" si="129"/>
        <v>0</v>
      </c>
      <c r="BL434" s="7" t="s">
        <v>163</v>
      </c>
      <c r="BM434" s="96" t="s">
        <v>1184</v>
      </c>
    </row>
    <row r="435" spans="2:65" s="1" customFormat="1" ht="24.3" hidden="1" customHeight="1" x14ac:dyDescent="0.2">
      <c r="B435" s="16"/>
      <c r="C435" s="85" t="s">
        <v>1185</v>
      </c>
      <c r="D435" s="85" t="s">
        <v>101</v>
      </c>
      <c r="E435" s="86" t="s">
        <v>1186</v>
      </c>
      <c r="F435" s="87" t="s">
        <v>1187</v>
      </c>
      <c r="G435" s="88" t="s">
        <v>152</v>
      </c>
      <c r="H435" s="89">
        <v>137.351</v>
      </c>
      <c r="I435" s="90"/>
      <c r="J435" s="89">
        <f t="shared" si="120"/>
        <v>0</v>
      </c>
      <c r="K435" s="91"/>
      <c r="L435" s="16"/>
      <c r="M435" s="92" t="s">
        <v>0</v>
      </c>
      <c r="N435" s="93" t="s">
        <v>24</v>
      </c>
      <c r="P435" s="94">
        <f t="shared" si="121"/>
        <v>0</v>
      </c>
      <c r="Q435" s="94">
        <v>1E-4</v>
      </c>
      <c r="R435" s="94">
        <f t="shared" si="122"/>
        <v>1.37351E-2</v>
      </c>
      <c r="S435" s="94">
        <v>0</v>
      </c>
      <c r="T435" s="95">
        <f t="shared" si="123"/>
        <v>0</v>
      </c>
      <c r="AR435" s="96" t="s">
        <v>163</v>
      </c>
      <c r="AT435" s="96" t="s">
        <v>101</v>
      </c>
      <c r="AU435" s="96" t="s">
        <v>44</v>
      </c>
      <c r="AY435" s="7" t="s">
        <v>99</v>
      </c>
      <c r="BE435" s="97">
        <f t="shared" si="124"/>
        <v>0</v>
      </c>
      <c r="BF435" s="97">
        <f t="shared" si="125"/>
        <v>0</v>
      </c>
      <c r="BG435" s="97">
        <f t="shared" si="126"/>
        <v>0</v>
      </c>
      <c r="BH435" s="97">
        <f t="shared" si="127"/>
        <v>0</v>
      </c>
      <c r="BI435" s="97">
        <f t="shared" si="128"/>
        <v>0</v>
      </c>
      <c r="BJ435" s="7" t="s">
        <v>44</v>
      </c>
      <c r="BK435" s="98">
        <f t="shared" si="129"/>
        <v>0</v>
      </c>
      <c r="BL435" s="7" t="s">
        <v>163</v>
      </c>
      <c r="BM435" s="96" t="s">
        <v>1188</v>
      </c>
    </row>
    <row r="436" spans="2:65" s="1" customFormat="1" ht="24.3" hidden="1" customHeight="1" x14ac:dyDescent="0.2">
      <c r="B436" s="16"/>
      <c r="C436" s="99" t="s">
        <v>1189</v>
      </c>
      <c r="D436" s="99" t="s">
        <v>370</v>
      </c>
      <c r="E436" s="100" t="s">
        <v>1190</v>
      </c>
      <c r="F436" s="101" t="s">
        <v>1191</v>
      </c>
      <c r="G436" s="102" t="s">
        <v>152</v>
      </c>
      <c r="H436" s="103">
        <v>137.351</v>
      </c>
      <c r="I436" s="104"/>
      <c r="J436" s="103">
        <f t="shared" si="120"/>
        <v>0</v>
      </c>
      <c r="K436" s="105"/>
      <c r="L436" s="106"/>
      <c r="M436" s="107" t="s">
        <v>0</v>
      </c>
      <c r="N436" s="108" t="s">
        <v>24</v>
      </c>
      <c r="P436" s="94">
        <f t="shared" si="121"/>
        <v>0</v>
      </c>
      <c r="Q436" s="94">
        <v>2E-3</v>
      </c>
      <c r="R436" s="94">
        <f t="shared" si="122"/>
        <v>0.274702</v>
      </c>
      <c r="S436" s="94">
        <v>0</v>
      </c>
      <c r="T436" s="95">
        <f t="shared" si="123"/>
        <v>0</v>
      </c>
      <c r="AR436" s="96" t="s">
        <v>228</v>
      </c>
      <c r="AT436" s="96" t="s">
        <v>370</v>
      </c>
      <c r="AU436" s="96" t="s">
        <v>44</v>
      </c>
      <c r="AY436" s="7" t="s">
        <v>99</v>
      </c>
      <c r="BE436" s="97">
        <f t="shared" si="124"/>
        <v>0</v>
      </c>
      <c r="BF436" s="97">
        <f t="shared" si="125"/>
        <v>0</v>
      </c>
      <c r="BG436" s="97">
        <f t="shared" si="126"/>
        <v>0</v>
      </c>
      <c r="BH436" s="97">
        <f t="shared" si="127"/>
        <v>0</v>
      </c>
      <c r="BI436" s="97">
        <f t="shared" si="128"/>
        <v>0</v>
      </c>
      <c r="BJ436" s="7" t="s">
        <v>44</v>
      </c>
      <c r="BK436" s="98">
        <f t="shared" si="129"/>
        <v>0</v>
      </c>
      <c r="BL436" s="7" t="s">
        <v>163</v>
      </c>
      <c r="BM436" s="96" t="s">
        <v>1192</v>
      </c>
    </row>
    <row r="437" spans="2:65" s="1" customFormat="1" ht="16.5" hidden="1" customHeight="1" x14ac:dyDescent="0.2">
      <c r="B437" s="16"/>
      <c r="C437" s="99" t="s">
        <v>1193</v>
      </c>
      <c r="D437" s="99" t="s">
        <v>370</v>
      </c>
      <c r="E437" s="100" t="s">
        <v>1194</v>
      </c>
      <c r="F437" s="101" t="s">
        <v>1195</v>
      </c>
      <c r="G437" s="102" t="s">
        <v>222</v>
      </c>
      <c r="H437" s="103">
        <v>106</v>
      </c>
      <c r="I437" s="104"/>
      <c r="J437" s="103">
        <f t="shared" si="120"/>
        <v>0</v>
      </c>
      <c r="K437" s="105"/>
      <c r="L437" s="106"/>
      <c r="M437" s="107" t="s">
        <v>0</v>
      </c>
      <c r="N437" s="108" t="s">
        <v>24</v>
      </c>
      <c r="P437" s="94">
        <f t="shared" si="121"/>
        <v>0</v>
      </c>
      <c r="Q437" s="94">
        <v>1E-4</v>
      </c>
      <c r="R437" s="94">
        <f t="shared" si="122"/>
        <v>1.06E-2</v>
      </c>
      <c r="S437" s="94">
        <v>0</v>
      </c>
      <c r="T437" s="95">
        <f t="shared" si="123"/>
        <v>0</v>
      </c>
      <c r="AR437" s="96" t="s">
        <v>228</v>
      </c>
      <c r="AT437" s="96" t="s">
        <v>370</v>
      </c>
      <c r="AU437" s="96" t="s">
        <v>44</v>
      </c>
      <c r="AY437" s="7" t="s">
        <v>99</v>
      </c>
      <c r="BE437" s="97">
        <f t="shared" si="124"/>
        <v>0</v>
      </c>
      <c r="BF437" s="97">
        <f t="shared" si="125"/>
        <v>0</v>
      </c>
      <c r="BG437" s="97">
        <f t="shared" si="126"/>
        <v>0</v>
      </c>
      <c r="BH437" s="97">
        <f t="shared" si="127"/>
        <v>0</v>
      </c>
      <c r="BI437" s="97">
        <f t="shared" si="128"/>
        <v>0</v>
      </c>
      <c r="BJ437" s="7" t="s">
        <v>44</v>
      </c>
      <c r="BK437" s="98">
        <f t="shared" si="129"/>
        <v>0</v>
      </c>
      <c r="BL437" s="7" t="s">
        <v>163</v>
      </c>
      <c r="BM437" s="96" t="s">
        <v>1196</v>
      </c>
    </row>
    <row r="438" spans="2:65" s="1" customFormat="1" ht="21.75" hidden="1" customHeight="1" x14ac:dyDescent="0.2">
      <c r="B438" s="16"/>
      <c r="C438" s="85" t="s">
        <v>1197</v>
      </c>
      <c r="D438" s="85" t="s">
        <v>101</v>
      </c>
      <c r="E438" s="86" t="s">
        <v>1198</v>
      </c>
      <c r="F438" s="87" t="s">
        <v>1199</v>
      </c>
      <c r="G438" s="88" t="s">
        <v>597</v>
      </c>
      <c r="H438" s="89">
        <v>18</v>
      </c>
      <c r="I438" s="90"/>
      <c r="J438" s="89">
        <f t="shared" si="120"/>
        <v>0</v>
      </c>
      <c r="K438" s="91"/>
      <c r="L438" s="16"/>
      <c r="M438" s="92" t="s">
        <v>0</v>
      </c>
      <c r="N438" s="93" t="s">
        <v>24</v>
      </c>
      <c r="P438" s="94">
        <f t="shared" si="121"/>
        <v>0</v>
      </c>
      <c r="Q438" s="94">
        <v>0</v>
      </c>
      <c r="R438" s="94">
        <f t="shared" si="122"/>
        <v>0</v>
      </c>
      <c r="S438" s="94">
        <v>0</v>
      </c>
      <c r="T438" s="95">
        <f t="shared" si="123"/>
        <v>0</v>
      </c>
      <c r="AR438" s="96" t="s">
        <v>163</v>
      </c>
      <c r="AT438" s="96" t="s">
        <v>101</v>
      </c>
      <c r="AU438" s="96" t="s">
        <v>44</v>
      </c>
      <c r="AY438" s="7" t="s">
        <v>99</v>
      </c>
      <c r="BE438" s="97">
        <f t="shared" si="124"/>
        <v>0</v>
      </c>
      <c r="BF438" s="97">
        <f t="shared" si="125"/>
        <v>0</v>
      </c>
      <c r="BG438" s="97">
        <f t="shared" si="126"/>
        <v>0</v>
      </c>
      <c r="BH438" s="97">
        <f t="shared" si="127"/>
        <v>0</v>
      </c>
      <c r="BI438" s="97">
        <f t="shared" si="128"/>
        <v>0</v>
      </c>
      <c r="BJ438" s="7" t="s">
        <v>44</v>
      </c>
      <c r="BK438" s="98">
        <f t="shared" si="129"/>
        <v>0</v>
      </c>
      <c r="BL438" s="7" t="s">
        <v>163</v>
      </c>
      <c r="BM438" s="96" t="s">
        <v>1200</v>
      </c>
    </row>
    <row r="439" spans="2:65" s="1" customFormat="1" ht="24.3" hidden="1" customHeight="1" x14ac:dyDescent="0.2">
      <c r="B439" s="16"/>
      <c r="C439" s="99" t="s">
        <v>1201</v>
      </c>
      <c r="D439" s="99" t="s">
        <v>370</v>
      </c>
      <c r="E439" s="100" t="s">
        <v>1202</v>
      </c>
      <c r="F439" s="101" t="s">
        <v>1203</v>
      </c>
      <c r="G439" s="102" t="s">
        <v>965</v>
      </c>
      <c r="H439" s="103">
        <v>1</v>
      </c>
      <c r="I439" s="104"/>
      <c r="J439" s="103">
        <f t="shared" si="120"/>
        <v>0</v>
      </c>
      <c r="K439" s="105"/>
      <c r="L439" s="106"/>
      <c r="M439" s="107" t="s">
        <v>0</v>
      </c>
      <c r="N439" s="108" t="s">
        <v>24</v>
      </c>
      <c r="P439" s="94">
        <f t="shared" si="121"/>
        <v>0</v>
      </c>
      <c r="Q439" s="94">
        <v>0</v>
      </c>
      <c r="R439" s="94">
        <f t="shared" si="122"/>
        <v>0</v>
      </c>
      <c r="S439" s="94">
        <v>0</v>
      </c>
      <c r="T439" s="95">
        <f t="shared" si="123"/>
        <v>0</v>
      </c>
      <c r="AR439" s="96" t="s">
        <v>228</v>
      </c>
      <c r="AT439" s="96" t="s">
        <v>370</v>
      </c>
      <c r="AU439" s="96" t="s">
        <v>44</v>
      </c>
      <c r="AY439" s="7" t="s">
        <v>99</v>
      </c>
      <c r="BE439" s="97">
        <f t="shared" si="124"/>
        <v>0</v>
      </c>
      <c r="BF439" s="97">
        <f t="shared" si="125"/>
        <v>0</v>
      </c>
      <c r="BG439" s="97">
        <f t="shared" si="126"/>
        <v>0</v>
      </c>
      <c r="BH439" s="97">
        <f t="shared" si="127"/>
        <v>0</v>
      </c>
      <c r="BI439" s="97">
        <f t="shared" si="128"/>
        <v>0</v>
      </c>
      <c r="BJ439" s="7" t="s">
        <v>44</v>
      </c>
      <c r="BK439" s="98">
        <f t="shared" si="129"/>
        <v>0</v>
      </c>
      <c r="BL439" s="7" t="s">
        <v>163</v>
      </c>
      <c r="BM439" s="96" t="s">
        <v>1204</v>
      </c>
    </row>
    <row r="440" spans="2:65" s="1" customFormat="1" ht="24.3" hidden="1" customHeight="1" x14ac:dyDescent="0.2">
      <c r="B440" s="16"/>
      <c r="C440" s="99" t="s">
        <v>1205</v>
      </c>
      <c r="D440" s="99" t="s">
        <v>370</v>
      </c>
      <c r="E440" s="100" t="s">
        <v>1206</v>
      </c>
      <c r="F440" s="101" t="s">
        <v>1207</v>
      </c>
      <c r="G440" s="102" t="s">
        <v>965</v>
      </c>
      <c r="H440" s="103">
        <v>1</v>
      </c>
      <c r="I440" s="104"/>
      <c r="J440" s="103">
        <f t="shared" si="120"/>
        <v>0</v>
      </c>
      <c r="K440" s="105"/>
      <c r="L440" s="106"/>
      <c r="M440" s="107" t="s">
        <v>0</v>
      </c>
      <c r="N440" s="108" t="s">
        <v>24</v>
      </c>
      <c r="P440" s="94">
        <f t="shared" si="121"/>
        <v>0</v>
      </c>
      <c r="Q440" s="94">
        <v>0</v>
      </c>
      <c r="R440" s="94">
        <f t="shared" si="122"/>
        <v>0</v>
      </c>
      <c r="S440" s="94">
        <v>0</v>
      </c>
      <c r="T440" s="95">
        <f t="shared" si="123"/>
        <v>0</v>
      </c>
      <c r="AR440" s="96" t="s">
        <v>228</v>
      </c>
      <c r="AT440" s="96" t="s">
        <v>370</v>
      </c>
      <c r="AU440" s="96" t="s">
        <v>44</v>
      </c>
      <c r="AY440" s="7" t="s">
        <v>99</v>
      </c>
      <c r="BE440" s="97">
        <f t="shared" si="124"/>
        <v>0</v>
      </c>
      <c r="BF440" s="97">
        <f t="shared" si="125"/>
        <v>0</v>
      </c>
      <c r="BG440" s="97">
        <f t="shared" si="126"/>
        <v>0</v>
      </c>
      <c r="BH440" s="97">
        <f t="shared" si="127"/>
        <v>0</v>
      </c>
      <c r="BI440" s="97">
        <f t="shared" si="128"/>
        <v>0</v>
      </c>
      <c r="BJ440" s="7" t="s">
        <v>44</v>
      </c>
      <c r="BK440" s="98">
        <f t="shared" si="129"/>
        <v>0</v>
      </c>
      <c r="BL440" s="7" t="s">
        <v>163</v>
      </c>
      <c r="BM440" s="96" t="s">
        <v>1208</v>
      </c>
    </row>
    <row r="441" spans="2:65" s="1" customFormat="1" ht="24.3" hidden="1" customHeight="1" x14ac:dyDescent="0.2">
      <c r="B441" s="16"/>
      <c r="C441" s="85" t="s">
        <v>1209</v>
      </c>
      <c r="D441" s="85" t="s">
        <v>101</v>
      </c>
      <c r="E441" s="86" t="s">
        <v>1210</v>
      </c>
      <c r="F441" s="87" t="s">
        <v>1211</v>
      </c>
      <c r="G441" s="88" t="s">
        <v>708</v>
      </c>
      <c r="H441" s="90"/>
      <c r="I441" s="90"/>
      <c r="J441" s="89">
        <f t="shared" si="120"/>
        <v>0</v>
      </c>
      <c r="K441" s="91"/>
      <c r="L441" s="16"/>
      <c r="M441" s="92" t="s">
        <v>0</v>
      </c>
      <c r="N441" s="93" t="s">
        <v>24</v>
      </c>
      <c r="P441" s="94">
        <f t="shared" si="121"/>
        <v>0</v>
      </c>
      <c r="Q441" s="94">
        <v>0</v>
      </c>
      <c r="R441" s="94">
        <f t="shared" si="122"/>
        <v>0</v>
      </c>
      <c r="S441" s="94">
        <v>0</v>
      </c>
      <c r="T441" s="95">
        <f t="shared" si="123"/>
        <v>0</v>
      </c>
      <c r="AR441" s="96" t="s">
        <v>163</v>
      </c>
      <c r="AT441" s="96" t="s">
        <v>101</v>
      </c>
      <c r="AU441" s="96" t="s">
        <v>44</v>
      </c>
      <c r="AY441" s="7" t="s">
        <v>99</v>
      </c>
      <c r="BE441" s="97">
        <f t="shared" si="124"/>
        <v>0</v>
      </c>
      <c r="BF441" s="97">
        <f t="shared" si="125"/>
        <v>0</v>
      </c>
      <c r="BG441" s="97">
        <f t="shared" si="126"/>
        <v>0</v>
      </c>
      <c r="BH441" s="97">
        <f t="shared" si="127"/>
        <v>0</v>
      </c>
      <c r="BI441" s="97">
        <f t="shared" si="128"/>
        <v>0</v>
      </c>
      <c r="BJ441" s="7" t="s">
        <v>44</v>
      </c>
      <c r="BK441" s="98">
        <f t="shared" si="129"/>
        <v>0</v>
      </c>
      <c r="BL441" s="7" t="s">
        <v>163</v>
      </c>
      <c r="BM441" s="96" t="s">
        <v>1212</v>
      </c>
    </row>
    <row r="442" spans="2:65" s="6" customFormat="1" ht="22.8" hidden="1" customHeight="1" x14ac:dyDescent="0.25">
      <c r="B442" s="73"/>
      <c r="D442" s="74" t="s">
        <v>40</v>
      </c>
      <c r="E442" s="83" t="s">
        <v>1213</v>
      </c>
      <c r="F442" s="83" t="s">
        <v>1214</v>
      </c>
      <c r="I442" s="76"/>
      <c r="J442" s="84">
        <f>BK442</f>
        <v>0</v>
      </c>
      <c r="L442" s="73"/>
      <c r="M442" s="78"/>
      <c r="P442" s="79">
        <f>SUM(P443:P453)</f>
        <v>0</v>
      </c>
      <c r="R442" s="79">
        <f>SUM(R443:R453)</f>
        <v>2.0659479999999997</v>
      </c>
      <c r="T442" s="80">
        <f>SUM(T443:T453)</f>
        <v>0</v>
      </c>
      <c r="AR442" s="74" t="s">
        <v>44</v>
      </c>
      <c r="AT442" s="81" t="s">
        <v>40</v>
      </c>
      <c r="AU442" s="81" t="s">
        <v>42</v>
      </c>
      <c r="AY442" s="74" t="s">
        <v>99</v>
      </c>
      <c r="BK442" s="82">
        <f>SUM(BK443:BK453)</f>
        <v>0</v>
      </c>
    </row>
    <row r="443" spans="2:65" s="1" customFormat="1" ht="33" hidden="1" customHeight="1" x14ac:dyDescent="0.2">
      <c r="B443" s="16"/>
      <c r="C443" s="85" t="s">
        <v>1215</v>
      </c>
      <c r="D443" s="85" t="s">
        <v>101</v>
      </c>
      <c r="E443" s="86" t="s">
        <v>1216</v>
      </c>
      <c r="F443" s="87" t="s">
        <v>1217</v>
      </c>
      <c r="G443" s="88" t="s">
        <v>152</v>
      </c>
      <c r="H443" s="89">
        <v>27.6</v>
      </c>
      <c r="I443" s="90"/>
      <c r="J443" s="89">
        <f t="shared" ref="J443:J453" si="130">ROUND(I443*H443,3)</f>
        <v>0</v>
      </c>
      <c r="K443" s="91"/>
      <c r="L443" s="16"/>
      <c r="M443" s="92" t="s">
        <v>0</v>
      </c>
      <c r="N443" s="93" t="s">
        <v>24</v>
      </c>
      <c r="P443" s="94">
        <f t="shared" ref="P443:P453" si="131">O443*H443</f>
        <v>0</v>
      </c>
      <c r="Q443" s="94">
        <v>3.7499999999999999E-3</v>
      </c>
      <c r="R443" s="94">
        <f t="shared" ref="R443:R453" si="132">Q443*H443</f>
        <v>0.10349999999999999</v>
      </c>
      <c r="S443" s="94">
        <v>0</v>
      </c>
      <c r="T443" s="95">
        <f t="shared" ref="T443:T453" si="133">S443*H443</f>
        <v>0</v>
      </c>
      <c r="AR443" s="96" t="s">
        <v>163</v>
      </c>
      <c r="AT443" s="96" t="s">
        <v>101</v>
      </c>
      <c r="AU443" s="96" t="s">
        <v>44</v>
      </c>
      <c r="AY443" s="7" t="s">
        <v>99</v>
      </c>
      <c r="BE443" s="97">
        <f t="shared" ref="BE443:BE453" si="134">IF(N443="základná",J443,0)</f>
        <v>0</v>
      </c>
      <c r="BF443" s="97">
        <f t="shared" ref="BF443:BF453" si="135">IF(N443="znížená",J443,0)</f>
        <v>0</v>
      </c>
      <c r="BG443" s="97">
        <f t="shared" ref="BG443:BG453" si="136">IF(N443="zákl. prenesená",J443,0)</f>
        <v>0</v>
      </c>
      <c r="BH443" s="97">
        <f t="shared" ref="BH443:BH453" si="137">IF(N443="zníž. prenesená",J443,0)</f>
        <v>0</v>
      </c>
      <c r="BI443" s="97">
        <f t="shared" ref="BI443:BI453" si="138">IF(N443="nulová",J443,0)</f>
        <v>0</v>
      </c>
      <c r="BJ443" s="7" t="s">
        <v>44</v>
      </c>
      <c r="BK443" s="98">
        <f t="shared" ref="BK443:BK453" si="139">ROUND(I443*H443,3)</f>
        <v>0</v>
      </c>
      <c r="BL443" s="7" t="s">
        <v>163</v>
      </c>
      <c r="BM443" s="96" t="s">
        <v>1218</v>
      </c>
    </row>
    <row r="444" spans="2:65" s="1" customFormat="1" ht="24.3" hidden="1" customHeight="1" x14ac:dyDescent="0.2">
      <c r="B444" s="16"/>
      <c r="C444" s="99" t="s">
        <v>1219</v>
      </c>
      <c r="D444" s="99" t="s">
        <v>370</v>
      </c>
      <c r="E444" s="100" t="s">
        <v>1220</v>
      </c>
      <c r="F444" s="101" t="s">
        <v>1221</v>
      </c>
      <c r="G444" s="102" t="s">
        <v>965</v>
      </c>
      <c r="H444" s="103">
        <v>96.6</v>
      </c>
      <c r="I444" s="104"/>
      <c r="J444" s="103">
        <f t="shared" si="130"/>
        <v>0</v>
      </c>
      <c r="K444" s="105"/>
      <c r="L444" s="106"/>
      <c r="M444" s="107" t="s">
        <v>0</v>
      </c>
      <c r="N444" s="108" t="s">
        <v>24</v>
      </c>
      <c r="P444" s="94">
        <f t="shared" si="131"/>
        <v>0</v>
      </c>
      <c r="Q444" s="94">
        <v>0</v>
      </c>
      <c r="R444" s="94">
        <f t="shared" si="132"/>
        <v>0</v>
      </c>
      <c r="S444" s="94">
        <v>0</v>
      </c>
      <c r="T444" s="95">
        <f t="shared" si="133"/>
        <v>0</v>
      </c>
      <c r="AR444" s="96" t="s">
        <v>228</v>
      </c>
      <c r="AT444" s="96" t="s">
        <v>370</v>
      </c>
      <c r="AU444" s="96" t="s">
        <v>44</v>
      </c>
      <c r="AY444" s="7" t="s">
        <v>99</v>
      </c>
      <c r="BE444" s="97">
        <f t="shared" si="134"/>
        <v>0</v>
      </c>
      <c r="BF444" s="97">
        <f t="shared" si="135"/>
        <v>0</v>
      </c>
      <c r="BG444" s="97">
        <f t="shared" si="136"/>
        <v>0</v>
      </c>
      <c r="BH444" s="97">
        <f t="shared" si="137"/>
        <v>0</v>
      </c>
      <c r="BI444" s="97">
        <f t="shared" si="138"/>
        <v>0</v>
      </c>
      <c r="BJ444" s="7" t="s">
        <v>44</v>
      </c>
      <c r="BK444" s="98">
        <f t="shared" si="139"/>
        <v>0</v>
      </c>
      <c r="BL444" s="7" t="s">
        <v>163</v>
      </c>
      <c r="BM444" s="96" t="s">
        <v>1222</v>
      </c>
    </row>
    <row r="445" spans="2:65" s="1" customFormat="1" ht="24.3" hidden="1" customHeight="1" x14ac:dyDescent="0.2">
      <c r="B445" s="16"/>
      <c r="C445" s="99" t="s">
        <v>1223</v>
      </c>
      <c r="D445" s="99" t="s">
        <v>370</v>
      </c>
      <c r="E445" s="100" t="s">
        <v>1224</v>
      </c>
      <c r="F445" s="101" t="s">
        <v>1225</v>
      </c>
      <c r="G445" s="102" t="s">
        <v>965</v>
      </c>
      <c r="H445" s="103">
        <v>96.6</v>
      </c>
      <c r="I445" s="104"/>
      <c r="J445" s="103">
        <f t="shared" si="130"/>
        <v>0</v>
      </c>
      <c r="K445" s="105"/>
      <c r="L445" s="106"/>
      <c r="M445" s="107" t="s">
        <v>0</v>
      </c>
      <c r="N445" s="108" t="s">
        <v>24</v>
      </c>
      <c r="P445" s="94">
        <f t="shared" si="131"/>
        <v>0</v>
      </c>
      <c r="Q445" s="94">
        <v>0</v>
      </c>
      <c r="R445" s="94">
        <f t="shared" si="132"/>
        <v>0</v>
      </c>
      <c r="S445" s="94">
        <v>0</v>
      </c>
      <c r="T445" s="95">
        <f t="shared" si="133"/>
        <v>0</v>
      </c>
      <c r="AR445" s="96" t="s">
        <v>228</v>
      </c>
      <c r="AT445" s="96" t="s">
        <v>370</v>
      </c>
      <c r="AU445" s="96" t="s">
        <v>44</v>
      </c>
      <c r="AY445" s="7" t="s">
        <v>99</v>
      </c>
      <c r="BE445" s="97">
        <f t="shared" si="134"/>
        <v>0</v>
      </c>
      <c r="BF445" s="97">
        <f t="shared" si="135"/>
        <v>0</v>
      </c>
      <c r="BG445" s="97">
        <f t="shared" si="136"/>
        <v>0</v>
      </c>
      <c r="BH445" s="97">
        <f t="shared" si="137"/>
        <v>0</v>
      </c>
      <c r="BI445" s="97">
        <f t="shared" si="138"/>
        <v>0</v>
      </c>
      <c r="BJ445" s="7" t="s">
        <v>44</v>
      </c>
      <c r="BK445" s="98">
        <f t="shared" si="139"/>
        <v>0</v>
      </c>
      <c r="BL445" s="7" t="s">
        <v>163</v>
      </c>
      <c r="BM445" s="96" t="s">
        <v>1226</v>
      </c>
    </row>
    <row r="446" spans="2:65" s="1" customFormat="1" ht="24.3" hidden="1" customHeight="1" x14ac:dyDescent="0.2">
      <c r="B446" s="16"/>
      <c r="C446" s="85" t="s">
        <v>1227</v>
      </c>
      <c r="D446" s="85" t="s">
        <v>101</v>
      </c>
      <c r="E446" s="86" t="s">
        <v>1228</v>
      </c>
      <c r="F446" s="87" t="s">
        <v>1229</v>
      </c>
      <c r="G446" s="88" t="s">
        <v>597</v>
      </c>
      <c r="H446" s="89">
        <v>200</v>
      </c>
      <c r="I446" s="90"/>
      <c r="J446" s="89">
        <f t="shared" si="130"/>
        <v>0</v>
      </c>
      <c r="K446" s="91"/>
      <c r="L446" s="16"/>
      <c r="M446" s="92" t="s">
        <v>0</v>
      </c>
      <c r="N446" s="93" t="s">
        <v>24</v>
      </c>
      <c r="P446" s="94">
        <f t="shared" si="131"/>
        <v>0</v>
      </c>
      <c r="Q446" s="94">
        <v>2.96E-3</v>
      </c>
      <c r="R446" s="94">
        <f t="shared" si="132"/>
        <v>0.59199999999999997</v>
      </c>
      <c r="S446" s="94">
        <v>0</v>
      </c>
      <c r="T446" s="95">
        <f t="shared" si="133"/>
        <v>0</v>
      </c>
      <c r="AR446" s="96" t="s">
        <v>163</v>
      </c>
      <c r="AT446" s="96" t="s">
        <v>101</v>
      </c>
      <c r="AU446" s="96" t="s">
        <v>44</v>
      </c>
      <c r="AY446" s="7" t="s">
        <v>99</v>
      </c>
      <c r="BE446" s="97">
        <f t="shared" si="134"/>
        <v>0</v>
      </c>
      <c r="BF446" s="97">
        <f t="shared" si="135"/>
        <v>0</v>
      </c>
      <c r="BG446" s="97">
        <f t="shared" si="136"/>
        <v>0</v>
      </c>
      <c r="BH446" s="97">
        <f t="shared" si="137"/>
        <v>0</v>
      </c>
      <c r="BI446" s="97">
        <f t="shared" si="138"/>
        <v>0</v>
      </c>
      <c r="BJ446" s="7" t="s">
        <v>44</v>
      </c>
      <c r="BK446" s="98">
        <f t="shared" si="139"/>
        <v>0</v>
      </c>
      <c r="BL446" s="7" t="s">
        <v>163</v>
      </c>
      <c r="BM446" s="96" t="s">
        <v>1230</v>
      </c>
    </row>
    <row r="447" spans="2:65" s="1" customFormat="1" ht="16.5" hidden="1" customHeight="1" x14ac:dyDescent="0.2">
      <c r="B447" s="16"/>
      <c r="C447" s="99" t="s">
        <v>1231</v>
      </c>
      <c r="D447" s="99" t="s">
        <v>370</v>
      </c>
      <c r="E447" s="100" t="s">
        <v>1232</v>
      </c>
      <c r="F447" s="101" t="s">
        <v>1233</v>
      </c>
      <c r="G447" s="102" t="s">
        <v>597</v>
      </c>
      <c r="H447" s="103">
        <v>210</v>
      </c>
      <c r="I447" s="104"/>
      <c r="J447" s="103">
        <f t="shared" si="130"/>
        <v>0</v>
      </c>
      <c r="K447" s="105"/>
      <c r="L447" s="106"/>
      <c r="M447" s="107" t="s">
        <v>0</v>
      </c>
      <c r="N447" s="108" t="s">
        <v>24</v>
      </c>
      <c r="P447" s="94">
        <f t="shared" si="131"/>
        <v>0</v>
      </c>
      <c r="Q447" s="94">
        <v>0</v>
      </c>
      <c r="R447" s="94">
        <f t="shared" si="132"/>
        <v>0</v>
      </c>
      <c r="S447" s="94">
        <v>0</v>
      </c>
      <c r="T447" s="95">
        <f t="shared" si="133"/>
        <v>0</v>
      </c>
      <c r="AR447" s="96" t="s">
        <v>228</v>
      </c>
      <c r="AT447" s="96" t="s">
        <v>370</v>
      </c>
      <c r="AU447" s="96" t="s">
        <v>44</v>
      </c>
      <c r="AY447" s="7" t="s">
        <v>99</v>
      </c>
      <c r="BE447" s="97">
        <f t="shared" si="134"/>
        <v>0</v>
      </c>
      <c r="BF447" s="97">
        <f t="shared" si="135"/>
        <v>0</v>
      </c>
      <c r="BG447" s="97">
        <f t="shared" si="136"/>
        <v>0</v>
      </c>
      <c r="BH447" s="97">
        <f t="shared" si="137"/>
        <v>0</v>
      </c>
      <c r="BI447" s="97">
        <f t="shared" si="138"/>
        <v>0</v>
      </c>
      <c r="BJ447" s="7" t="s">
        <v>44</v>
      </c>
      <c r="BK447" s="98">
        <f t="shared" si="139"/>
        <v>0</v>
      </c>
      <c r="BL447" s="7" t="s">
        <v>163</v>
      </c>
      <c r="BM447" s="96" t="s">
        <v>1234</v>
      </c>
    </row>
    <row r="448" spans="2:65" s="1" customFormat="1" ht="24.3" hidden="1" customHeight="1" x14ac:dyDescent="0.2">
      <c r="B448" s="16"/>
      <c r="C448" s="85" t="s">
        <v>1235</v>
      </c>
      <c r="D448" s="85" t="s">
        <v>101</v>
      </c>
      <c r="E448" s="86" t="s">
        <v>1236</v>
      </c>
      <c r="F448" s="87" t="s">
        <v>1237</v>
      </c>
      <c r="G448" s="88" t="s">
        <v>597</v>
      </c>
      <c r="H448" s="89">
        <v>23.6</v>
      </c>
      <c r="I448" s="90"/>
      <c r="J448" s="89">
        <f t="shared" si="130"/>
        <v>0</v>
      </c>
      <c r="K448" s="91"/>
      <c r="L448" s="16"/>
      <c r="M448" s="92" t="s">
        <v>0</v>
      </c>
      <c r="N448" s="93" t="s">
        <v>24</v>
      </c>
      <c r="P448" s="94">
        <f t="shared" si="131"/>
        <v>0</v>
      </c>
      <c r="Q448" s="94">
        <v>3.0000000000000001E-3</v>
      </c>
      <c r="R448" s="94">
        <f t="shared" si="132"/>
        <v>7.0800000000000002E-2</v>
      </c>
      <c r="S448" s="94">
        <v>0</v>
      </c>
      <c r="T448" s="95">
        <f t="shared" si="133"/>
        <v>0</v>
      </c>
      <c r="AR448" s="96" t="s">
        <v>163</v>
      </c>
      <c r="AT448" s="96" t="s">
        <v>101</v>
      </c>
      <c r="AU448" s="96" t="s">
        <v>44</v>
      </c>
      <c r="AY448" s="7" t="s">
        <v>99</v>
      </c>
      <c r="BE448" s="97">
        <f t="shared" si="134"/>
        <v>0</v>
      </c>
      <c r="BF448" s="97">
        <f t="shared" si="135"/>
        <v>0</v>
      </c>
      <c r="BG448" s="97">
        <f t="shared" si="136"/>
        <v>0</v>
      </c>
      <c r="BH448" s="97">
        <f t="shared" si="137"/>
        <v>0</v>
      </c>
      <c r="BI448" s="97">
        <f t="shared" si="138"/>
        <v>0</v>
      </c>
      <c r="BJ448" s="7" t="s">
        <v>44</v>
      </c>
      <c r="BK448" s="98">
        <f t="shared" si="139"/>
        <v>0</v>
      </c>
      <c r="BL448" s="7" t="s">
        <v>163</v>
      </c>
      <c r="BM448" s="96" t="s">
        <v>1238</v>
      </c>
    </row>
    <row r="449" spans="2:65" s="1" customFormat="1" ht="16.5" hidden="1" customHeight="1" x14ac:dyDescent="0.2">
      <c r="B449" s="16"/>
      <c r="C449" s="99" t="s">
        <v>1239</v>
      </c>
      <c r="D449" s="99" t="s">
        <v>370</v>
      </c>
      <c r="E449" s="100" t="s">
        <v>1232</v>
      </c>
      <c r="F449" s="101" t="s">
        <v>1233</v>
      </c>
      <c r="G449" s="102" t="s">
        <v>597</v>
      </c>
      <c r="H449" s="103">
        <v>24.78</v>
      </c>
      <c r="I449" s="104"/>
      <c r="J449" s="103">
        <f t="shared" si="130"/>
        <v>0</v>
      </c>
      <c r="K449" s="105"/>
      <c r="L449" s="106"/>
      <c r="M449" s="107" t="s">
        <v>0</v>
      </c>
      <c r="N449" s="108" t="s">
        <v>24</v>
      </c>
      <c r="P449" s="94">
        <f t="shared" si="131"/>
        <v>0</v>
      </c>
      <c r="Q449" s="94">
        <v>0</v>
      </c>
      <c r="R449" s="94">
        <f t="shared" si="132"/>
        <v>0</v>
      </c>
      <c r="S449" s="94">
        <v>0</v>
      </c>
      <c r="T449" s="95">
        <f t="shared" si="133"/>
        <v>0</v>
      </c>
      <c r="AR449" s="96" t="s">
        <v>228</v>
      </c>
      <c r="AT449" s="96" t="s">
        <v>370</v>
      </c>
      <c r="AU449" s="96" t="s">
        <v>44</v>
      </c>
      <c r="AY449" s="7" t="s">
        <v>99</v>
      </c>
      <c r="BE449" s="97">
        <f t="shared" si="134"/>
        <v>0</v>
      </c>
      <c r="BF449" s="97">
        <f t="shared" si="135"/>
        <v>0</v>
      </c>
      <c r="BG449" s="97">
        <f t="shared" si="136"/>
        <v>0</v>
      </c>
      <c r="BH449" s="97">
        <f t="shared" si="137"/>
        <v>0</v>
      </c>
      <c r="BI449" s="97">
        <f t="shared" si="138"/>
        <v>0</v>
      </c>
      <c r="BJ449" s="7" t="s">
        <v>44</v>
      </c>
      <c r="BK449" s="98">
        <f t="shared" si="139"/>
        <v>0</v>
      </c>
      <c r="BL449" s="7" t="s">
        <v>163</v>
      </c>
      <c r="BM449" s="96" t="s">
        <v>1240</v>
      </c>
    </row>
    <row r="450" spans="2:65" s="1" customFormat="1" ht="24.3" hidden="1" customHeight="1" x14ac:dyDescent="0.2">
      <c r="B450" s="16"/>
      <c r="C450" s="85" t="s">
        <v>1241</v>
      </c>
      <c r="D450" s="85" t="s">
        <v>101</v>
      </c>
      <c r="E450" s="86" t="s">
        <v>1242</v>
      </c>
      <c r="F450" s="87" t="s">
        <v>1243</v>
      </c>
      <c r="G450" s="88" t="s">
        <v>152</v>
      </c>
      <c r="H450" s="89">
        <v>406.14</v>
      </c>
      <c r="I450" s="90"/>
      <c r="J450" s="89">
        <f t="shared" si="130"/>
        <v>0</v>
      </c>
      <c r="K450" s="91"/>
      <c r="L450" s="16"/>
      <c r="M450" s="92" t="s">
        <v>0</v>
      </c>
      <c r="N450" s="93" t="s">
        <v>24</v>
      </c>
      <c r="P450" s="94">
        <f t="shared" si="131"/>
        <v>0</v>
      </c>
      <c r="Q450" s="94">
        <v>3.2000000000000002E-3</v>
      </c>
      <c r="R450" s="94">
        <f t="shared" si="132"/>
        <v>1.2996479999999999</v>
      </c>
      <c r="S450" s="94">
        <v>0</v>
      </c>
      <c r="T450" s="95">
        <f t="shared" si="133"/>
        <v>0</v>
      </c>
      <c r="AR450" s="96" t="s">
        <v>163</v>
      </c>
      <c r="AT450" s="96" t="s">
        <v>101</v>
      </c>
      <c r="AU450" s="96" t="s">
        <v>44</v>
      </c>
      <c r="AY450" s="7" t="s">
        <v>99</v>
      </c>
      <c r="BE450" s="97">
        <f t="shared" si="134"/>
        <v>0</v>
      </c>
      <c r="BF450" s="97">
        <f t="shared" si="135"/>
        <v>0</v>
      </c>
      <c r="BG450" s="97">
        <f t="shared" si="136"/>
        <v>0</v>
      </c>
      <c r="BH450" s="97">
        <f t="shared" si="137"/>
        <v>0</v>
      </c>
      <c r="BI450" s="97">
        <f t="shared" si="138"/>
        <v>0</v>
      </c>
      <c r="BJ450" s="7" t="s">
        <v>44</v>
      </c>
      <c r="BK450" s="98">
        <f t="shared" si="139"/>
        <v>0</v>
      </c>
      <c r="BL450" s="7" t="s">
        <v>163</v>
      </c>
      <c r="BM450" s="96" t="s">
        <v>1244</v>
      </c>
    </row>
    <row r="451" spans="2:65" s="1" customFormat="1" ht="16.5" hidden="1" customHeight="1" x14ac:dyDescent="0.2">
      <c r="B451" s="16"/>
      <c r="C451" s="99" t="s">
        <v>1245</v>
      </c>
      <c r="D451" s="99" t="s">
        <v>370</v>
      </c>
      <c r="E451" s="100" t="s">
        <v>1246</v>
      </c>
      <c r="F451" s="101" t="s">
        <v>1247</v>
      </c>
      <c r="G451" s="102" t="s">
        <v>152</v>
      </c>
      <c r="H451" s="103">
        <v>351.38400000000001</v>
      </c>
      <c r="I451" s="104"/>
      <c r="J451" s="103">
        <f t="shared" si="130"/>
        <v>0</v>
      </c>
      <c r="K451" s="105"/>
      <c r="L451" s="106"/>
      <c r="M451" s="107" t="s">
        <v>0</v>
      </c>
      <c r="N451" s="108" t="s">
        <v>24</v>
      </c>
      <c r="P451" s="94">
        <f t="shared" si="131"/>
        <v>0</v>
      </c>
      <c r="Q451" s="94">
        <v>0</v>
      </c>
      <c r="R451" s="94">
        <f t="shared" si="132"/>
        <v>0</v>
      </c>
      <c r="S451" s="94">
        <v>0</v>
      </c>
      <c r="T451" s="95">
        <f t="shared" si="133"/>
        <v>0</v>
      </c>
      <c r="AR451" s="96" t="s">
        <v>228</v>
      </c>
      <c r="AT451" s="96" t="s">
        <v>370</v>
      </c>
      <c r="AU451" s="96" t="s">
        <v>44</v>
      </c>
      <c r="AY451" s="7" t="s">
        <v>99</v>
      </c>
      <c r="BE451" s="97">
        <f t="shared" si="134"/>
        <v>0</v>
      </c>
      <c r="BF451" s="97">
        <f t="shared" si="135"/>
        <v>0</v>
      </c>
      <c r="BG451" s="97">
        <f t="shared" si="136"/>
        <v>0</v>
      </c>
      <c r="BH451" s="97">
        <f t="shared" si="137"/>
        <v>0</v>
      </c>
      <c r="BI451" s="97">
        <f t="shared" si="138"/>
        <v>0</v>
      </c>
      <c r="BJ451" s="7" t="s">
        <v>44</v>
      </c>
      <c r="BK451" s="98">
        <f t="shared" si="139"/>
        <v>0</v>
      </c>
      <c r="BL451" s="7" t="s">
        <v>163</v>
      </c>
      <c r="BM451" s="96" t="s">
        <v>1248</v>
      </c>
    </row>
    <row r="452" spans="2:65" s="1" customFormat="1" ht="24.3" hidden="1" customHeight="1" x14ac:dyDescent="0.2">
      <c r="B452" s="16"/>
      <c r="C452" s="99" t="s">
        <v>1249</v>
      </c>
      <c r="D452" s="99" t="s">
        <v>370</v>
      </c>
      <c r="E452" s="100" t="s">
        <v>1250</v>
      </c>
      <c r="F452" s="101" t="s">
        <v>1251</v>
      </c>
      <c r="G452" s="102" t="s">
        <v>152</v>
      </c>
      <c r="H452" s="103">
        <v>70.451999999999998</v>
      </c>
      <c r="I452" s="104"/>
      <c r="J452" s="103">
        <f t="shared" si="130"/>
        <v>0</v>
      </c>
      <c r="K452" s="105"/>
      <c r="L452" s="106"/>
      <c r="M452" s="107" t="s">
        <v>0</v>
      </c>
      <c r="N452" s="108" t="s">
        <v>24</v>
      </c>
      <c r="P452" s="94">
        <f t="shared" si="131"/>
        <v>0</v>
      </c>
      <c r="Q452" s="94">
        <v>0</v>
      </c>
      <c r="R452" s="94">
        <f t="shared" si="132"/>
        <v>0</v>
      </c>
      <c r="S452" s="94">
        <v>0</v>
      </c>
      <c r="T452" s="95">
        <f t="shared" si="133"/>
        <v>0</v>
      </c>
      <c r="AR452" s="96" t="s">
        <v>228</v>
      </c>
      <c r="AT452" s="96" t="s">
        <v>370</v>
      </c>
      <c r="AU452" s="96" t="s">
        <v>44</v>
      </c>
      <c r="AY452" s="7" t="s">
        <v>99</v>
      </c>
      <c r="BE452" s="97">
        <f t="shared" si="134"/>
        <v>0</v>
      </c>
      <c r="BF452" s="97">
        <f t="shared" si="135"/>
        <v>0</v>
      </c>
      <c r="BG452" s="97">
        <f t="shared" si="136"/>
        <v>0</v>
      </c>
      <c r="BH452" s="97">
        <f t="shared" si="137"/>
        <v>0</v>
      </c>
      <c r="BI452" s="97">
        <f t="shared" si="138"/>
        <v>0</v>
      </c>
      <c r="BJ452" s="7" t="s">
        <v>44</v>
      </c>
      <c r="BK452" s="98">
        <f t="shared" si="139"/>
        <v>0</v>
      </c>
      <c r="BL452" s="7" t="s">
        <v>163</v>
      </c>
      <c r="BM452" s="96" t="s">
        <v>1252</v>
      </c>
    </row>
    <row r="453" spans="2:65" s="1" customFormat="1" ht="24.3" hidden="1" customHeight="1" x14ac:dyDescent="0.2">
      <c r="B453" s="16"/>
      <c r="C453" s="85" t="s">
        <v>1253</v>
      </c>
      <c r="D453" s="85" t="s">
        <v>101</v>
      </c>
      <c r="E453" s="86" t="s">
        <v>1254</v>
      </c>
      <c r="F453" s="87" t="s">
        <v>1255</v>
      </c>
      <c r="G453" s="88" t="s">
        <v>708</v>
      </c>
      <c r="H453" s="90"/>
      <c r="I453" s="90"/>
      <c r="J453" s="89">
        <f t="shared" si="130"/>
        <v>0</v>
      </c>
      <c r="K453" s="91"/>
      <c r="L453" s="16"/>
      <c r="M453" s="92" t="s">
        <v>0</v>
      </c>
      <c r="N453" s="93" t="s">
        <v>24</v>
      </c>
      <c r="P453" s="94">
        <f t="shared" si="131"/>
        <v>0</v>
      </c>
      <c r="Q453" s="94">
        <v>0</v>
      </c>
      <c r="R453" s="94">
        <f t="shared" si="132"/>
        <v>0</v>
      </c>
      <c r="S453" s="94">
        <v>0</v>
      </c>
      <c r="T453" s="95">
        <f t="shared" si="133"/>
        <v>0</v>
      </c>
      <c r="AR453" s="96" t="s">
        <v>163</v>
      </c>
      <c r="AT453" s="96" t="s">
        <v>101</v>
      </c>
      <c r="AU453" s="96" t="s">
        <v>44</v>
      </c>
      <c r="AY453" s="7" t="s">
        <v>99</v>
      </c>
      <c r="BE453" s="97">
        <f t="shared" si="134"/>
        <v>0</v>
      </c>
      <c r="BF453" s="97">
        <f t="shared" si="135"/>
        <v>0</v>
      </c>
      <c r="BG453" s="97">
        <f t="shared" si="136"/>
        <v>0</v>
      </c>
      <c r="BH453" s="97">
        <f t="shared" si="137"/>
        <v>0</v>
      </c>
      <c r="BI453" s="97">
        <f t="shared" si="138"/>
        <v>0</v>
      </c>
      <c r="BJ453" s="7" t="s">
        <v>44</v>
      </c>
      <c r="BK453" s="98">
        <f t="shared" si="139"/>
        <v>0</v>
      </c>
      <c r="BL453" s="7" t="s">
        <v>163</v>
      </c>
      <c r="BM453" s="96" t="s">
        <v>1256</v>
      </c>
    </row>
    <row r="454" spans="2:65" s="6" customFormat="1" ht="22.8" hidden="1" customHeight="1" x14ac:dyDescent="0.25">
      <c r="B454" s="73"/>
      <c r="D454" s="74" t="s">
        <v>40</v>
      </c>
      <c r="E454" s="83" t="s">
        <v>1257</v>
      </c>
      <c r="F454" s="83" t="s">
        <v>1258</v>
      </c>
      <c r="I454" s="76"/>
      <c r="J454" s="84">
        <f>BK454</f>
        <v>0</v>
      </c>
      <c r="L454" s="73"/>
      <c r="M454" s="78"/>
      <c r="P454" s="79">
        <f>SUM(P455:P461)</f>
        <v>0</v>
      </c>
      <c r="R454" s="79">
        <f>SUM(R455:R461)</f>
        <v>0.22928242999999998</v>
      </c>
      <c r="T454" s="80">
        <f>SUM(T455:T461)</f>
        <v>0</v>
      </c>
      <c r="AR454" s="74" t="s">
        <v>44</v>
      </c>
      <c r="AT454" s="81" t="s">
        <v>40</v>
      </c>
      <c r="AU454" s="81" t="s">
        <v>42</v>
      </c>
      <c r="AY454" s="74" t="s">
        <v>99</v>
      </c>
      <c r="BK454" s="82">
        <f>SUM(BK455:BK461)</f>
        <v>0</v>
      </c>
    </row>
    <row r="455" spans="2:65" s="1" customFormat="1" ht="24.3" hidden="1" customHeight="1" x14ac:dyDescent="0.2">
      <c r="B455" s="16"/>
      <c r="C455" s="85" t="s">
        <v>1259</v>
      </c>
      <c r="D455" s="85" t="s">
        <v>101</v>
      </c>
      <c r="E455" s="86" t="s">
        <v>1260</v>
      </c>
      <c r="F455" s="87" t="s">
        <v>1261</v>
      </c>
      <c r="G455" s="88" t="s">
        <v>597</v>
      </c>
      <c r="H455" s="89">
        <v>117.98</v>
      </c>
      <c r="I455" s="90"/>
      <c r="J455" s="89">
        <f t="shared" ref="J455:J461" si="140">ROUND(I455*H455,3)</f>
        <v>0</v>
      </c>
      <c r="K455" s="91"/>
      <c r="L455" s="16"/>
      <c r="M455" s="92" t="s">
        <v>0</v>
      </c>
      <c r="N455" s="93" t="s">
        <v>24</v>
      </c>
      <c r="P455" s="94">
        <f t="shared" ref="P455:P461" si="141">O455*H455</f>
        <v>0</v>
      </c>
      <c r="Q455" s="94">
        <v>2.0000000000000002E-5</v>
      </c>
      <c r="R455" s="94">
        <f t="shared" ref="R455:R461" si="142">Q455*H455</f>
        <v>2.3596000000000003E-3</v>
      </c>
      <c r="S455" s="94">
        <v>0</v>
      </c>
      <c r="T455" s="95">
        <f t="shared" ref="T455:T461" si="143">S455*H455</f>
        <v>0</v>
      </c>
      <c r="AR455" s="96" t="s">
        <v>163</v>
      </c>
      <c r="AT455" s="96" t="s">
        <v>101</v>
      </c>
      <c r="AU455" s="96" t="s">
        <v>44</v>
      </c>
      <c r="AY455" s="7" t="s">
        <v>99</v>
      </c>
      <c r="BE455" s="97">
        <f t="shared" ref="BE455:BE461" si="144">IF(N455="základná",J455,0)</f>
        <v>0</v>
      </c>
      <c r="BF455" s="97">
        <f t="shared" ref="BF455:BF461" si="145">IF(N455="znížená",J455,0)</f>
        <v>0</v>
      </c>
      <c r="BG455" s="97">
        <f t="shared" ref="BG455:BG461" si="146">IF(N455="zákl. prenesená",J455,0)</f>
        <v>0</v>
      </c>
      <c r="BH455" s="97">
        <f t="shared" ref="BH455:BH461" si="147">IF(N455="zníž. prenesená",J455,0)</f>
        <v>0</v>
      </c>
      <c r="BI455" s="97">
        <f t="shared" ref="BI455:BI461" si="148">IF(N455="nulová",J455,0)</f>
        <v>0</v>
      </c>
      <c r="BJ455" s="7" t="s">
        <v>44</v>
      </c>
      <c r="BK455" s="98">
        <f t="shared" ref="BK455:BK461" si="149">ROUND(I455*H455,3)</f>
        <v>0</v>
      </c>
      <c r="BL455" s="7" t="s">
        <v>163</v>
      </c>
      <c r="BM455" s="96" t="s">
        <v>1262</v>
      </c>
    </row>
    <row r="456" spans="2:65" s="1" customFormat="1" ht="16.5" hidden="1" customHeight="1" x14ac:dyDescent="0.2">
      <c r="B456" s="16"/>
      <c r="C456" s="99" t="s">
        <v>1263</v>
      </c>
      <c r="D456" s="99" t="s">
        <v>370</v>
      </c>
      <c r="E456" s="100" t="s">
        <v>1264</v>
      </c>
      <c r="F456" s="101" t="s">
        <v>1265</v>
      </c>
      <c r="G456" s="102" t="s">
        <v>597</v>
      </c>
      <c r="H456" s="103">
        <v>119.16</v>
      </c>
      <c r="I456" s="104"/>
      <c r="J456" s="103">
        <f t="shared" si="140"/>
        <v>0</v>
      </c>
      <c r="K456" s="105"/>
      <c r="L456" s="106"/>
      <c r="M456" s="107" t="s">
        <v>0</v>
      </c>
      <c r="N456" s="108" t="s">
        <v>24</v>
      </c>
      <c r="P456" s="94">
        <f t="shared" si="141"/>
        <v>0</v>
      </c>
      <c r="Q456" s="94">
        <v>8.0000000000000004E-4</v>
      </c>
      <c r="R456" s="94">
        <f t="shared" si="142"/>
        <v>9.5327999999999996E-2</v>
      </c>
      <c r="S456" s="94">
        <v>0</v>
      </c>
      <c r="T456" s="95">
        <f t="shared" si="143"/>
        <v>0</v>
      </c>
      <c r="AR456" s="96" t="s">
        <v>228</v>
      </c>
      <c r="AT456" s="96" t="s">
        <v>370</v>
      </c>
      <c r="AU456" s="96" t="s">
        <v>44</v>
      </c>
      <c r="AY456" s="7" t="s">
        <v>99</v>
      </c>
      <c r="BE456" s="97">
        <f t="shared" si="144"/>
        <v>0</v>
      </c>
      <c r="BF456" s="97">
        <f t="shared" si="145"/>
        <v>0</v>
      </c>
      <c r="BG456" s="97">
        <f t="shared" si="146"/>
        <v>0</v>
      </c>
      <c r="BH456" s="97">
        <f t="shared" si="147"/>
        <v>0</v>
      </c>
      <c r="BI456" s="97">
        <f t="shared" si="148"/>
        <v>0</v>
      </c>
      <c r="BJ456" s="7" t="s">
        <v>44</v>
      </c>
      <c r="BK456" s="98">
        <f t="shared" si="149"/>
        <v>0</v>
      </c>
      <c r="BL456" s="7" t="s">
        <v>163</v>
      </c>
      <c r="BM456" s="96" t="s">
        <v>1266</v>
      </c>
    </row>
    <row r="457" spans="2:65" s="1" customFormat="1" ht="16.5" hidden="1" customHeight="1" x14ac:dyDescent="0.2">
      <c r="B457" s="16"/>
      <c r="C457" s="85" t="s">
        <v>1267</v>
      </c>
      <c r="D457" s="85" t="s">
        <v>101</v>
      </c>
      <c r="E457" s="86" t="s">
        <v>1268</v>
      </c>
      <c r="F457" s="87" t="s">
        <v>1269</v>
      </c>
      <c r="G457" s="88" t="s">
        <v>597</v>
      </c>
      <c r="H457" s="89">
        <v>59.65</v>
      </c>
      <c r="I457" s="90"/>
      <c r="J457" s="89">
        <f t="shared" si="140"/>
        <v>0</v>
      </c>
      <c r="K457" s="91"/>
      <c r="L457" s="16"/>
      <c r="M457" s="92" t="s">
        <v>0</v>
      </c>
      <c r="N457" s="93" t="s">
        <v>24</v>
      </c>
      <c r="P457" s="94">
        <f t="shared" si="141"/>
        <v>0</v>
      </c>
      <c r="Q457" s="94">
        <v>1.0000000000000001E-5</v>
      </c>
      <c r="R457" s="94">
        <f t="shared" si="142"/>
        <v>5.9650000000000002E-4</v>
      </c>
      <c r="S457" s="94">
        <v>0</v>
      </c>
      <c r="T457" s="95">
        <f t="shared" si="143"/>
        <v>0</v>
      </c>
      <c r="AR457" s="96" t="s">
        <v>163</v>
      </c>
      <c r="AT457" s="96" t="s">
        <v>101</v>
      </c>
      <c r="AU457" s="96" t="s">
        <v>44</v>
      </c>
      <c r="AY457" s="7" t="s">
        <v>99</v>
      </c>
      <c r="BE457" s="97">
        <f t="shared" si="144"/>
        <v>0</v>
      </c>
      <c r="BF457" s="97">
        <f t="shared" si="145"/>
        <v>0</v>
      </c>
      <c r="BG457" s="97">
        <f t="shared" si="146"/>
        <v>0</v>
      </c>
      <c r="BH457" s="97">
        <f t="shared" si="147"/>
        <v>0</v>
      </c>
      <c r="BI457" s="97">
        <f t="shared" si="148"/>
        <v>0</v>
      </c>
      <c r="BJ457" s="7" t="s">
        <v>44</v>
      </c>
      <c r="BK457" s="98">
        <f t="shared" si="149"/>
        <v>0</v>
      </c>
      <c r="BL457" s="7" t="s">
        <v>163</v>
      </c>
      <c r="BM457" s="96" t="s">
        <v>1270</v>
      </c>
    </row>
    <row r="458" spans="2:65" s="1" customFormat="1" ht="16.5" hidden="1" customHeight="1" x14ac:dyDescent="0.2">
      <c r="B458" s="16"/>
      <c r="C458" s="99" t="s">
        <v>1271</v>
      </c>
      <c r="D458" s="99" t="s">
        <v>370</v>
      </c>
      <c r="E458" s="100" t="s">
        <v>1272</v>
      </c>
      <c r="F458" s="101" t="s">
        <v>1273</v>
      </c>
      <c r="G458" s="102" t="s">
        <v>597</v>
      </c>
      <c r="H458" s="103">
        <v>60.247</v>
      </c>
      <c r="I458" s="104"/>
      <c r="J458" s="103">
        <f t="shared" si="140"/>
        <v>0</v>
      </c>
      <c r="K458" s="105"/>
      <c r="L458" s="106"/>
      <c r="M458" s="107" t="s">
        <v>0</v>
      </c>
      <c r="N458" s="108" t="s">
        <v>24</v>
      </c>
      <c r="P458" s="94">
        <f t="shared" si="141"/>
        <v>0</v>
      </c>
      <c r="Q458" s="94">
        <v>3.8999999999999999E-4</v>
      </c>
      <c r="R458" s="94">
        <f t="shared" si="142"/>
        <v>2.3496329999999999E-2</v>
      </c>
      <c r="S458" s="94">
        <v>0</v>
      </c>
      <c r="T458" s="95">
        <f t="shared" si="143"/>
        <v>0</v>
      </c>
      <c r="AR458" s="96" t="s">
        <v>228</v>
      </c>
      <c r="AT458" s="96" t="s">
        <v>370</v>
      </c>
      <c r="AU458" s="96" t="s">
        <v>44</v>
      </c>
      <c r="AY458" s="7" t="s">
        <v>99</v>
      </c>
      <c r="BE458" s="97">
        <f t="shared" si="144"/>
        <v>0</v>
      </c>
      <c r="BF458" s="97">
        <f t="shared" si="145"/>
        <v>0</v>
      </c>
      <c r="BG458" s="97">
        <f t="shared" si="146"/>
        <v>0</v>
      </c>
      <c r="BH458" s="97">
        <f t="shared" si="147"/>
        <v>0</v>
      </c>
      <c r="BI458" s="97">
        <f t="shared" si="148"/>
        <v>0</v>
      </c>
      <c r="BJ458" s="7" t="s">
        <v>44</v>
      </c>
      <c r="BK458" s="98">
        <f t="shared" si="149"/>
        <v>0</v>
      </c>
      <c r="BL458" s="7" t="s">
        <v>163</v>
      </c>
      <c r="BM458" s="96" t="s">
        <v>1274</v>
      </c>
    </row>
    <row r="459" spans="2:65" s="1" customFormat="1" ht="24.3" hidden="1" customHeight="1" x14ac:dyDescent="0.2">
      <c r="B459" s="16"/>
      <c r="C459" s="85" t="s">
        <v>1275</v>
      </c>
      <c r="D459" s="85" t="s">
        <v>101</v>
      </c>
      <c r="E459" s="86" t="s">
        <v>1276</v>
      </c>
      <c r="F459" s="87" t="s">
        <v>1277</v>
      </c>
      <c r="G459" s="88" t="s">
        <v>152</v>
      </c>
      <c r="H459" s="89">
        <v>131.1</v>
      </c>
      <c r="I459" s="90"/>
      <c r="J459" s="89">
        <f t="shared" si="140"/>
        <v>0</v>
      </c>
      <c r="K459" s="91"/>
      <c r="L459" s="16"/>
      <c r="M459" s="92" t="s">
        <v>0</v>
      </c>
      <c r="N459" s="93" t="s">
        <v>24</v>
      </c>
      <c r="P459" s="94">
        <f t="shared" si="141"/>
        <v>0</v>
      </c>
      <c r="Q459" s="94">
        <v>8.1999999999999998E-4</v>
      </c>
      <c r="R459" s="94">
        <f t="shared" si="142"/>
        <v>0.10750199999999999</v>
      </c>
      <c r="S459" s="94">
        <v>0</v>
      </c>
      <c r="T459" s="95">
        <f t="shared" si="143"/>
        <v>0</v>
      </c>
      <c r="AR459" s="96" t="s">
        <v>163</v>
      </c>
      <c r="AT459" s="96" t="s">
        <v>101</v>
      </c>
      <c r="AU459" s="96" t="s">
        <v>44</v>
      </c>
      <c r="AY459" s="7" t="s">
        <v>99</v>
      </c>
      <c r="BE459" s="97">
        <f t="shared" si="144"/>
        <v>0</v>
      </c>
      <c r="BF459" s="97">
        <f t="shared" si="145"/>
        <v>0</v>
      </c>
      <c r="BG459" s="97">
        <f t="shared" si="146"/>
        <v>0</v>
      </c>
      <c r="BH459" s="97">
        <f t="shared" si="147"/>
        <v>0</v>
      </c>
      <c r="BI459" s="97">
        <f t="shared" si="148"/>
        <v>0</v>
      </c>
      <c r="BJ459" s="7" t="s">
        <v>44</v>
      </c>
      <c r="BK459" s="98">
        <f t="shared" si="149"/>
        <v>0</v>
      </c>
      <c r="BL459" s="7" t="s">
        <v>163</v>
      </c>
      <c r="BM459" s="96" t="s">
        <v>1278</v>
      </c>
    </row>
    <row r="460" spans="2:65" s="1" customFormat="1" ht="16.5" hidden="1" customHeight="1" x14ac:dyDescent="0.2">
      <c r="B460" s="16"/>
      <c r="C460" s="99" t="s">
        <v>1279</v>
      </c>
      <c r="D460" s="99" t="s">
        <v>370</v>
      </c>
      <c r="E460" s="100" t="s">
        <v>1280</v>
      </c>
      <c r="F460" s="101" t="s">
        <v>1281</v>
      </c>
      <c r="G460" s="102" t="s">
        <v>152</v>
      </c>
      <c r="H460" s="103">
        <v>133.72200000000001</v>
      </c>
      <c r="I460" s="104"/>
      <c r="J460" s="103">
        <f t="shared" si="140"/>
        <v>0</v>
      </c>
      <c r="K460" s="105"/>
      <c r="L460" s="106"/>
      <c r="M460" s="107" t="s">
        <v>0</v>
      </c>
      <c r="N460" s="108" t="s">
        <v>24</v>
      </c>
      <c r="P460" s="94">
        <f t="shared" si="141"/>
        <v>0</v>
      </c>
      <c r="Q460" s="94">
        <v>0</v>
      </c>
      <c r="R460" s="94">
        <f t="shared" si="142"/>
        <v>0</v>
      </c>
      <c r="S460" s="94">
        <v>0</v>
      </c>
      <c r="T460" s="95">
        <f t="shared" si="143"/>
        <v>0</v>
      </c>
      <c r="AR460" s="96" t="s">
        <v>228</v>
      </c>
      <c r="AT460" s="96" t="s">
        <v>370</v>
      </c>
      <c r="AU460" s="96" t="s">
        <v>44</v>
      </c>
      <c r="AY460" s="7" t="s">
        <v>99</v>
      </c>
      <c r="BE460" s="97">
        <f t="shared" si="144"/>
        <v>0</v>
      </c>
      <c r="BF460" s="97">
        <f t="shared" si="145"/>
        <v>0</v>
      </c>
      <c r="BG460" s="97">
        <f t="shared" si="146"/>
        <v>0</v>
      </c>
      <c r="BH460" s="97">
        <f t="shared" si="147"/>
        <v>0</v>
      </c>
      <c r="BI460" s="97">
        <f t="shared" si="148"/>
        <v>0</v>
      </c>
      <c r="BJ460" s="7" t="s">
        <v>44</v>
      </c>
      <c r="BK460" s="98">
        <f t="shared" si="149"/>
        <v>0</v>
      </c>
      <c r="BL460" s="7" t="s">
        <v>163</v>
      </c>
      <c r="BM460" s="96" t="s">
        <v>1282</v>
      </c>
    </row>
    <row r="461" spans="2:65" s="1" customFormat="1" ht="24.3" hidden="1" customHeight="1" x14ac:dyDescent="0.2">
      <c r="B461" s="16"/>
      <c r="C461" s="85" t="s">
        <v>1283</v>
      </c>
      <c r="D461" s="85" t="s">
        <v>101</v>
      </c>
      <c r="E461" s="86" t="s">
        <v>1284</v>
      </c>
      <c r="F461" s="87" t="s">
        <v>1285</v>
      </c>
      <c r="G461" s="88" t="s">
        <v>708</v>
      </c>
      <c r="H461" s="90"/>
      <c r="I461" s="90"/>
      <c r="J461" s="89">
        <f t="shared" si="140"/>
        <v>0</v>
      </c>
      <c r="K461" s="91"/>
      <c r="L461" s="16"/>
      <c r="M461" s="92" t="s">
        <v>0</v>
      </c>
      <c r="N461" s="93" t="s">
        <v>24</v>
      </c>
      <c r="P461" s="94">
        <f t="shared" si="141"/>
        <v>0</v>
      </c>
      <c r="Q461" s="94">
        <v>0</v>
      </c>
      <c r="R461" s="94">
        <f t="shared" si="142"/>
        <v>0</v>
      </c>
      <c r="S461" s="94">
        <v>0</v>
      </c>
      <c r="T461" s="95">
        <f t="shared" si="143"/>
        <v>0</v>
      </c>
      <c r="AR461" s="96" t="s">
        <v>163</v>
      </c>
      <c r="AT461" s="96" t="s">
        <v>101</v>
      </c>
      <c r="AU461" s="96" t="s">
        <v>44</v>
      </c>
      <c r="AY461" s="7" t="s">
        <v>99</v>
      </c>
      <c r="BE461" s="97">
        <f t="shared" si="144"/>
        <v>0</v>
      </c>
      <c r="BF461" s="97">
        <f t="shared" si="145"/>
        <v>0</v>
      </c>
      <c r="BG461" s="97">
        <f t="shared" si="146"/>
        <v>0</v>
      </c>
      <c r="BH461" s="97">
        <f t="shared" si="147"/>
        <v>0</v>
      </c>
      <c r="BI461" s="97">
        <f t="shared" si="148"/>
        <v>0</v>
      </c>
      <c r="BJ461" s="7" t="s">
        <v>44</v>
      </c>
      <c r="BK461" s="98">
        <f t="shared" si="149"/>
        <v>0</v>
      </c>
      <c r="BL461" s="7" t="s">
        <v>163</v>
      </c>
      <c r="BM461" s="96" t="s">
        <v>1286</v>
      </c>
    </row>
    <row r="462" spans="2:65" s="6" customFormat="1" ht="22.8" hidden="1" customHeight="1" x14ac:dyDescent="0.25">
      <c r="B462" s="73"/>
      <c r="D462" s="74" t="s">
        <v>40</v>
      </c>
      <c r="E462" s="83" t="s">
        <v>1287</v>
      </c>
      <c r="F462" s="83" t="s">
        <v>1288</v>
      </c>
      <c r="I462" s="76"/>
      <c r="J462" s="84">
        <f>BK462</f>
        <v>0</v>
      </c>
      <c r="L462" s="73"/>
      <c r="M462" s="78"/>
      <c r="P462" s="79">
        <f>SUM(P463:P468)</f>
        <v>0</v>
      </c>
      <c r="R462" s="79">
        <f>SUM(R463:R468)</f>
        <v>0.10963264</v>
      </c>
      <c r="T462" s="80">
        <f>SUM(T463:T468)</f>
        <v>0</v>
      </c>
      <c r="AR462" s="74" t="s">
        <v>44</v>
      </c>
      <c r="AT462" s="81" t="s">
        <v>40</v>
      </c>
      <c r="AU462" s="81" t="s">
        <v>42</v>
      </c>
      <c r="AY462" s="74" t="s">
        <v>99</v>
      </c>
      <c r="BK462" s="82">
        <f>SUM(BK463:BK468)</f>
        <v>0</v>
      </c>
    </row>
    <row r="463" spans="2:65" s="1" customFormat="1" ht="24.3" hidden="1" customHeight="1" x14ac:dyDescent="0.2">
      <c r="B463" s="16"/>
      <c r="C463" s="99" t="s">
        <v>1289</v>
      </c>
      <c r="D463" s="99" t="s">
        <v>370</v>
      </c>
      <c r="E463" s="100" t="s">
        <v>1290</v>
      </c>
      <c r="F463" s="101" t="s">
        <v>1291</v>
      </c>
      <c r="G463" s="102" t="s">
        <v>152</v>
      </c>
      <c r="H463" s="103">
        <v>24.43</v>
      </c>
      <c r="I463" s="104"/>
      <c r="J463" s="103">
        <f t="shared" ref="J463:J468" si="150">ROUND(I463*H463,3)</f>
        <v>0</v>
      </c>
      <c r="K463" s="105"/>
      <c r="L463" s="106"/>
      <c r="M463" s="107" t="s">
        <v>0</v>
      </c>
      <c r="N463" s="108" t="s">
        <v>24</v>
      </c>
      <c r="P463" s="94">
        <f t="shared" ref="P463:P468" si="151">O463*H463</f>
        <v>0</v>
      </c>
      <c r="Q463" s="94">
        <v>0</v>
      </c>
      <c r="R463" s="94">
        <f t="shared" ref="R463:R468" si="152">Q463*H463</f>
        <v>0</v>
      </c>
      <c r="S463" s="94">
        <v>0</v>
      </c>
      <c r="T463" s="95">
        <f t="shared" ref="T463:T468" si="153">S463*H463</f>
        <v>0</v>
      </c>
      <c r="AR463" s="96" t="s">
        <v>228</v>
      </c>
      <c r="AT463" s="96" t="s">
        <v>370</v>
      </c>
      <c r="AU463" s="96" t="s">
        <v>44</v>
      </c>
      <c r="AY463" s="7" t="s">
        <v>99</v>
      </c>
      <c r="BE463" s="97">
        <f t="shared" ref="BE463:BE468" si="154">IF(N463="základná",J463,0)</f>
        <v>0</v>
      </c>
      <c r="BF463" s="97">
        <f t="shared" ref="BF463:BF468" si="155">IF(N463="znížená",J463,0)</f>
        <v>0</v>
      </c>
      <c r="BG463" s="97">
        <f t="shared" ref="BG463:BG468" si="156">IF(N463="zákl. prenesená",J463,0)</f>
        <v>0</v>
      </c>
      <c r="BH463" s="97">
        <f t="shared" ref="BH463:BH468" si="157">IF(N463="zníž. prenesená",J463,0)</f>
        <v>0</v>
      </c>
      <c r="BI463" s="97">
        <f t="shared" ref="BI463:BI468" si="158">IF(N463="nulová",J463,0)</f>
        <v>0</v>
      </c>
      <c r="BJ463" s="7" t="s">
        <v>44</v>
      </c>
      <c r="BK463" s="98">
        <f t="shared" ref="BK463:BK468" si="159">ROUND(I463*H463,3)</f>
        <v>0</v>
      </c>
      <c r="BL463" s="7" t="s">
        <v>163</v>
      </c>
      <c r="BM463" s="96" t="s">
        <v>1292</v>
      </c>
    </row>
    <row r="464" spans="2:65" s="1" customFormat="1" ht="21.75" hidden="1" customHeight="1" x14ac:dyDescent="0.2">
      <c r="B464" s="16"/>
      <c r="C464" s="85" t="s">
        <v>1293</v>
      </c>
      <c r="D464" s="85" t="s">
        <v>101</v>
      </c>
      <c r="E464" s="86" t="s">
        <v>1294</v>
      </c>
      <c r="F464" s="87" t="s">
        <v>1295</v>
      </c>
      <c r="G464" s="88" t="s">
        <v>597</v>
      </c>
      <c r="H464" s="89">
        <v>237.18600000000001</v>
      </c>
      <c r="I464" s="90"/>
      <c r="J464" s="89">
        <f t="shared" si="150"/>
        <v>0</v>
      </c>
      <c r="K464" s="91"/>
      <c r="L464" s="16"/>
      <c r="M464" s="92" t="s">
        <v>0</v>
      </c>
      <c r="N464" s="93" t="s">
        <v>24</v>
      </c>
      <c r="P464" s="94">
        <f t="shared" si="151"/>
        <v>0</v>
      </c>
      <c r="Q464" s="94">
        <v>4.0000000000000003E-5</v>
      </c>
      <c r="R464" s="94">
        <f t="shared" si="152"/>
        <v>9.4874400000000015E-3</v>
      </c>
      <c r="S464" s="94">
        <v>0</v>
      </c>
      <c r="T464" s="95">
        <f t="shared" si="153"/>
        <v>0</v>
      </c>
      <c r="AR464" s="96" t="s">
        <v>163</v>
      </c>
      <c r="AT464" s="96" t="s">
        <v>101</v>
      </c>
      <c r="AU464" s="96" t="s">
        <v>44</v>
      </c>
      <c r="AY464" s="7" t="s">
        <v>99</v>
      </c>
      <c r="BE464" s="97">
        <f t="shared" si="154"/>
        <v>0</v>
      </c>
      <c r="BF464" s="97">
        <f t="shared" si="155"/>
        <v>0</v>
      </c>
      <c r="BG464" s="97">
        <f t="shared" si="156"/>
        <v>0</v>
      </c>
      <c r="BH464" s="97">
        <f t="shared" si="157"/>
        <v>0</v>
      </c>
      <c r="BI464" s="97">
        <f t="shared" si="158"/>
        <v>0</v>
      </c>
      <c r="BJ464" s="7" t="s">
        <v>44</v>
      </c>
      <c r="BK464" s="98">
        <f t="shared" si="159"/>
        <v>0</v>
      </c>
      <c r="BL464" s="7" t="s">
        <v>163</v>
      </c>
      <c r="BM464" s="96" t="s">
        <v>1296</v>
      </c>
    </row>
    <row r="465" spans="2:65" s="1" customFormat="1" ht="24.3" hidden="1" customHeight="1" x14ac:dyDescent="0.2">
      <c r="B465" s="16"/>
      <c r="C465" s="99" t="s">
        <v>1297</v>
      </c>
      <c r="D465" s="99" t="s">
        <v>370</v>
      </c>
      <c r="E465" s="100" t="s">
        <v>1290</v>
      </c>
      <c r="F465" s="101" t="s">
        <v>1291</v>
      </c>
      <c r="G465" s="102" t="s">
        <v>152</v>
      </c>
      <c r="H465" s="103">
        <v>271.44600000000003</v>
      </c>
      <c r="I465" s="104"/>
      <c r="J465" s="103">
        <f t="shared" si="150"/>
        <v>0</v>
      </c>
      <c r="K465" s="105"/>
      <c r="L465" s="106"/>
      <c r="M465" s="107" t="s">
        <v>0</v>
      </c>
      <c r="N465" s="108" t="s">
        <v>24</v>
      </c>
      <c r="P465" s="94">
        <f t="shared" si="151"/>
        <v>0</v>
      </c>
      <c r="Q465" s="94">
        <v>0</v>
      </c>
      <c r="R465" s="94">
        <f t="shared" si="152"/>
        <v>0</v>
      </c>
      <c r="S465" s="94">
        <v>0</v>
      </c>
      <c r="T465" s="95">
        <f t="shared" si="153"/>
        <v>0</v>
      </c>
      <c r="AR465" s="96" t="s">
        <v>228</v>
      </c>
      <c r="AT465" s="96" t="s">
        <v>370</v>
      </c>
      <c r="AU465" s="96" t="s">
        <v>44</v>
      </c>
      <c r="AY465" s="7" t="s">
        <v>99</v>
      </c>
      <c r="BE465" s="97">
        <f t="shared" si="154"/>
        <v>0</v>
      </c>
      <c r="BF465" s="97">
        <f t="shared" si="155"/>
        <v>0</v>
      </c>
      <c r="BG465" s="97">
        <f t="shared" si="156"/>
        <v>0</v>
      </c>
      <c r="BH465" s="97">
        <f t="shared" si="157"/>
        <v>0</v>
      </c>
      <c r="BI465" s="97">
        <f t="shared" si="158"/>
        <v>0</v>
      </c>
      <c r="BJ465" s="7" t="s">
        <v>44</v>
      </c>
      <c r="BK465" s="98">
        <f t="shared" si="159"/>
        <v>0</v>
      </c>
      <c r="BL465" s="7" t="s">
        <v>163</v>
      </c>
      <c r="BM465" s="96" t="s">
        <v>1298</v>
      </c>
    </row>
    <row r="466" spans="2:65" s="1" customFormat="1" ht="24.3" hidden="1" customHeight="1" x14ac:dyDescent="0.2">
      <c r="B466" s="16"/>
      <c r="C466" s="85" t="s">
        <v>1299</v>
      </c>
      <c r="D466" s="85" t="s">
        <v>101</v>
      </c>
      <c r="E466" s="86" t="s">
        <v>1300</v>
      </c>
      <c r="F466" s="87" t="s">
        <v>1301</v>
      </c>
      <c r="G466" s="88" t="s">
        <v>152</v>
      </c>
      <c r="H466" s="89">
        <v>263.54000000000002</v>
      </c>
      <c r="I466" s="90"/>
      <c r="J466" s="89">
        <f t="shared" si="150"/>
        <v>0</v>
      </c>
      <c r="K466" s="91"/>
      <c r="L466" s="16"/>
      <c r="M466" s="92" t="s">
        <v>0</v>
      </c>
      <c r="N466" s="93" t="s">
        <v>24</v>
      </c>
      <c r="P466" s="94">
        <f t="shared" si="151"/>
        <v>0</v>
      </c>
      <c r="Q466" s="94">
        <v>2.9999999999999997E-4</v>
      </c>
      <c r="R466" s="94">
        <f t="shared" si="152"/>
        <v>7.9061999999999993E-2</v>
      </c>
      <c r="S466" s="94">
        <v>0</v>
      </c>
      <c r="T466" s="95">
        <f t="shared" si="153"/>
        <v>0</v>
      </c>
      <c r="AR466" s="96" t="s">
        <v>163</v>
      </c>
      <c r="AT466" s="96" t="s">
        <v>101</v>
      </c>
      <c r="AU466" s="96" t="s">
        <v>44</v>
      </c>
      <c r="AY466" s="7" t="s">
        <v>99</v>
      </c>
      <c r="BE466" s="97">
        <f t="shared" si="154"/>
        <v>0</v>
      </c>
      <c r="BF466" s="97">
        <f t="shared" si="155"/>
        <v>0</v>
      </c>
      <c r="BG466" s="97">
        <f t="shared" si="156"/>
        <v>0</v>
      </c>
      <c r="BH466" s="97">
        <f t="shared" si="157"/>
        <v>0</v>
      </c>
      <c r="BI466" s="97">
        <f t="shared" si="158"/>
        <v>0</v>
      </c>
      <c r="BJ466" s="7" t="s">
        <v>44</v>
      </c>
      <c r="BK466" s="98">
        <f t="shared" si="159"/>
        <v>0</v>
      </c>
      <c r="BL466" s="7" t="s">
        <v>163</v>
      </c>
      <c r="BM466" s="96" t="s">
        <v>1302</v>
      </c>
    </row>
    <row r="467" spans="2:65" s="1" customFormat="1" ht="24.3" hidden="1" customHeight="1" x14ac:dyDescent="0.2">
      <c r="B467" s="16"/>
      <c r="C467" s="85" t="s">
        <v>1303</v>
      </c>
      <c r="D467" s="85" t="s">
        <v>101</v>
      </c>
      <c r="E467" s="86" t="s">
        <v>1304</v>
      </c>
      <c r="F467" s="87" t="s">
        <v>1305</v>
      </c>
      <c r="G467" s="88" t="s">
        <v>152</v>
      </c>
      <c r="H467" s="89">
        <v>263.54000000000002</v>
      </c>
      <c r="I467" s="90"/>
      <c r="J467" s="89">
        <f t="shared" si="150"/>
        <v>0</v>
      </c>
      <c r="K467" s="91"/>
      <c r="L467" s="16"/>
      <c r="M467" s="92" t="s">
        <v>0</v>
      </c>
      <c r="N467" s="93" t="s">
        <v>24</v>
      </c>
      <c r="P467" s="94">
        <f t="shared" si="151"/>
        <v>0</v>
      </c>
      <c r="Q467" s="94">
        <v>8.0000000000000007E-5</v>
      </c>
      <c r="R467" s="94">
        <f t="shared" si="152"/>
        <v>2.1083200000000003E-2</v>
      </c>
      <c r="S467" s="94">
        <v>0</v>
      </c>
      <c r="T467" s="95">
        <f t="shared" si="153"/>
        <v>0</v>
      </c>
      <c r="AR467" s="96" t="s">
        <v>163</v>
      </c>
      <c r="AT467" s="96" t="s">
        <v>101</v>
      </c>
      <c r="AU467" s="96" t="s">
        <v>44</v>
      </c>
      <c r="AY467" s="7" t="s">
        <v>99</v>
      </c>
      <c r="BE467" s="97">
        <f t="shared" si="154"/>
        <v>0</v>
      </c>
      <c r="BF467" s="97">
        <f t="shared" si="155"/>
        <v>0</v>
      </c>
      <c r="BG467" s="97">
        <f t="shared" si="156"/>
        <v>0</v>
      </c>
      <c r="BH467" s="97">
        <f t="shared" si="157"/>
        <v>0</v>
      </c>
      <c r="BI467" s="97">
        <f t="shared" si="158"/>
        <v>0</v>
      </c>
      <c r="BJ467" s="7" t="s">
        <v>44</v>
      </c>
      <c r="BK467" s="98">
        <f t="shared" si="159"/>
        <v>0</v>
      </c>
      <c r="BL467" s="7" t="s">
        <v>163</v>
      </c>
      <c r="BM467" s="96" t="s">
        <v>1306</v>
      </c>
    </row>
    <row r="468" spans="2:65" s="1" customFormat="1" ht="24.3" hidden="1" customHeight="1" x14ac:dyDescent="0.2">
      <c r="B468" s="16"/>
      <c r="C468" s="85" t="s">
        <v>1307</v>
      </c>
      <c r="D468" s="85" t="s">
        <v>101</v>
      </c>
      <c r="E468" s="86" t="s">
        <v>1308</v>
      </c>
      <c r="F468" s="87" t="s">
        <v>1309</v>
      </c>
      <c r="G468" s="88" t="s">
        <v>708</v>
      </c>
      <c r="H468" s="90"/>
      <c r="I468" s="90"/>
      <c r="J468" s="89">
        <f t="shared" si="150"/>
        <v>0</v>
      </c>
      <c r="K468" s="91"/>
      <c r="L468" s="16"/>
      <c r="M468" s="92" t="s">
        <v>0</v>
      </c>
      <c r="N468" s="93" t="s">
        <v>24</v>
      </c>
      <c r="P468" s="94">
        <f t="shared" si="151"/>
        <v>0</v>
      </c>
      <c r="Q468" s="94">
        <v>0</v>
      </c>
      <c r="R468" s="94">
        <f t="shared" si="152"/>
        <v>0</v>
      </c>
      <c r="S468" s="94">
        <v>0</v>
      </c>
      <c r="T468" s="95">
        <f t="shared" si="153"/>
        <v>0</v>
      </c>
      <c r="AR468" s="96" t="s">
        <v>163</v>
      </c>
      <c r="AT468" s="96" t="s">
        <v>101</v>
      </c>
      <c r="AU468" s="96" t="s">
        <v>44</v>
      </c>
      <c r="AY468" s="7" t="s">
        <v>99</v>
      </c>
      <c r="BE468" s="97">
        <f t="shared" si="154"/>
        <v>0</v>
      </c>
      <c r="BF468" s="97">
        <f t="shared" si="155"/>
        <v>0</v>
      </c>
      <c r="BG468" s="97">
        <f t="shared" si="156"/>
        <v>0</v>
      </c>
      <c r="BH468" s="97">
        <f t="shared" si="157"/>
        <v>0</v>
      </c>
      <c r="BI468" s="97">
        <f t="shared" si="158"/>
        <v>0</v>
      </c>
      <c r="BJ468" s="7" t="s">
        <v>44</v>
      </c>
      <c r="BK468" s="98">
        <f t="shared" si="159"/>
        <v>0</v>
      </c>
      <c r="BL468" s="7" t="s">
        <v>163</v>
      </c>
      <c r="BM468" s="96" t="s">
        <v>1310</v>
      </c>
    </row>
    <row r="469" spans="2:65" s="6" customFormat="1" ht="22.8" hidden="1" customHeight="1" x14ac:dyDescent="0.25">
      <c r="B469" s="73"/>
      <c r="D469" s="74" t="s">
        <v>40</v>
      </c>
      <c r="E469" s="83" t="s">
        <v>1311</v>
      </c>
      <c r="F469" s="83" t="s">
        <v>1312</v>
      </c>
      <c r="I469" s="76"/>
      <c r="J469" s="84">
        <f>BK469</f>
        <v>0</v>
      </c>
      <c r="L469" s="73"/>
      <c r="M469" s="78"/>
      <c r="P469" s="79">
        <f>SUM(P470:P471)</f>
        <v>0</v>
      </c>
      <c r="R469" s="79">
        <f>SUM(R470:R471)</f>
        <v>0</v>
      </c>
      <c r="T469" s="80">
        <f>SUM(T470:T471)</f>
        <v>0</v>
      </c>
      <c r="AR469" s="74" t="s">
        <v>44</v>
      </c>
      <c r="AT469" s="81" t="s">
        <v>40</v>
      </c>
      <c r="AU469" s="81" t="s">
        <v>42</v>
      </c>
      <c r="AY469" s="74" t="s">
        <v>99</v>
      </c>
      <c r="BK469" s="82">
        <f>SUM(BK470:BK471)</f>
        <v>0</v>
      </c>
    </row>
    <row r="470" spans="2:65" s="1" customFormat="1" ht="24.3" hidden="1" customHeight="1" x14ac:dyDescent="0.2">
      <c r="B470" s="16"/>
      <c r="C470" s="85" t="s">
        <v>1313</v>
      </c>
      <c r="D470" s="85" t="s">
        <v>101</v>
      </c>
      <c r="E470" s="86" t="s">
        <v>1314</v>
      </c>
      <c r="F470" s="87" t="s">
        <v>1315</v>
      </c>
      <c r="G470" s="88" t="s">
        <v>152</v>
      </c>
      <c r="H470" s="89">
        <v>111.62</v>
      </c>
      <c r="I470" s="90"/>
      <c r="J470" s="89">
        <f>ROUND(I470*H470,3)</f>
        <v>0</v>
      </c>
      <c r="K470" s="91"/>
      <c r="L470" s="16"/>
      <c r="M470" s="92" t="s">
        <v>0</v>
      </c>
      <c r="N470" s="93" t="s">
        <v>24</v>
      </c>
      <c r="P470" s="94">
        <f>O470*H470</f>
        <v>0</v>
      </c>
      <c r="Q470" s="94">
        <v>0</v>
      </c>
      <c r="R470" s="94">
        <f>Q470*H470</f>
        <v>0</v>
      </c>
      <c r="S470" s="94">
        <v>0</v>
      </c>
      <c r="T470" s="95">
        <f>S470*H470</f>
        <v>0</v>
      </c>
      <c r="AR470" s="96" t="s">
        <v>163</v>
      </c>
      <c r="AT470" s="96" t="s">
        <v>101</v>
      </c>
      <c r="AU470" s="96" t="s">
        <v>44</v>
      </c>
      <c r="AY470" s="7" t="s">
        <v>99</v>
      </c>
      <c r="BE470" s="97">
        <f>IF(N470="základná",J470,0)</f>
        <v>0</v>
      </c>
      <c r="BF470" s="97">
        <f>IF(N470="znížená",J470,0)</f>
        <v>0</v>
      </c>
      <c r="BG470" s="97">
        <f>IF(N470="zákl. prenesená",J470,0)</f>
        <v>0</v>
      </c>
      <c r="BH470" s="97">
        <f>IF(N470="zníž. prenesená",J470,0)</f>
        <v>0</v>
      </c>
      <c r="BI470" s="97">
        <f>IF(N470="nulová",J470,0)</f>
        <v>0</v>
      </c>
      <c r="BJ470" s="7" t="s">
        <v>44</v>
      </c>
      <c r="BK470" s="98">
        <f>ROUND(I470*H470,3)</f>
        <v>0</v>
      </c>
      <c r="BL470" s="7" t="s">
        <v>163</v>
      </c>
      <c r="BM470" s="96" t="s">
        <v>1316</v>
      </c>
    </row>
    <row r="471" spans="2:65" s="1" customFormat="1" ht="24.3" hidden="1" customHeight="1" x14ac:dyDescent="0.2">
      <c r="B471" s="16"/>
      <c r="C471" s="85" t="s">
        <v>1317</v>
      </c>
      <c r="D471" s="85" t="s">
        <v>101</v>
      </c>
      <c r="E471" s="86" t="s">
        <v>1318</v>
      </c>
      <c r="F471" s="87" t="s">
        <v>1319</v>
      </c>
      <c r="G471" s="88" t="s">
        <v>708</v>
      </c>
      <c r="H471" s="90"/>
      <c r="I471" s="90"/>
      <c r="J471" s="89">
        <f>ROUND(I471*H471,3)</f>
        <v>0</v>
      </c>
      <c r="K471" s="91"/>
      <c r="L471" s="16"/>
      <c r="M471" s="92" t="s">
        <v>0</v>
      </c>
      <c r="N471" s="93" t="s">
        <v>24</v>
      </c>
      <c r="P471" s="94">
        <f>O471*H471</f>
        <v>0</v>
      </c>
      <c r="Q471" s="94">
        <v>0</v>
      </c>
      <c r="R471" s="94">
        <f>Q471*H471</f>
        <v>0</v>
      </c>
      <c r="S471" s="94">
        <v>0</v>
      </c>
      <c r="T471" s="95">
        <f>S471*H471</f>
        <v>0</v>
      </c>
      <c r="AR471" s="96" t="s">
        <v>163</v>
      </c>
      <c r="AT471" s="96" t="s">
        <v>101</v>
      </c>
      <c r="AU471" s="96" t="s">
        <v>44</v>
      </c>
      <c r="AY471" s="7" t="s">
        <v>99</v>
      </c>
      <c r="BE471" s="97">
        <f>IF(N471="základná",J471,0)</f>
        <v>0</v>
      </c>
      <c r="BF471" s="97">
        <f>IF(N471="znížená",J471,0)</f>
        <v>0</v>
      </c>
      <c r="BG471" s="97">
        <f>IF(N471="zákl. prenesená",J471,0)</f>
        <v>0</v>
      </c>
      <c r="BH471" s="97">
        <f>IF(N471="zníž. prenesená",J471,0)</f>
        <v>0</v>
      </c>
      <c r="BI471" s="97">
        <f>IF(N471="nulová",J471,0)</f>
        <v>0</v>
      </c>
      <c r="BJ471" s="7" t="s">
        <v>44</v>
      </c>
      <c r="BK471" s="98">
        <f>ROUND(I471*H471,3)</f>
        <v>0</v>
      </c>
      <c r="BL471" s="7" t="s">
        <v>163</v>
      </c>
      <c r="BM471" s="96" t="s">
        <v>1320</v>
      </c>
    </row>
    <row r="472" spans="2:65" s="6" customFormat="1" ht="22.8" hidden="1" customHeight="1" x14ac:dyDescent="0.25">
      <c r="B472" s="73"/>
      <c r="D472" s="74" t="s">
        <v>40</v>
      </c>
      <c r="E472" s="83" t="s">
        <v>1321</v>
      </c>
      <c r="F472" s="83" t="s">
        <v>1322</v>
      </c>
      <c r="I472" s="76"/>
      <c r="J472" s="84">
        <f>BK472</f>
        <v>0</v>
      </c>
      <c r="L472" s="73"/>
      <c r="M472" s="78"/>
      <c r="P472" s="79">
        <f>SUM(P473:P476)</f>
        <v>0</v>
      </c>
      <c r="R472" s="79">
        <f>SUM(R473:R476)</f>
        <v>1.051674</v>
      </c>
      <c r="T472" s="80">
        <f>SUM(T473:T476)</f>
        <v>0</v>
      </c>
      <c r="AR472" s="74" t="s">
        <v>44</v>
      </c>
      <c r="AT472" s="81" t="s">
        <v>40</v>
      </c>
      <c r="AU472" s="81" t="s">
        <v>42</v>
      </c>
      <c r="AY472" s="74" t="s">
        <v>99</v>
      </c>
      <c r="BK472" s="82">
        <f>SUM(BK473:BK476)</f>
        <v>0</v>
      </c>
    </row>
    <row r="473" spans="2:65" s="1" customFormat="1" ht="33" hidden="1" customHeight="1" x14ac:dyDescent="0.2">
      <c r="B473" s="16"/>
      <c r="C473" s="85" t="s">
        <v>1323</v>
      </c>
      <c r="D473" s="85" t="s">
        <v>101</v>
      </c>
      <c r="E473" s="86" t="s">
        <v>1324</v>
      </c>
      <c r="F473" s="87" t="s">
        <v>1325</v>
      </c>
      <c r="G473" s="88" t="s">
        <v>152</v>
      </c>
      <c r="H473" s="89">
        <v>378.3</v>
      </c>
      <c r="I473" s="90"/>
      <c r="J473" s="89">
        <f>ROUND(I473*H473,3)</f>
        <v>0</v>
      </c>
      <c r="K473" s="91"/>
      <c r="L473" s="16"/>
      <c r="M473" s="92" t="s">
        <v>0</v>
      </c>
      <c r="N473" s="93" t="s">
        <v>24</v>
      </c>
      <c r="P473" s="94">
        <f>O473*H473</f>
        <v>0</v>
      </c>
      <c r="Q473" s="94">
        <v>2.7799999999999999E-3</v>
      </c>
      <c r="R473" s="94">
        <f>Q473*H473</f>
        <v>1.051674</v>
      </c>
      <c r="S473" s="94">
        <v>0</v>
      </c>
      <c r="T473" s="95">
        <f>S473*H473</f>
        <v>0</v>
      </c>
      <c r="AR473" s="96" t="s">
        <v>163</v>
      </c>
      <c r="AT473" s="96" t="s">
        <v>101</v>
      </c>
      <c r="AU473" s="96" t="s">
        <v>44</v>
      </c>
      <c r="AY473" s="7" t="s">
        <v>99</v>
      </c>
      <c r="BE473" s="97">
        <f>IF(N473="základná",J473,0)</f>
        <v>0</v>
      </c>
      <c r="BF473" s="97">
        <f>IF(N473="znížená",J473,0)</f>
        <v>0</v>
      </c>
      <c r="BG473" s="97">
        <f>IF(N473="zákl. prenesená",J473,0)</f>
        <v>0</v>
      </c>
      <c r="BH473" s="97">
        <f>IF(N473="zníž. prenesená",J473,0)</f>
        <v>0</v>
      </c>
      <c r="BI473" s="97">
        <f>IF(N473="nulová",J473,0)</f>
        <v>0</v>
      </c>
      <c r="BJ473" s="7" t="s">
        <v>44</v>
      </c>
      <c r="BK473" s="98">
        <f>ROUND(I473*H473,3)</f>
        <v>0</v>
      </c>
      <c r="BL473" s="7" t="s">
        <v>163</v>
      </c>
      <c r="BM473" s="96" t="s">
        <v>1326</v>
      </c>
    </row>
    <row r="474" spans="2:65" s="1" customFormat="1" ht="16.5" hidden="1" customHeight="1" x14ac:dyDescent="0.2">
      <c r="B474" s="16"/>
      <c r="C474" s="99" t="s">
        <v>1327</v>
      </c>
      <c r="D474" s="99" t="s">
        <v>370</v>
      </c>
      <c r="E474" s="100" t="s">
        <v>1328</v>
      </c>
      <c r="F474" s="101" t="s">
        <v>1329</v>
      </c>
      <c r="G474" s="102" t="s">
        <v>152</v>
      </c>
      <c r="H474" s="103">
        <v>385.86599999999999</v>
      </c>
      <c r="I474" s="104"/>
      <c r="J474" s="103">
        <f>ROUND(I474*H474,3)</f>
        <v>0</v>
      </c>
      <c r="K474" s="105"/>
      <c r="L474" s="106"/>
      <c r="M474" s="107" t="s">
        <v>0</v>
      </c>
      <c r="N474" s="108" t="s">
        <v>24</v>
      </c>
      <c r="P474" s="94">
        <f>O474*H474</f>
        <v>0</v>
      </c>
      <c r="Q474" s="94">
        <v>0</v>
      </c>
      <c r="R474" s="94">
        <f>Q474*H474</f>
        <v>0</v>
      </c>
      <c r="S474" s="94">
        <v>0</v>
      </c>
      <c r="T474" s="95">
        <f>S474*H474</f>
        <v>0</v>
      </c>
      <c r="AR474" s="96" t="s">
        <v>228</v>
      </c>
      <c r="AT474" s="96" t="s">
        <v>370</v>
      </c>
      <c r="AU474" s="96" t="s">
        <v>44</v>
      </c>
      <c r="AY474" s="7" t="s">
        <v>99</v>
      </c>
      <c r="BE474" s="97">
        <f>IF(N474="základná",J474,0)</f>
        <v>0</v>
      </c>
      <c r="BF474" s="97">
        <f>IF(N474="znížená",J474,0)</f>
        <v>0</v>
      </c>
      <c r="BG474" s="97">
        <f>IF(N474="zákl. prenesená",J474,0)</f>
        <v>0</v>
      </c>
      <c r="BH474" s="97">
        <f>IF(N474="zníž. prenesená",J474,0)</f>
        <v>0</v>
      </c>
      <c r="BI474" s="97">
        <f>IF(N474="nulová",J474,0)</f>
        <v>0</v>
      </c>
      <c r="BJ474" s="7" t="s">
        <v>44</v>
      </c>
      <c r="BK474" s="98">
        <f>ROUND(I474*H474,3)</f>
        <v>0</v>
      </c>
      <c r="BL474" s="7" t="s">
        <v>163</v>
      </c>
      <c r="BM474" s="96" t="s">
        <v>1330</v>
      </c>
    </row>
    <row r="475" spans="2:65" s="1" customFormat="1" ht="24.3" hidden="1" customHeight="1" x14ac:dyDescent="0.2">
      <c r="B475" s="16"/>
      <c r="C475" s="85" t="s">
        <v>1331</v>
      </c>
      <c r="D475" s="85" t="s">
        <v>101</v>
      </c>
      <c r="E475" s="86" t="s">
        <v>1332</v>
      </c>
      <c r="F475" s="87" t="s">
        <v>1333</v>
      </c>
      <c r="G475" s="88" t="s">
        <v>152</v>
      </c>
      <c r="H475" s="89">
        <v>378.3</v>
      </c>
      <c r="I475" s="90"/>
      <c r="J475" s="89">
        <f>ROUND(I475*H475,3)</f>
        <v>0</v>
      </c>
      <c r="K475" s="91"/>
      <c r="L475" s="16"/>
      <c r="M475" s="92" t="s">
        <v>0</v>
      </c>
      <c r="N475" s="93" t="s">
        <v>24</v>
      </c>
      <c r="P475" s="94">
        <f>O475*H475</f>
        <v>0</v>
      </c>
      <c r="Q475" s="94">
        <v>0</v>
      </c>
      <c r="R475" s="94">
        <f>Q475*H475</f>
        <v>0</v>
      </c>
      <c r="S475" s="94">
        <v>0</v>
      </c>
      <c r="T475" s="95">
        <f>S475*H475</f>
        <v>0</v>
      </c>
      <c r="AR475" s="96" t="s">
        <v>163</v>
      </c>
      <c r="AT475" s="96" t="s">
        <v>101</v>
      </c>
      <c r="AU475" s="96" t="s">
        <v>44</v>
      </c>
      <c r="AY475" s="7" t="s">
        <v>99</v>
      </c>
      <c r="BE475" s="97">
        <f>IF(N475="základná",J475,0)</f>
        <v>0</v>
      </c>
      <c r="BF475" s="97">
        <f>IF(N475="znížená",J475,0)</f>
        <v>0</v>
      </c>
      <c r="BG475" s="97">
        <f>IF(N475="zákl. prenesená",J475,0)</f>
        <v>0</v>
      </c>
      <c r="BH475" s="97">
        <f>IF(N475="zníž. prenesená",J475,0)</f>
        <v>0</v>
      </c>
      <c r="BI475" s="97">
        <f>IF(N475="nulová",J475,0)</f>
        <v>0</v>
      </c>
      <c r="BJ475" s="7" t="s">
        <v>44</v>
      </c>
      <c r="BK475" s="98">
        <f>ROUND(I475*H475,3)</f>
        <v>0</v>
      </c>
      <c r="BL475" s="7" t="s">
        <v>163</v>
      </c>
      <c r="BM475" s="96" t="s">
        <v>1334</v>
      </c>
    </row>
    <row r="476" spans="2:65" s="1" customFormat="1" ht="24.3" hidden="1" customHeight="1" x14ac:dyDescent="0.2">
      <c r="B476" s="16"/>
      <c r="C476" s="85" t="s">
        <v>1335</v>
      </c>
      <c r="D476" s="85" t="s">
        <v>101</v>
      </c>
      <c r="E476" s="86" t="s">
        <v>1336</v>
      </c>
      <c r="F476" s="87" t="s">
        <v>1337</v>
      </c>
      <c r="G476" s="88" t="s">
        <v>708</v>
      </c>
      <c r="H476" s="90"/>
      <c r="I476" s="90"/>
      <c r="J476" s="89">
        <f>ROUND(I476*H476,3)</f>
        <v>0</v>
      </c>
      <c r="K476" s="91"/>
      <c r="L476" s="16"/>
      <c r="M476" s="92" t="s">
        <v>0</v>
      </c>
      <c r="N476" s="93" t="s">
        <v>24</v>
      </c>
      <c r="P476" s="94">
        <f>O476*H476</f>
        <v>0</v>
      </c>
      <c r="Q476" s="94">
        <v>0</v>
      </c>
      <c r="R476" s="94">
        <f>Q476*H476</f>
        <v>0</v>
      </c>
      <c r="S476" s="94">
        <v>0</v>
      </c>
      <c r="T476" s="95">
        <f>S476*H476</f>
        <v>0</v>
      </c>
      <c r="AR476" s="96" t="s">
        <v>163</v>
      </c>
      <c r="AT476" s="96" t="s">
        <v>101</v>
      </c>
      <c r="AU476" s="96" t="s">
        <v>44</v>
      </c>
      <c r="AY476" s="7" t="s">
        <v>99</v>
      </c>
      <c r="BE476" s="97">
        <f>IF(N476="základná",J476,0)</f>
        <v>0</v>
      </c>
      <c r="BF476" s="97">
        <f>IF(N476="znížená",J476,0)</f>
        <v>0</v>
      </c>
      <c r="BG476" s="97">
        <f>IF(N476="zákl. prenesená",J476,0)</f>
        <v>0</v>
      </c>
      <c r="BH476" s="97">
        <f>IF(N476="zníž. prenesená",J476,0)</f>
        <v>0</v>
      </c>
      <c r="BI476" s="97">
        <f>IF(N476="nulová",J476,0)</f>
        <v>0</v>
      </c>
      <c r="BJ476" s="7" t="s">
        <v>44</v>
      </c>
      <c r="BK476" s="98">
        <f>ROUND(I476*H476,3)</f>
        <v>0</v>
      </c>
      <c r="BL476" s="7" t="s">
        <v>163</v>
      </c>
      <c r="BM476" s="96" t="s">
        <v>1338</v>
      </c>
    </row>
    <row r="477" spans="2:65" s="6" customFormat="1" ht="22.8" hidden="1" customHeight="1" x14ac:dyDescent="0.25">
      <c r="B477" s="73"/>
      <c r="D477" s="74" t="s">
        <v>40</v>
      </c>
      <c r="E477" s="83" t="s">
        <v>1339</v>
      </c>
      <c r="F477" s="83" t="s">
        <v>1340</v>
      </c>
      <c r="I477" s="76"/>
      <c r="J477" s="84">
        <f>BK477</f>
        <v>0</v>
      </c>
      <c r="L477" s="73"/>
      <c r="M477" s="78"/>
      <c r="P477" s="79">
        <f>SUM(P478:P480)</f>
        <v>0</v>
      </c>
      <c r="R477" s="79">
        <f>SUM(R478:R480)</f>
        <v>1.5705760000000002</v>
      </c>
      <c r="T477" s="80">
        <f>SUM(T478:T480)</f>
        <v>0</v>
      </c>
      <c r="AR477" s="74" t="s">
        <v>44</v>
      </c>
      <c r="AT477" s="81" t="s">
        <v>40</v>
      </c>
      <c r="AU477" s="81" t="s">
        <v>42</v>
      </c>
      <c r="AY477" s="74" t="s">
        <v>99</v>
      </c>
      <c r="BK477" s="82">
        <f>SUM(BK478:BK480)</f>
        <v>0</v>
      </c>
    </row>
    <row r="478" spans="2:65" s="1" customFormat="1" ht="33" hidden="1" customHeight="1" x14ac:dyDescent="0.2">
      <c r="B478" s="16"/>
      <c r="C478" s="85" t="s">
        <v>1341</v>
      </c>
      <c r="D478" s="85" t="s">
        <v>101</v>
      </c>
      <c r="E478" s="86" t="s">
        <v>1342</v>
      </c>
      <c r="F478" s="87" t="s">
        <v>1343</v>
      </c>
      <c r="G478" s="88" t="s">
        <v>152</v>
      </c>
      <c r="H478" s="89">
        <v>59.2</v>
      </c>
      <c r="I478" s="90"/>
      <c r="J478" s="89">
        <f>ROUND(I478*H478,3)</f>
        <v>0</v>
      </c>
      <c r="K478" s="91"/>
      <c r="L478" s="16"/>
      <c r="M478" s="92" t="s">
        <v>0</v>
      </c>
      <c r="N478" s="93" t="s">
        <v>24</v>
      </c>
      <c r="P478" s="94">
        <f>O478*H478</f>
        <v>0</v>
      </c>
      <c r="Q478" s="94">
        <v>2.6530000000000001E-2</v>
      </c>
      <c r="R478" s="94">
        <f>Q478*H478</f>
        <v>1.5705760000000002</v>
      </c>
      <c r="S478" s="94">
        <v>0</v>
      </c>
      <c r="T478" s="95">
        <f>S478*H478</f>
        <v>0</v>
      </c>
      <c r="AR478" s="96" t="s">
        <v>163</v>
      </c>
      <c r="AT478" s="96" t="s">
        <v>101</v>
      </c>
      <c r="AU478" s="96" t="s">
        <v>44</v>
      </c>
      <c r="AY478" s="7" t="s">
        <v>99</v>
      </c>
      <c r="BE478" s="97">
        <f>IF(N478="základná",J478,0)</f>
        <v>0</v>
      </c>
      <c r="BF478" s="97">
        <f>IF(N478="znížená",J478,0)</f>
        <v>0</v>
      </c>
      <c r="BG478" s="97">
        <f>IF(N478="zákl. prenesená",J478,0)</f>
        <v>0</v>
      </c>
      <c r="BH478" s="97">
        <f>IF(N478="zníž. prenesená",J478,0)</f>
        <v>0</v>
      </c>
      <c r="BI478" s="97">
        <f>IF(N478="nulová",J478,0)</f>
        <v>0</v>
      </c>
      <c r="BJ478" s="7" t="s">
        <v>44</v>
      </c>
      <c r="BK478" s="98">
        <f>ROUND(I478*H478,3)</f>
        <v>0</v>
      </c>
      <c r="BL478" s="7" t="s">
        <v>163</v>
      </c>
      <c r="BM478" s="96" t="s">
        <v>1344</v>
      </c>
    </row>
    <row r="479" spans="2:65" s="1" customFormat="1" ht="24.3" hidden="1" customHeight="1" x14ac:dyDescent="0.2">
      <c r="B479" s="16"/>
      <c r="C479" s="99" t="s">
        <v>1345</v>
      </c>
      <c r="D479" s="99" t="s">
        <v>370</v>
      </c>
      <c r="E479" s="100" t="s">
        <v>1346</v>
      </c>
      <c r="F479" s="101" t="s">
        <v>1347</v>
      </c>
      <c r="G479" s="102" t="s">
        <v>152</v>
      </c>
      <c r="H479" s="103">
        <v>62.16</v>
      </c>
      <c r="I479" s="104"/>
      <c r="J479" s="103">
        <f>ROUND(I479*H479,3)</f>
        <v>0</v>
      </c>
      <c r="K479" s="105"/>
      <c r="L479" s="106"/>
      <c r="M479" s="107" t="s">
        <v>0</v>
      </c>
      <c r="N479" s="108" t="s">
        <v>24</v>
      </c>
      <c r="P479" s="94">
        <f>O479*H479</f>
        <v>0</v>
      </c>
      <c r="Q479" s="94">
        <v>0</v>
      </c>
      <c r="R479" s="94">
        <f>Q479*H479</f>
        <v>0</v>
      </c>
      <c r="S479" s="94">
        <v>0</v>
      </c>
      <c r="T479" s="95">
        <f>S479*H479</f>
        <v>0</v>
      </c>
      <c r="AR479" s="96" t="s">
        <v>228</v>
      </c>
      <c r="AT479" s="96" t="s">
        <v>370</v>
      </c>
      <c r="AU479" s="96" t="s">
        <v>44</v>
      </c>
      <c r="AY479" s="7" t="s">
        <v>99</v>
      </c>
      <c r="BE479" s="97">
        <f>IF(N479="základná",J479,0)</f>
        <v>0</v>
      </c>
      <c r="BF479" s="97">
        <f>IF(N479="znížená",J479,0)</f>
        <v>0</v>
      </c>
      <c r="BG479" s="97">
        <f>IF(N479="zákl. prenesená",J479,0)</f>
        <v>0</v>
      </c>
      <c r="BH479" s="97">
        <f>IF(N479="zníž. prenesená",J479,0)</f>
        <v>0</v>
      </c>
      <c r="BI479" s="97">
        <f>IF(N479="nulová",J479,0)</f>
        <v>0</v>
      </c>
      <c r="BJ479" s="7" t="s">
        <v>44</v>
      </c>
      <c r="BK479" s="98">
        <f>ROUND(I479*H479,3)</f>
        <v>0</v>
      </c>
      <c r="BL479" s="7" t="s">
        <v>163</v>
      </c>
      <c r="BM479" s="96" t="s">
        <v>1348</v>
      </c>
    </row>
    <row r="480" spans="2:65" s="1" customFormat="1" ht="24.3" hidden="1" customHeight="1" x14ac:dyDescent="0.2">
      <c r="B480" s="16"/>
      <c r="C480" s="85" t="s">
        <v>1349</v>
      </c>
      <c r="D480" s="85" t="s">
        <v>101</v>
      </c>
      <c r="E480" s="86" t="s">
        <v>1350</v>
      </c>
      <c r="F480" s="87" t="s">
        <v>1351</v>
      </c>
      <c r="G480" s="88" t="s">
        <v>708</v>
      </c>
      <c r="H480" s="90"/>
      <c r="I480" s="90"/>
      <c r="J480" s="89">
        <f>ROUND(I480*H480,3)</f>
        <v>0</v>
      </c>
      <c r="K480" s="91"/>
      <c r="L480" s="16"/>
      <c r="M480" s="92" t="s">
        <v>0</v>
      </c>
      <c r="N480" s="93" t="s">
        <v>24</v>
      </c>
      <c r="P480" s="94">
        <f>O480*H480</f>
        <v>0</v>
      </c>
      <c r="Q480" s="94">
        <v>0</v>
      </c>
      <c r="R480" s="94">
        <f>Q480*H480</f>
        <v>0</v>
      </c>
      <c r="S480" s="94">
        <v>0</v>
      </c>
      <c r="T480" s="95">
        <f>S480*H480</f>
        <v>0</v>
      </c>
      <c r="AR480" s="96" t="s">
        <v>163</v>
      </c>
      <c r="AT480" s="96" t="s">
        <v>101</v>
      </c>
      <c r="AU480" s="96" t="s">
        <v>44</v>
      </c>
      <c r="AY480" s="7" t="s">
        <v>99</v>
      </c>
      <c r="BE480" s="97">
        <f>IF(N480="základná",J480,0)</f>
        <v>0</v>
      </c>
      <c r="BF480" s="97">
        <f>IF(N480="znížená",J480,0)</f>
        <v>0</v>
      </c>
      <c r="BG480" s="97">
        <f>IF(N480="zákl. prenesená",J480,0)</f>
        <v>0</v>
      </c>
      <c r="BH480" s="97">
        <f>IF(N480="zníž. prenesená",J480,0)</f>
        <v>0</v>
      </c>
      <c r="BI480" s="97">
        <f>IF(N480="nulová",J480,0)</f>
        <v>0</v>
      </c>
      <c r="BJ480" s="7" t="s">
        <v>44</v>
      </c>
      <c r="BK480" s="98">
        <f>ROUND(I480*H480,3)</f>
        <v>0</v>
      </c>
      <c r="BL480" s="7" t="s">
        <v>163</v>
      </c>
      <c r="BM480" s="96" t="s">
        <v>1352</v>
      </c>
    </row>
    <row r="481" spans="2:65" s="6" customFormat="1" ht="22.8" hidden="1" customHeight="1" x14ac:dyDescent="0.25">
      <c r="B481" s="73"/>
      <c r="D481" s="74" t="s">
        <v>40</v>
      </c>
      <c r="E481" s="83" t="s">
        <v>1353</v>
      </c>
      <c r="F481" s="83" t="s">
        <v>1354</v>
      </c>
      <c r="I481" s="76"/>
      <c r="J481" s="84">
        <f>BK481</f>
        <v>0</v>
      </c>
      <c r="L481" s="73"/>
      <c r="M481" s="78"/>
      <c r="P481" s="79">
        <f>SUM(P482:P483)</f>
        <v>0</v>
      </c>
      <c r="R481" s="79">
        <f>SUM(R482:R483)</f>
        <v>3.5819999999999998E-2</v>
      </c>
      <c r="T481" s="80">
        <f>SUM(T482:T483)</f>
        <v>0</v>
      </c>
      <c r="AR481" s="74" t="s">
        <v>44</v>
      </c>
      <c r="AT481" s="81" t="s">
        <v>40</v>
      </c>
      <c r="AU481" s="81" t="s">
        <v>42</v>
      </c>
      <c r="AY481" s="74" t="s">
        <v>99</v>
      </c>
      <c r="BK481" s="82">
        <f>SUM(BK482:BK483)</f>
        <v>0</v>
      </c>
    </row>
    <row r="482" spans="2:65" s="1" customFormat="1" ht="33" hidden="1" customHeight="1" x14ac:dyDescent="0.2">
      <c r="B482" s="16"/>
      <c r="C482" s="85" t="s">
        <v>1355</v>
      </c>
      <c r="D482" s="85" t="s">
        <v>101</v>
      </c>
      <c r="E482" s="86" t="s">
        <v>1356</v>
      </c>
      <c r="F482" s="87" t="s">
        <v>1357</v>
      </c>
      <c r="G482" s="88" t="s">
        <v>152</v>
      </c>
      <c r="H482" s="89">
        <v>93</v>
      </c>
      <c r="I482" s="90"/>
      <c r="J482" s="89">
        <f>ROUND(I482*H482,3)</f>
        <v>0</v>
      </c>
      <c r="K482" s="91"/>
      <c r="L482" s="16"/>
      <c r="M482" s="92" t="s">
        <v>0</v>
      </c>
      <c r="N482" s="93" t="s">
        <v>24</v>
      </c>
      <c r="P482" s="94">
        <f>O482*H482</f>
        <v>0</v>
      </c>
      <c r="Q482" s="94">
        <v>2.4000000000000001E-4</v>
      </c>
      <c r="R482" s="94">
        <f>Q482*H482</f>
        <v>2.232E-2</v>
      </c>
      <c r="S482" s="94">
        <v>0</v>
      </c>
      <c r="T482" s="95">
        <f>S482*H482</f>
        <v>0</v>
      </c>
      <c r="AR482" s="96" t="s">
        <v>163</v>
      </c>
      <c r="AT482" s="96" t="s">
        <v>101</v>
      </c>
      <c r="AU482" s="96" t="s">
        <v>44</v>
      </c>
      <c r="AY482" s="7" t="s">
        <v>99</v>
      </c>
      <c r="BE482" s="97">
        <f>IF(N482="základná",J482,0)</f>
        <v>0</v>
      </c>
      <c r="BF482" s="97">
        <f>IF(N482="znížená",J482,0)</f>
        <v>0</v>
      </c>
      <c r="BG482" s="97">
        <f>IF(N482="zákl. prenesená",J482,0)</f>
        <v>0</v>
      </c>
      <c r="BH482" s="97">
        <f>IF(N482="zníž. prenesená",J482,0)</f>
        <v>0</v>
      </c>
      <c r="BI482" s="97">
        <f>IF(N482="nulová",J482,0)</f>
        <v>0</v>
      </c>
      <c r="BJ482" s="7" t="s">
        <v>44</v>
      </c>
      <c r="BK482" s="98">
        <f>ROUND(I482*H482,3)</f>
        <v>0</v>
      </c>
      <c r="BL482" s="7" t="s">
        <v>163</v>
      </c>
      <c r="BM482" s="96" t="s">
        <v>1358</v>
      </c>
    </row>
    <row r="483" spans="2:65" s="1" customFormat="1" ht="24.3" hidden="1" customHeight="1" x14ac:dyDescent="0.2">
      <c r="B483" s="16"/>
      <c r="C483" s="85" t="s">
        <v>1359</v>
      </c>
      <c r="D483" s="85" t="s">
        <v>101</v>
      </c>
      <c r="E483" s="86" t="s">
        <v>1360</v>
      </c>
      <c r="F483" s="87" t="s">
        <v>1361</v>
      </c>
      <c r="G483" s="88" t="s">
        <v>152</v>
      </c>
      <c r="H483" s="89">
        <v>30</v>
      </c>
      <c r="I483" s="90"/>
      <c r="J483" s="89">
        <f>ROUND(I483*H483,3)</f>
        <v>0</v>
      </c>
      <c r="K483" s="91"/>
      <c r="L483" s="16"/>
      <c r="M483" s="92" t="s">
        <v>0</v>
      </c>
      <c r="N483" s="93" t="s">
        <v>24</v>
      </c>
      <c r="P483" s="94">
        <f>O483*H483</f>
        <v>0</v>
      </c>
      <c r="Q483" s="94">
        <v>4.4999999999999999E-4</v>
      </c>
      <c r="R483" s="94">
        <f>Q483*H483</f>
        <v>1.35E-2</v>
      </c>
      <c r="S483" s="94">
        <v>0</v>
      </c>
      <c r="T483" s="95">
        <f>S483*H483</f>
        <v>0</v>
      </c>
      <c r="AR483" s="96" t="s">
        <v>163</v>
      </c>
      <c r="AT483" s="96" t="s">
        <v>101</v>
      </c>
      <c r="AU483" s="96" t="s">
        <v>44</v>
      </c>
      <c r="AY483" s="7" t="s">
        <v>99</v>
      </c>
      <c r="BE483" s="97">
        <f>IF(N483="základná",J483,0)</f>
        <v>0</v>
      </c>
      <c r="BF483" s="97">
        <f>IF(N483="znížená",J483,0)</f>
        <v>0</v>
      </c>
      <c r="BG483" s="97">
        <f>IF(N483="zákl. prenesená",J483,0)</f>
        <v>0</v>
      </c>
      <c r="BH483" s="97">
        <f>IF(N483="zníž. prenesená",J483,0)</f>
        <v>0</v>
      </c>
      <c r="BI483" s="97">
        <f>IF(N483="nulová",J483,0)</f>
        <v>0</v>
      </c>
      <c r="BJ483" s="7" t="s">
        <v>44</v>
      </c>
      <c r="BK483" s="98">
        <f>ROUND(I483*H483,3)</f>
        <v>0</v>
      </c>
      <c r="BL483" s="7" t="s">
        <v>163</v>
      </c>
      <c r="BM483" s="96" t="s">
        <v>1362</v>
      </c>
    </row>
    <row r="484" spans="2:65" s="6" customFormat="1" ht="22.8" hidden="1" customHeight="1" x14ac:dyDescent="0.25">
      <c r="B484" s="73"/>
      <c r="D484" s="74" t="s">
        <v>40</v>
      </c>
      <c r="E484" s="83" t="s">
        <v>1363</v>
      </c>
      <c r="F484" s="83" t="s">
        <v>1364</v>
      </c>
      <c r="I484" s="76"/>
      <c r="J484" s="84">
        <f>BK484</f>
        <v>0</v>
      </c>
      <c r="L484" s="73"/>
      <c r="M484" s="78"/>
      <c r="P484" s="79">
        <f>SUM(P485:P487)</f>
        <v>0</v>
      </c>
      <c r="R484" s="79">
        <f>SUM(R485:R487)</f>
        <v>1.42808468</v>
      </c>
      <c r="T484" s="80">
        <f>SUM(T485:T487)</f>
        <v>0</v>
      </c>
      <c r="AR484" s="74" t="s">
        <v>44</v>
      </c>
      <c r="AT484" s="81" t="s">
        <v>40</v>
      </c>
      <c r="AU484" s="81" t="s">
        <v>42</v>
      </c>
      <c r="AY484" s="74" t="s">
        <v>99</v>
      </c>
      <c r="BK484" s="82">
        <f>SUM(BK485:BK487)</f>
        <v>0</v>
      </c>
    </row>
    <row r="485" spans="2:65" s="1" customFormat="1" ht="24.3" hidden="1" customHeight="1" x14ac:dyDescent="0.2">
      <c r="B485" s="16"/>
      <c r="C485" s="85" t="s">
        <v>1365</v>
      </c>
      <c r="D485" s="85" t="s">
        <v>101</v>
      </c>
      <c r="E485" s="86" t="s">
        <v>1366</v>
      </c>
      <c r="F485" s="87" t="s">
        <v>1367</v>
      </c>
      <c r="G485" s="88" t="s">
        <v>152</v>
      </c>
      <c r="H485" s="89">
        <v>3245.6469999999999</v>
      </c>
      <c r="I485" s="90"/>
      <c r="J485" s="89">
        <f>ROUND(I485*H485,3)</f>
        <v>0</v>
      </c>
      <c r="K485" s="91"/>
      <c r="L485" s="16"/>
      <c r="M485" s="92" t="s">
        <v>0</v>
      </c>
      <c r="N485" s="93" t="s">
        <v>24</v>
      </c>
      <c r="P485" s="94">
        <f>O485*H485</f>
        <v>0</v>
      </c>
      <c r="Q485" s="94">
        <v>1E-4</v>
      </c>
      <c r="R485" s="94">
        <f>Q485*H485</f>
        <v>0.32456469999999998</v>
      </c>
      <c r="S485" s="94">
        <v>0</v>
      </c>
      <c r="T485" s="95">
        <f>S485*H485</f>
        <v>0</v>
      </c>
      <c r="AR485" s="96" t="s">
        <v>163</v>
      </c>
      <c r="AT485" s="96" t="s">
        <v>101</v>
      </c>
      <c r="AU485" s="96" t="s">
        <v>44</v>
      </c>
      <c r="AY485" s="7" t="s">
        <v>99</v>
      </c>
      <c r="BE485" s="97">
        <f>IF(N485="základná",J485,0)</f>
        <v>0</v>
      </c>
      <c r="BF485" s="97">
        <f>IF(N485="znížená",J485,0)</f>
        <v>0</v>
      </c>
      <c r="BG485" s="97">
        <f>IF(N485="zákl. prenesená",J485,0)</f>
        <v>0</v>
      </c>
      <c r="BH485" s="97">
        <f>IF(N485="zníž. prenesená",J485,0)</f>
        <v>0</v>
      </c>
      <c r="BI485" s="97">
        <f>IF(N485="nulová",J485,0)</f>
        <v>0</v>
      </c>
      <c r="BJ485" s="7" t="s">
        <v>44</v>
      </c>
      <c r="BK485" s="98">
        <f>ROUND(I485*H485,3)</f>
        <v>0</v>
      </c>
      <c r="BL485" s="7" t="s">
        <v>163</v>
      </c>
      <c r="BM485" s="96" t="s">
        <v>1368</v>
      </c>
    </row>
    <row r="486" spans="2:65" s="1" customFormat="1" ht="24.3" hidden="1" customHeight="1" x14ac:dyDescent="0.2">
      <c r="B486" s="16"/>
      <c r="C486" s="85" t="s">
        <v>1369</v>
      </c>
      <c r="D486" s="85" t="s">
        <v>101</v>
      </c>
      <c r="E486" s="86" t="s">
        <v>1370</v>
      </c>
      <c r="F486" s="87" t="s">
        <v>1371</v>
      </c>
      <c r="G486" s="88" t="s">
        <v>152</v>
      </c>
      <c r="H486" s="89">
        <v>921.55</v>
      </c>
      <c r="I486" s="90"/>
      <c r="J486" s="89">
        <f>ROUND(I486*H486,3)</f>
        <v>0</v>
      </c>
      <c r="K486" s="91"/>
      <c r="L486" s="16"/>
      <c r="M486" s="92" t="s">
        <v>0</v>
      </c>
      <c r="N486" s="93" t="s">
        <v>24</v>
      </c>
      <c r="P486" s="94">
        <f>O486*H486</f>
        <v>0</v>
      </c>
      <c r="Q486" s="94">
        <v>0</v>
      </c>
      <c r="R486" s="94">
        <f>Q486*H486</f>
        <v>0</v>
      </c>
      <c r="S486" s="94">
        <v>0</v>
      </c>
      <c r="T486" s="95">
        <f>S486*H486</f>
        <v>0</v>
      </c>
      <c r="AR486" s="96" t="s">
        <v>163</v>
      </c>
      <c r="AT486" s="96" t="s">
        <v>101</v>
      </c>
      <c r="AU486" s="96" t="s">
        <v>44</v>
      </c>
      <c r="AY486" s="7" t="s">
        <v>99</v>
      </c>
      <c r="BE486" s="97">
        <f>IF(N486="základná",J486,0)</f>
        <v>0</v>
      </c>
      <c r="BF486" s="97">
        <f>IF(N486="znížená",J486,0)</f>
        <v>0</v>
      </c>
      <c r="BG486" s="97">
        <f>IF(N486="zákl. prenesená",J486,0)</f>
        <v>0</v>
      </c>
      <c r="BH486" s="97">
        <f>IF(N486="zníž. prenesená",J486,0)</f>
        <v>0</v>
      </c>
      <c r="BI486" s="97">
        <f>IF(N486="nulová",J486,0)</f>
        <v>0</v>
      </c>
      <c r="BJ486" s="7" t="s">
        <v>44</v>
      </c>
      <c r="BK486" s="98">
        <f>ROUND(I486*H486,3)</f>
        <v>0</v>
      </c>
      <c r="BL486" s="7" t="s">
        <v>163</v>
      </c>
      <c r="BM486" s="96" t="s">
        <v>1372</v>
      </c>
    </row>
    <row r="487" spans="2:65" s="1" customFormat="1" ht="37.799999999999997" hidden="1" customHeight="1" x14ac:dyDescent="0.2">
      <c r="B487" s="16"/>
      <c r="C487" s="85" t="s">
        <v>1373</v>
      </c>
      <c r="D487" s="85" t="s">
        <v>101</v>
      </c>
      <c r="E487" s="86" t="s">
        <v>1374</v>
      </c>
      <c r="F487" s="87" t="s">
        <v>1375</v>
      </c>
      <c r="G487" s="88" t="s">
        <v>152</v>
      </c>
      <c r="H487" s="89">
        <v>3245.6469999999999</v>
      </c>
      <c r="I487" s="90"/>
      <c r="J487" s="89">
        <f>ROUND(I487*H487,3)</f>
        <v>0</v>
      </c>
      <c r="K487" s="91"/>
      <c r="L487" s="16"/>
      <c r="M487" s="92" t="s">
        <v>0</v>
      </c>
      <c r="N487" s="93" t="s">
        <v>24</v>
      </c>
      <c r="P487" s="94">
        <f>O487*H487</f>
        <v>0</v>
      </c>
      <c r="Q487" s="94">
        <v>3.4000000000000002E-4</v>
      </c>
      <c r="R487" s="94">
        <f>Q487*H487</f>
        <v>1.10351998</v>
      </c>
      <c r="S487" s="94">
        <v>0</v>
      </c>
      <c r="T487" s="95">
        <f>S487*H487</f>
        <v>0</v>
      </c>
      <c r="AR487" s="96" t="s">
        <v>163</v>
      </c>
      <c r="AT487" s="96" t="s">
        <v>101</v>
      </c>
      <c r="AU487" s="96" t="s">
        <v>44</v>
      </c>
      <c r="AY487" s="7" t="s">
        <v>99</v>
      </c>
      <c r="BE487" s="97">
        <f>IF(N487="základná",J487,0)</f>
        <v>0</v>
      </c>
      <c r="BF487" s="97">
        <f>IF(N487="znížená",J487,0)</f>
        <v>0</v>
      </c>
      <c r="BG487" s="97">
        <f>IF(N487="zákl. prenesená",J487,0)</f>
        <v>0</v>
      </c>
      <c r="BH487" s="97">
        <f>IF(N487="zníž. prenesená",J487,0)</f>
        <v>0</v>
      </c>
      <c r="BI487" s="97">
        <f>IF(N487="nulová",J487,0)</f>
        <v>0</v>
      </c>
      <c r="BJ487" s="7" t="s">
        <v>44</v>
      </c>
      <c r="BK487" s="98">
        <f>ROUND(I487*H487,3)</f>
        <v>0</v>
      </c>
      <c r="BL487" s="7" t="s">
        <v>163</v>
      </c>
      <c r="BM487" s="96" t="s">
        <v>1376</v>
      </c>
    </row>
    <row r="488" spans="2:65" s="6" customFormat="1" ht="25.95" hidden="1" customHeight="1" x14ac:dyDescent="0.25">
      <c r="B488" s="73"/>
      <c r="D488" s="74" t="s">
        <v>40</v>
      </c>
      <c r="E488" s="75" t="s">
        <v>370</v>
      </c>
      <c r="F488" s="75" t="s">
        <v>1377</v>
      </c>
      <c r="I488" s="76"/>
      <c r="J488" s="77">
        <f>BK488</f>
        <v>0</v>
      </c>
      <c r="L488" s="73"/>
      <c r="M488" s="78"/>
      <c r="P488" s="79">
        <f>P489</f>
        <v>0</v>
      </c>
      <c r="R488" s="79">
        <f>R489</f>
        <v>0</v>
      </c>
      <c r="T488" s="80">
        <f>T489</f>
        <v>0</v>
      </c>
      <c r="AR488" s="74" t="s">
        <v>110</v>
      </c>
      <c r="AT488" s="81" t="s">
        <v>40</v>
      </c>
      <c r="AU488" s="81" t="s">
        <v>41</v>
      </c>
      <c r="AY488" s="74" t="s">
        <v>99</v>
      </c>
      <c r="BK488" s="82">
        <f>BK489</f>
        <v>0</v>
      </c>
    </row>
    <row r="489" spans="2:65" s="6" customFormat="1" ht="22.8" hidden="1" customHeight="1" x14ac:dyDescent="0.25">
      <c r="B489" s="73"/>
      <c r="D489" s="74" t="s">
        <v>40</v>
      </c>
      <c r="E489" s="83" t="s">
        <v>1378</v>
      </c>
      <c r="F489" s="83" t="s">
        <v>1379</v>
      </c>
      <c r="I489" s="76"/>
      <c r="J489" s="84">
        <f>BK489</f>
        <v>0</v>
      </c>
      <c r="L489" s="73"/>
      <c r="M489" s="78"/>
      <c r="P489" s="79">
        <f>P490+SUM(P491:P494)+P500</f>
        <v>0</v>
      </c>
      <c r="R489" s="79">
        <f>R490+SUM(R491:R494)+R500</f>
        <v>0</v>
      </c>
      <c r="T489" s="80">
        <f>T490+SUM(T491:T494)+T500</f>
        <v>0</v>
      </c>
      <c r="AR489" s="74" t="s">
        <v>110</v>
      </c>
      <c r="AT489" s="81" t="s">
        <v>40</v>
      </c>
      <c r="AU489" s="81" t="s">
        <v>42</v>
      </c>
      <c r="AY489" s="74" t="s">
        <v>99</v>
      </c>
      <c r="BK489" s="82">
        <f>BK490+SUM(BK491:BK494)+BK500</f>
        <v>0</v>
      </c>
    </row>
    <row r="490" spans="2:65" s="1" customFormat="1" ht="44.25" hidden="1" customHeight="1" x14ac:dyDescent="0.2">
      <c r="B490" s="16"/>
      <c r="C490" s="85" t="s">
        <v>1380</v>
      </c>
      <c r="D490" s="85" t="s">
        <v>101</v>
      </c>
      <c r="E490" s="86" t="s">
        <v>1381</v>
      </c>
      <c r="F490" s="87" t="s">
        <v>1382</v>
      </c>
      <c r="G490" s="88" t="s">
        <v>965</v>
      </c>
      <c r="H490" s="89">
        <v>1</v>
      </c>
      <c r="I490" s="90"/>
      <c r="J490" s="89">
        <f>ROUND(I490*H490,3)</f>
        <v>0</v>
      </c>
      <c r="K490" s="91"/>
      <c r="L490" s="16"/>
      <c r="M490" s="92" t="s">
        <v>0</v>
      </c>
      <c r="N490" s="93" t="s">
        <v>24</v>
      </c>
      <c r="P490" s="94">
        <f>O490*H490</f>
        <v>0</v>
      </c>
      <c r="Q490" s="94">
        <v>0</v>
      </c>
      <c r="R490" s="94">
        <f>Q490*H490</f>
        <v>0</v>
      </c>
      <c r="S490" s="94">
        <v>0</v>
      </c>
      <c r="T490" s="95">
        <f>S490*H490</f>
        <v>0</v>
      </c>
      <c r="AR490" s="96" t="s">
        <v>357</v>
      </c>
      <c r="AT490" s="96" t="s">
        <v>101</v>
      </c>
      <c r="AU490" s="96" t="s">
        <v>44</v>
      </c>
      <c r="AY490" s="7" t="s">
        <v>99</v>
      </c>
      <c r="BE490" s="97">
        <f>IF(N490="základná",J490,0)</f>
        <v>0</v>
      </c>
      <c r="BF490" s="97">
        <f>IF(N490="znížená",J490,0)</f>
        <v>0</v>
      </c>
      <c r="BG490" s="97">
        <f>IF(N490="zákl. prenesená",J490,0)</f>
        <v>0</v>
      </c>
      <c r="BH490" s="97">
        <f>IF(N490="zníž. prenesená",J490,0)</f>
        <v>0</v>
      </c>
      <c r="BI490" s="97">
        <f>IF(N490="nulová",J490,0)</f>
        <v>0</v>
      </c>
      <c r="BJ490" s="7" t="s">
        <v>44</v>
      </c>
      <c r="BK490" s="98">
        <f>ROUND(I490*H490,3)</f>
        <v>0</v>
      </c>
      <c r="BL490" s="7" t="s">
        <v>357</v>
      </c>
      <c r="BM490" s="96" t="s">
        <v>1383</v>
      </c>
    </row>
    <row r="491" spans="2:65" s="1" customFormat="1" ht="37.799999999999997" hidden="1" customHeight="1" x14ac:dyDescent="0.2">
      <c r="B491" s="16"/>
      <c r="C491" s="85" t="s">
        <v>1384</v>
      </c>
      <c r="D491" s="85" t="s">
        <v>101</v>
      </c>
      <c r="E491" s="86" t="s">
        <v>1385</v>
      </c>
      <c r="F491" s="87" t="s">
        <v>1386</v>
      </c>
      <c r="G491" s="88" t="s">
        <v>1387</v>
      </c>
      <c r="H491" s="89">
        <v>1</v>
      </c>
      <c r="I491" s="90"/>
      <c r="J491" s="89">
        <f>ROUND(I491*H491,3)</f>
        <v>0</v>
      </c>
      <c r="K491" s="91"/>
      <c r="L491" s="16"/>
      <c r="M491" s="92" t="s">
        <v>0</v>
      </c>
      <c r="N491" s="93" t="s">
        <v>24</v>
      </c>
      <c r="P491" s="94">
        <f>O491*H491</f>
        <v>0</v>
      </c>
      <c r="Q491" s="94">
        <v>0</v>
      </c>
      <c r="R491" s="94">
        <f>Q491*H491</f>
        <v>0</v>
      </c>
      <c r="S491" s="94">
        <v>0</v>
      </c>
      <c r="T491" s="95">
        <f>S491*H491</f>
        <v>0</v>
      </c>
      <c r="AR491" s="96" t="s">
        <v>357</v>
      </c>
      <c r="AT491" s="96" t="s">
        <v>101</v>
      </c>
      <c r="AU491" s="96" t="s">
        <v>44</v>
      </c>
      <c r="AY491" s="7" t="s">
        <v>99</v>
      </c>
      <c r="BE491" s="97">
        <f>IF(N491="základná",J491,0)</f>
        <v>0</v>
      </c>
      <c r="BF491" s="97">
        <f>IF(N491="znížená",J491,0)</f>
        <v>0</v>
      </c>
      <c r="BG491" s="97">
        <f>IF(N491="zákl. prenesená",J491,0)</f>
        <v>0</v>
      </c>
      <c r="BH491" s="97">
        <f>IF(N491="zníž. prenesená",J491,0)</f>
        <v>0</v>
      </c>
      <c r="BI491" s="97">
        <f>IF(N491="nulová",J491,0)</f>
        <v>0</v>
      </c>
      <c r="BJ491" s="7" t="s">
        <v>44</v>
      </c>
      <c r="BK491" s="98">
        <f>ROUND(I491*H491,3)</f>
        <v>0</v>
      </c>
      <c r="BL491" s="7" t="s">
        <v>357</v>
      </c>
      <c r="BM491" s="96" t="s">
        <v>1388</v>
      </c>
    </row>
    <row r="492" spans="2:65" s="1" customFormat="1" ht="16.5" hidden="1" customHeight="1" x14ac:dyDescent="0.2">
      <c r="B492" s="16"/>
      <c r="C492" s="85" t="s">
        <v>1389</v>
      </c>
      <c r="D492" s="85" t="s">
        <v>101</v>
      </c>
      <c r="E492" s="86" t="s">
        <v>1390</v>
      </c>
      <c r="F492" s="87" t="s">
        <v>1391</v>
      </c>
      <c r="G492" s="88" t="s">
        <v>1392</v>
      </c>
      <c r="H492" s="89">
        <v>6</v>
      </c>
      <c r="I492" s="90"/>
      <c r="J492" s="89">
        <f>ROUND(I492*H492,3)</f>
        <v>0</v>
      </c>
      <c r="K492" s="91"/>
      <c r="L492" s="16"/>
      <c r="M492" s="92" t="s">
        <v>0</v>
      </c>
      <c r="N492" s="93" t="s">
        <v>24</v>
      </c>
      <c r="P492" s="94">
        <f>O492*H492</f>
        <v>0</v>
      </c>
      <c r="Q492" s="94">
        <v>0</v>
      </c>
      <c r="R492" s="94">
        <f>Q492*H492</f>
        <v>0</v>
      </c>
      <c r="S492" s="94">
        <v>0</v>
      </c>
      <c r="T492" s="95">
        <f>S492*H492</f>
        <v>0</v>
      </c>
      <c r="AR492" s="96" t="s">
        <v>357</v>
      </c>
      <c r="AT492" s="96" t="s">
        <v>101</v>
      </c>
      <c r="AU492" s="96" t="s">
        <v>44</v>
      </c>
      <c r="AY492" s="7" t="s">
        <v>99</v>
      </c>
      <c r="BE492" s="97">
        <f>IF(N492="základná",J492,0)</f>
        <v>0</v>
      </c>
      <c r="BF492" s="97">
        <f>IF(N492="znížená",J492,0)</f>
        <v>0</v>
      </c>
      <c r="BG492" s="97">
        <f>IF(N492="zákl. prenesená",J492,0)</f>
        <v>0</v>
      </c>
      <c r="BH492" s="97">
        <f>IF(N492="zníž. prenesená",J492,0)</f>
        <v>0</v>
      </c>
      <c r="BI492" s="97">
        <f>IF(N492="nulová",J492,0)</f>
        <v>0</v>
      </c>
      <c r="BJ492" s="7" t="s">
        <v>44</v>
      </c>
      <c r="BK492" s="98">
        <f>ROUND(I492*H492,3)</f>
        <v>0</v>
      </c>
      <c r="BL492" s="7" t="s">
        <v>357</v>
      </c>
      <c r="BM492" s="96" t="s">
        <v>1393</v>
      </c>
    </row>
    <row r="493" spans="2:65" s="6" customFormat="1" ht="20.7" hidden="1" customHeight="1" x14ac:dyDescent="0.25">
      <c r="B493" s="73"/>
      <c r="D493" s="74" t="s">
        <v>40</v>
      </c>
      <c r="E493" s="83" t="s">
        <v>1394</v>
      </c>
      <c r="F493" s="83" t="s">
        <v>1395</v>
      </c>
      <c r="I493" s="76"/>
      <c r="J493" s="84">
        <f>BK493</f>
        <v>0</v>
      </c>
      <c r="L493" s="73"/>
      <c r="M493" s="78"/>
      <c r="P493" s="79">
        <v>0</v>
      </c>
      <c r="R493" s="79">
        <v>0</v>
      </c>
      <c r="T493" s="80">
        <v>0</v>
      </c>
      <c r="AR493" s="74" t="s">
        <v>42</v>
      </c>
      <c r="AT493" s="81" t="s">
        <v>40</v>
      </c>
      <c r="AU493" s="81" t="s">
        <v>44</v>
      </c>
      <c r="AY493" s="74" t="s">
        <v>99</v>
      </c>
      <c r="BK493" s="82">
        <v>0</v>
      </c>
    </row>
    <row r="494" spans="2:65" s="6" customFormat="1" ht="20.7" hidden="1" customHeight="1" x14ac:dyDescent="0.25">
      <c r="B494" s="73"/>
      <c r="D494" s="74" t="s">
        <v>40</v>
      </c>
      <c r="E494" s="83" t="s">
        <v>1396</v>
      </c>
      <c r="F494" s="83" t="s">
        <v>1397</v>
      </c>
      <c r="I494" s="76"/>
      <c r="J494" s="84">
        <f>BK494</f>
        <v>0</v>
      </c>
      <c r="L494" s="73"/>
      <c r="M494" s="78"/>
      <c r="P494" s="79">
        <f>SUM(P495:P499)</f>
        <v>0</v>
      </c>
      <c r="R494" s="79">
        <f>SUM(R495:R499)</f>
        <v>0</v>
      </c>
      <c r="T494" s="80">
        <f>SUM(T495:T499)</f>
        <v>0</v>
      </c>
      <c r="AR494" s="74" t="s">
        <v>42</v>
      </c>
      <c r="AT494" s="81" t="s">
        <v>40</v>
      </c>
      <c r="AU494" s="81" t="s">
        <v>44</v>
      </c>
      <c r="AY494" s="74" t="s">
        <v>99</v>
      </c>
      <c r="BK494" s="82">
        <f>SUM(BK495:BK499)</f>
        <v>0</v>
      </c>
    </row>
    <row r="495" spans="2:65" s="1" customFormat="1" ht="33" hidden="1" customHeight="1" x14ac:dyDescent="0.2">
      <c r="B495" s="16"/>
      <c r="C495" s="85" t="s">
        <v>1398</v>
      </c>
      <c r="D495" s="85" t="s">
        <v>101</v>
      </c>
      <c r="E495" s="86" t="s">
        <v>1399</v>
      </c>
      <c r="F495" s="87" t="s">
        <v>1400</v>
      </c>
      <c r="G495" s="88" t="s">
        <v>1401</v>
      </c>
      <c r="H495" s="89">
        <v>4</v>
      </c>
      <c r="I495" s="90"/>
      <c r="J495" s="89">
        <f>ROUND(I495*H495,3)</f>
        <v>0</v>
      </c>
      <c r="K495" s="91"/>
      <c r="L495" s="16"/>
      <c r="M495" s="92" t="s">
        <v>0</v>
      </c>
      <c r="N495" s="93" t="s">
        <v>24</v>
      </c>
      <c r="P495" s="94">
        <f>O495*H495</f>
        <v>0</v>
      </c>
      <c r="Q495" s="94">
        <v>0</v>
      </c>
      <c r="R495" s="94">
        <f>Q495*H495</f>
        <v>0</v>
      </c>
      <c r="S495" s="94">
        <v>0</v>
      </c>
      <c r="T495" s="95">
        <f>S495*H495</f>
        <v>0</v>
      </c>
      <c r="AR495" s="96" t="s">
        <v>105</v>
      </c>
      <c r="AT495" s="96" t="s">
        <v>101</v>
      </c>
      <c r="AU495" s="96" t="s">
        <v>110</v>
      </c>
      <c r="AY495" s="7" t="s">
        <v>99</v>
      </c>
      <c r="BE495" s="97">
        <f>IF(N495="základná",J495,0)</f>
        <v>0</v>
      </c>
      <c r="BF495" s="97">
        <f>IF(N495="znížená",J495,0)</f>
        <v>0</v>
      </c>
      <c r="BG495" s="97">
        <f>IF(N495="zákl. prenesená",J495,0)</f>
        <v>0</v>
      </c>
      <c r="BH495" s="97">
        <f>IF(N495="zníž. prenesená",J495,0)</f>
        <v>0</v>
      </c>
      <c r="BI495" s="97">
        <f>IF(N495="nulová",J495,0)</f>
        <v>0</v>
      </c>
      <c r="BJ495" s="7" t="s">
        <v>44</v>
      </c>
      <c r="BK495" s="98">
        <f>ROUND(I495*H495,3)</f>
        <v>0</v>
      </c>
      <c r="BL495" s="7" t="s">
        <v>105</v>
      </c>
      <c r="BM495" s="96" t="s">
        <v>1402</v>
      </c>
    </row>
    <row r="496" spans="2:65" s="1" customFormat="1" ht="37.799999999999997" hidden="1" customHeight="1" x14ac:dyDescent="0.2">
      <c r="B496" s="16"/>
      <c r="C496" s="99" t="s">
        <v>1403</v>
      </c>
      <c r="D496" s="99" t="s">
        <v>370</v>
      </c>
      <c r="E496" s="100" t="s">
        <v>1404</v>
      </c>
      <c r="F496" s="101" t="s">
        <v>1405</v>
      </c>
      <c r="G496" s="102" t="s">
        <v>965</v>
      </c>
      <c r="H496" s="103">
        <v>12</v>
      </c>
      <c r="I496" s="104"/>
      <c r="J496" s="103">
        <f>ROUND(I496*H496,3)</f>
        <v>0</v>
      </c>
      <c r="K496" s="105"/>
      <c r="L496" s="106"/>
      <c r="M496" s="107" t="s">
        <v>0</v>
      </c>
      <c r="N496" s="108" t="s">
        <v>24</v>
      </c>
      <c r="P496" s="94">
        <f>O496*H496</f>
        <v>0</v>
      </c>
      <c r="Q496" s="94">
        <v>0</v>
      </c>
      <c r="R496" s="94">
        <f>Q496*H496</f>
        <v>0</v>
      </c>
      <c r="S496" s="94">
        <v>0</v>
      </c>
      <c r="T496" s="95">
        <f>S496*H496</f>
        <v>0</v>
      </c>
      <c r="AR496" s="96" t="s">
        <v>129</v>
      </c>
      <c r="AT496" s="96" t="s">
        <v>370</v>
      </c>
      <c r="AU496" s="96" t="s">
        <v>110</v>
      </c>
      <c r="AY496" s="7" t="s">
        <v>99</v>
      </c>
      <c r="BE496" s="97">
        <f>IF(N496="základná",J496,0)</f>
        <v>0</v>
      </c>
      <c r="BF496" s="97">
        <f>IF(N496="znížená",J496,0)</f>
        <v>0</v>
      </c>
      <c r="BG496" s="97">
        <f>IF(N496="zákl. prenesená",J496,0)</f>
        <v>0</v>
      </c>
      <c r="BH496" s="97">
        <f>IF(N496="zníž. prenesená",J496,0)</f>
        <v>0</v>
      </c>
      <c r="BI496" s="97">
        <f>IF(N496="nulová",J496,0)</f>
        <v>0</v>
      </c>
      <c r="BJ496" s="7" t="s">
        <v>44</v>
      </c>
      <c r="BK496" s="98">
        <f>ROUND(I496*H496,3)</f>
        <v>0</v>
      </c>
      <c r="BL496" s="7" t="s">
        <v>105</v>
      </c>
      <c r="BM496" s="96" t="s">
        <v>1406</v>
      </c>
    </row>
    <row r="497" spans="2:65" s="1" customFormat="1" ht="24.3" hidden="1" customHeight="1" x14ac:dyDescent="0.2">
      <c r="B497" s="16"/>
      <c r="C497" s="99" t="s">
        <v>1407</v>
      </c>
      <c r="D497" s="99" t="s">
        <v>370</v>
      </c>
      <c r="E497" s="100" t="s">
        <v>1408</v>
      </c>
      <c r="F497" s="101" t="s">
        <v>1409</v>
      </c>
      <c r="G497" s="102" t="s">
        <v>965</v>
      </c>
      <c r="H497" s="103">
        <v>3</v>
      </c>
      <c r="I497" s="104"/>
      <c r="J497" s="103">
        <f>ROUND(I497*H497,3)</f>
        <v>0</v>
      </c>
      <c r="K497" s="105"/>
      <c r="L497" s="106"/>
      <c r="M497" s="107" t="s">
        <v>0</v>
      </c>
      <c r="N497" s="108" t="s">
        <v>24</v>
      </c>
      <c r="P497" s="94">
        <f>O497*H497</f>
        <v>0</v>
      </c>
      <c r="Q497" s="94">
        <v>0</v>
      </c>
      <c r="R497" s="94">
        <f>Q497*H497</f>
        <v>0</v>
      </c>
      <c r="S497" s="94">
        <v>0</v>
      </c>
      <c r="T497" s="95">
        <f>S497*H497</f>
        <v>0</v>
      </c>
      <c r="AR497" s="96" t="s">
        <v>129</v>
      </c>
      <c r="AT497" s="96" t="s">
        <v>370</v>
      </c>
      <c r="AU497" s="96" t="s">
        <v>110</v>
      </c>
      <c r="AY497" s="7" t="s">
        <v>99</v>
      </c>
      <c r="BE497" s="97">
        <f>IF(N497="základná",J497,0)</f>
        <v>0</v>
      </c>
      <c r="BF497" s="97">
        <f>IF(N497="znížená",J497,0)</f>
        <v>0</v>
      </c>
      <c r="BG497" s="97">
        <f>IF(N497="zákl. prenesená",J497,0)</f>
        <v>0</v>
      </c>
      <c r="BH497" s="97">
        <f>IF(N497="zníž. prenesená",J497,0)</f>
        <v>0</v>
      </c>
      <c r="BI497" s="97">
        <f>IF(N497="nulová",J497,0)</f>
        <v>0</v>
      </c>
      <c r="BJ497" s="7" t="s">
        <v>44</v>
      </c>
      <c r="BK497" s="98">
        <f>ROUND(I497*H497,3)</f>
        <v>0</v>
      </c>
      <c r="BL497" s="7" t="s">
        <v>105</v>
      </c>
      <c r="BM497" s="96" t="s">
        <v>1410</v>
      </c>
    </row>
    <row r="498" spans="2:65" s="1" customFormat="1" ht="21.75" hidden="1" customHeight="1" x14ac:dyDescent="0.2">
      <c r="B498" s="16"/>
      <c r="C498" s="99" t="s">
        <v>1411</v>
      </c>
      <c r="D498" s="99" t="s">
        <v>370</v>
      </c>
      <c r="E498" s="100" t="s">
        <v>1412</v>
      </c>
      <c r="F498" s="101" t="s">
        <v>1413</v>
      </c>
      <c r="G498" s="102" t="s">
        <v>965</v>
      </c>
      <c r="H498" s="103">
        <v>15</v>
      </c>
      <c r="I498" s="104"/>
      <c r="J498" s="103">
        <f>ROUND(I498*H498,3)</f>
        <v>0</v>
      </c>
      <c r="K498" s="105"/>
      <c r="L498" s="106"/>
      <c r="M498" s="107" t="s">
        <v>0</v>
      </c>
      <c r="N498" s="108" t="s">
        <v>24</v>
      </c>
      <c r="P498" s="94">
        <f>O498*H498</f>
        <v>0</v>
      </c>
      <c r="Q498" s="94">
        <v>0</v>
      </c>
      <c r="R498" s="94">
        <f>Q498*H498</f>
        <v>0</v>
      </c>
      <c r="S498" s="94">
        <v>0</v>
      </c>
      <c r="T498" s="95">
        <f>S498*H498</f>
        <v>0</v>
      </c>
      <c r="AR498" s="96" t="s">
        <v>129</v>
      </c>
      <c r="AT498" s="96" t="s">
        <v>370</v>
      </c>
      <c r="AU498" s="96" t="s">
        <v>110</v>
      </c>
      <c r="AY498" s="7" t="s">
        <v>99</v>
      </c>
      <c r="BE498" s="97">
        <f>IF(N498="základná",J498,0)</f>
        <v>0</v>
      </c>
      <c r="BF498" s="97">
        <f>IF(N498="znížená",J498,0)</f>
        <v>0</v>
      </c>
      <c r="BG498" s="97">
        <f>IF(N498="zákl. prenesená",J498,0)</f>
        <v>0</v>
      </c>
      <c r="BH498" s="97">
        <f>IF(N498="zníž. prenesená",J498,0)</f>
        <v>0</v>
      </c>
      <c r="BI498" s="97">
        <f>IF(N498="nulová",J498,0)</f>
        <v>0</v>
      </c>
      <c r="BJ498" s="7" t="s">
        <v>44</v>
      </c>
      <c r="BK498" s="98">
        <f>ROUND(I498*H498,3)</f>
        <v>0</v>
      </c>
      <c r="BL498" s="7" t="s">
        <v>105</v>
      </c>
      <c r="BM498" s="96" t="s">
        <v>1414</v>
      </c>
    </row>
    <row r="499" spans="2:65" s="1" customFormat="1" ht="24.3" hidden="1" customHeight="1" x14ac:dyDescent="0.2">
      <c r="B499" s="16"/>
      <c r="C499" s="99" t="s">
        <v>1415</v>
      </c>
      <c r="D499" s="99" t="s">
        <v>370</v>
      </c>
      <c r="E499" s="100" t="s">
        <v>1416</v>
      </c>
      <c r="F499" s="101" t="s">
        <v>1417</v>
      </c>
      <c r="G499" s="102" t="s">
        <v>965</v>
      </c>
      <c r="H499" s="103">
        <v>15</v>
      </c>
      <c r="I499" s="104"/>
      <c r="J499" s="103">
        <f>ROUND(I499*H499,3)</f>
        <v>0</v>
      </c>
      <c r="K499" s="105"/>
      <c r="L499" s="106"/>
      <c r="M499" s="107" t="s">
        <v>0</v>
      </c>
      <c r="N499" s="108" t="s">
        <v>24</v>
      </c>
      <c r="P499" s="94">
        <f>O499*H499</f>
        <v>0</v>
      </c>
      <c r="Q499" s="94">
        <v>0</v>
      </c>
      <c r="R499" s="94">
        <f>Q499*H499</f>
        <v>0</v>
      </c>
      <c r="S499" s="94">
        <v>0</v>
      </c>
      <c r="T499" s="95">
        <f>S499*H499</f>
        <v>0</v>
      </c>
      <c r="AR499" s="96" t="s">
        <v>129</v>
      </c>
      <c r="AT499" s="96" t="s">
        <v>370</v>
      </c>
      <c r="AU499" s="96" t="s">
        <v>110</v>
      </c>
      <c r="AY499" s="7" t="s">
        <v>99</v>
      </c>
      <c r="BE499" s="97">
        <f>IF(N499="základná",J499,0)</f>
        <v>0</v>
      </c>
      <c r="BF499" s="97">
        <f>IF(N499="znížená",J499,0)</f>
        <v>0</v>
      </c>
      <c r="BG499" s="97">
        <f>IF(N499="zákl. prenesená",J499,0)</f>
        <v>0</v>
      </c>
      <c r="BH499" s="97">
        <f>IF(N499="zníž. prenesená",J499,0)</f>
        <v>0</v>
      </c>
      <c r="BI499" s="97">
        <f>IF(N499="nulová",J499,0)</f>
        <v>0</v>
      </c>
      <c r="BJ499" s="7" t="s">
        <v>44</v>
      </c>
      <c r="BK499" s="98">
        <f>ROUND(I499*H499,3)</f>
        <v>0</v>
      </c>
      <c r="BL499" s="7" t="s">
        <v>105</v>
      </c>
      <c r="BM499" s="96" t="s">
        <v>1418</v>
      </c>
    </row>
    <row r="500" spans="2:65" s="6" customFormat="1" ht="20.7" hidden="1" customHeight="1" x14ac:dyDescent="0.25">
      <c r="B500" s="73"/>
      <c r="D500" s="74" t="s">
        <v>40</v>
      </c>
      <c r="E500" s="83" t="s">
        <v>1419</v>
      </c>
      <c r="F500" s="83" t="s">
        <v>1420</v>
      </c>
      <c r="I500" s="76"/>
      <c r="J500" s="84">
        <f>BK500</f>
        <v>0</v>
      </c>
      <c r="L500" s="73"/>
      <c r="M500" s="78"/>
      <c r="P500" s="79">
        <f>SUM(P501:P505)</f>
        <v>0</v>
      </c>
      <c r="R500" s="79">
        <f>SUM(R501:R505)</f>
        <v>0</v>
      </c>
      <c r="T500" s="80">
        <f>SUM(T501:T505)</f>
        <v>0</v>
      </c>
      <c r="AR500" s="74" t="s">
        <v>42</v>
      </c>
      <c r="AT500" s="81" t="s">
        <v>40</v>
      </c>
      <c r="AU500" s="81" t="s">
        <v>44</v>
      </c>
      <c r="AY500" s="74" t="s">
        <v>99</v>
      </c>
      <c r="BK500" s="82">
        <f>SUM(BK501:BK505)</f>
        <v>0</v>
      </c>
    </row>
    <row r="501" spans="2:65" s="1" customFormat="1" ht="33" hidden="1" customHeight="1" x14ac:dyDescent="0.2">
      <c r="B501" s="16"/>
      <c r="C501" s="85" t="s">
        <v>1421</v>
      </c>
      <c r="D501" s="85" t="s">
        <v>101</v>
      </c>
      <c r="E501" s="86" t="s">
        <v>1399</v>
      </c>
      <c r="F501" s="87" t="s">
        <v>1400</v>
      </c>
      <c r="G501" s="88" t="s">
        <v>1401</v>
      </c>
      <c r="H501" s="89">
        <v>1</v>
      </c>
      <c r="I501" s="90"/>
      <c r="J501" s="89">
        <f>ROUND(I501*H501,3)</f>
        <v>0</v>
      </c>
      <c r="K501" s="91"/>
      <c r="L501" s="16"/>
      <c r="M501" s="92" t="s">
        <v>0</v>
      </c>
      <c r="N501" s="93" t="s">
        <v>24</v>
      </c>
      <c r="P501" s="94">
        <f>O501*H501</f>
        <v>0</v>
      </c>
      <c r="Q501" s="94">
        <v>0</v>
      </c>
      <c r="R501" s="94">
        <f>Q501*H501</f>
        <v>0</v>
      </c>
      <c r="S501" s="94">
        <v>0</v>
      </c>
      <c r="T501" s="95">
        <f>S501*H501</f>
        <v>0</v>
      </c>
      <c r="AR501" s="96" t="s">
        <v>105</v>
      </c>
      <c r="AT501" s="96" t="s">
        <v>101</v>
      </c>
      <c r="AU501" s="96" t="s">
        <v>110</v>
      </c>
      <c r="AY501" s="7" t="s">
        <v>99</v>
      </c>
      <c r="BE501" s="97">
        <f>IF(N501="základná",J501,0)</f>
        <v>0</v>
      </c>
      <c r="BF501" s="97">
        <f>IF(N501="znížená",J501,0)</f>
        <v>0</v>
      </c>
      <c r="BG501" s="97">
        <f>IF(N501="zákl. prenesená",J501,0)</f>
        <v>0</v>
      </c>
      <c r="BH501" s="97">
        <f>IF(N501="zníž. prenesená",J501,0)</f>
        <v>0</v>
      </c>
      <c r="BI501" s="97">
        <f>IF(N501="nulová",J501,0)</f>
        <v>0</v>
      </c>
      <c r="BJ501" s="7" t="s">
        <v>44</v>
      </c>
      <c r="BK501" s="98">
        <f>ROUND(I501*H501,3)</f>
        <v>0</v>
      </c>
      <c r="BL501" s="7" t="s">
        <v>105</v>
      </c>
      <c r="BM501" s="96" t="s">
        <v>1422</v>
      </c>
    </row>
    <row r="502" spans="2:65" s="1" customFormat="1" ht="21.75" hidden="1" customHeight="1" x14ac:dyDescent="0.2">
      <c r="B502" s="16"/>
      <c r="C502" s="99" t="s">
        <v>1423</v>
      </c>
      <c r="D502" s="99" t="s">
        <v>370</v>
      </c>
      <c r="E502" s="100" t="s">
        <v>1424</v>
      </c>
      <c r="F502" s="101" t="s">
        <v>1425</v>
      </c>
      <c r="G502" s="102" t="s">
        <v>965</v>
      </c>
      <c r="H502" s="103">
        <v>1</v>
      </c>
      <c r="I502" s="104"/>
      <c r="J502" s="103">
        <f>ROUND(I502*H502,3)</f>
        <v>0</v>
      </c>
      <c r="K502" s="105"/>
      <c r="L502" s="106"/>
      <c r="M502" s="107" t="s">
        <v>0</v>
      </c>
      <c r="N502" s="108" t="s">
        <v>24</v>
      </c>
      <c r="P502" s="94">
        <f>O502*H502</f>
        <v>0</v>
      </c>
      <c r="Q502" s="94">
        <v>0</v>
      </c>
      <c r="R502" s="94">
        <f>Q502*H502</f>
        <v>0</v>
      </c>
      <c r="S502" s="94">
        <v>0</v>
      </c>
      <c r="T502" s="95">
        <f>S502*H502</f>
        <v>0</v>
      </c>
      <c r="AR502" s="96" t="s">
        <v>129</v>
      </c>
      <c r="AT502" s="96" t="s">
        <v>370</v>
      </c>
      <c r="AU502" s="96" t="s">
        <v>110</v>
      </c>
      <c r="AY502" s="7" t="s">
        <v>99</v>
      </c>
      <c r="BE502" s="97">
        <f>IF(N502="základná",J502,0)</f>
        <v>0</v>
      </c>
      <c r="BF502" s="97">
        <f>IF(N502="znížená",J502,0)</f>
        <v>0</v>
      </c>
      <c r="BG502" s="97">
        <f>IF(N502="zákl. prenesená",J502,0)</f>
        <v>0</v>
      </c>
      <c r="BH502" s="97">
        <f>IF(N502="zníž. prenesená",J502,0)</f>
        <v>0</v>
      </c>
      <c r="BI502" s="97">
        <f>IF(N502="nulová",J502,0)</f>
        <v>0</v>
      </c>
      <c r="BJ502" s="7" t="s">
        <v>44</v>
      </c>
      <c r="BK502" s="98">
        <f>ROUND(I502*H502,3)</f>
        <v>0</v>
      </c>
      <c r="BL502" s="7" t="s">
        <v>105</v>
      </c>
      <c r="BM502" s="96" t="s">
        <v>1426</v>
      </c>
    </row>
    <row r="503" spans="2:65" s="1" customFormat="1" ht="24.3" hidden="1" customHeight="1" x14ac:dyDescent="0.2">
      <c r="B503" s="16"/>
      <c r="C503" s="99" t="s">
        <v>1427</v>
      </c>
      <c r="D503" s="99" t="s">
        <v>370</v>
      </c>
      <c r="E503" s="100" t="s">
        <v>1428</v>
      </c>
      <c r="F503" s="101" t="s">
        <v>1429</v>
      </c>
      <c r="G503" s="102" t="s">
        <v>965</v>
      </c>
      <c r="H503" s="103">
        <v>20</v>
      </c>
      <c r="I503" s="104"/>
      <c r="J503" s="103">
        <f>ROUND(I503*H503,3)</f>
        <v>0</v>
      </c>
      <c r="K503" s="105"/>
      <c r="L503" s="106"/>
      <c r="M503" s="107" t="s">
        <v>0</v>
      </c>
      <c r="N503" s="108" t="s">
        <v>24</v>
      </c>
      <c r="P503" s="94">
        <f>O503*H503</f>
        <v>0</v>
      </c>
      <c r="Q503" s="94">
        <v>0</v>
      </c>
      <c r="R503" s="94">
        <f>Q503*H503</f>
        <v>0</v>
      </c>
      <c r="S503" s="94">
        <v>0</v>
      </c>
      <c r="T503" s="95">
        <f>S503*H503</f>
        <v>0</v>
      </c>
      <c r="AR503" s="96" t="s">
        <v>129</v>
      </c>
      <c r="AT503" s="96" t="s">
        <v>370</v>
      </c>
      <c r="AU503" s="96" t="s">
        <v>110</v>
      </c>
      <c r="AY503" s="7" t="s">
        <v>99</v>
      </c>
      <c r="BE503" s="97">
        <f>IF(N503="základná",J503,0)</f>
        <v>0</v>
      </c>
      <c r="BF503" s="97">
        <f>IF(N503="znížená",J503,0)</f>
        <v>0</v>
      </c>
      <c r="BG503" s="97">
        <f>IF(N503="zákl. prenesená",J503,0)</f>
        <v>0</v>
      </c>
      <c r="BH503" s="97">
        <f>IF(N503="zníž. prenesená",J503,0)</f>
        <v>0</v>
      </c>
      <c r="BI503" s="97">
        <f>IF(N503="nulová",J503,0)</f>
        <v>0</v>
      </c>
      <c r="BJ503" s="7" t="s">
        <v>44</v>
      </c>
      <c r="BK503" s="98">
        <f>ROUND(I503*H503,3)</f>
        <v>0</v>
      </c>
      <c r="BL503" s="7" t="s">
        <v>105</v>
      </c>
      <c r="BM503" s="96" t="s">
        <v>1430</v>
      </c>
    </row>
    <row r="504" spans="2:65" s="1" customFormat="1" ht="16.5" hidden="1" customHeight="1" x14ac:dyDescent="0.2">
      <c r="B504" s="16"/>
      <c r="C504" s="99" t="s">
        <v>1431</v>
      </c>
      <c r="D504" s="99" t="s">
        <v>370</v>
      </c>
      <c r="E504" s="100" t="s">
        <v>1432</v>
      </c>
      <c r="F504" s="101" t="s">
        <v>1433</v>
      </c>
      <c r="G504" s="102" t="s">
        <v>965</v>
      </c>
      <c r="H504" s="103">
        <v>1</v>
      </c>
      <c r="I504" s="104"/>
      <c r="J504" s="103">
        <f>ROUND(I504*H504,3)</f>
        <v>0</v>
      </c>
      <c r="K504" s="105"/>
      <c r="L504" s="106"/>
      <c r="M504" s="107" t="s">
        <v>0</v>
      </c>
      <c r="N504" s="108" t="s">
        <v>24</v>
      </c>
      <c r="P504" s="94">
        <f>O504*H504</f>
        <v>0</v>
      </c>
      <c r="Q504" s="94">
        <v>0</v>
      </c>
      <c r="R504" s="94">
        <f>Q504*H504</f>
        <v>0</v>
      </c>
      <c r="S504" s="94">
        <v>0</v>
      </c>
      <c r="T504" s="95">
        <f>S504*H504</f>
        <v>0</v>
      </c>
      <c r="AR504" s="96" t="s">
        <v>129</v>
      </c>
      <c r="AT504" s="96" t="s">
        <v>370</v>
      </c>
      <c r="AU504" s="96" t="s">
        <v>110</v>
      </c>
      <c r="AY504" s="7" t="s">
        <v>99</v>
      </c>
      <c r="BE504" s="97">
        <f>IF(N504="základná",J504,0)</f>
        <v>0</v>
      </c>
      <c r="BF504" s="97">
        <f>IF(N504="znížená",J504,0)</f>
        <v>0</v>
      </c>
      <c r="BG504" s="97">
        <f>IF(N504="zákl. prenesená",J504,0)</f>
        <v>0</v>
      </c>
      <c r="BH504" s="97">
        <f>IF(N504="zníž. prenesená",J504,0)</f>
        <v>0</v>
      </c>
      <c r="BI504" s="97">
        <f>IF(N504="nulová",J504,0)</f>
        <v>0</v>
      </c>
      <c r="BJ504" s="7" t="s">
        <v>44</v>
      </c>
      <c r="BK504" s="98">
        <f>ROUND(I504*H504,3)</f>
        <v>0</v>
      </c>
      <c r="BL504" s="7" t="s">
        <v>105</v>
      </c>
      <c r="BM504" s="96" t="s">
        <v>1434</v>
      </c>
    </row>
    <row r="505" spans="2:65" s="1" customFormat="1" ht="24.3" hidden="1" customHeight="1" x14ac:dyDescent="0.2">
      <c r="B505" s="16"/>
      <c r="C505" s="99" t="s">
        <v>1435</v>
      </c>
      <c r="D505" s="99" t="s">
        <v>370</v>
      </c>
      <c r="E505" s="100" t="s">
        <v>1436</v>
      </c>
      <c r="F505" s="101" t="s">
        <v>1437</v>
      </c>
      <c r="G505" s="102" t="s">
        <v>965</v>
      </c>
      <c r="H505" s="103">
        <v>1</v>
      </c>
      <c r="I505" s="104"/>
      <c r="J505" s="103">
        <f>ROUND(I505*H505,3)</f>
        <v>0</v>
      </c>
      <c r="K505" s="105"/>
      <c r="L505" s="106"/>
      <c r="M505" s="109" t="s">
        <v>0</v>
      </c>
      <c r="N505" s="110" t="s">
        <v>24</v>
      </c>
      <c r="O505" s="111"/>
      <c r="P505" s="112">
        <f>O505*H505</f>
        <v>0</v>
      </c>
      <c r="Q505" s="112">
        <v>0</v>
      </c>
      <c r="R505" s="112">
        <f>Q505*H505</f>
        <v>0</v>
      </c>
      <c r="S505" s="112">
        <v>0</v>
      </c>
      <c r="T505" s="113">
        <f>S505*H505</f>
        <v>0</v>
      </c>
      <c r="AR505" s="96" t="s">
        <v>129</v>
      </c>
      <c r="AT505" s="96" t="s">
        <v>370</v>
      </c>
      <c r="AU505" s="96" t="s">
        <v>110</v>
      </c>
      <c r="AY505" s="7" t="s">
        <v>99</v>
      </c>
      <c r="BE505" s="97">
        <f>IF(N505="základná",J505,0)</f>
        <v>0</v>
      </c>
      <c r="BF505" s="97">
        <f>IF(N505="znížená",J505,0)</f>
        <v>0</v>
      </c>
      <c r="BG505" s="97">
        <f>IF(N505="zákl. prenesená",J505,0)</f>
        <v>0</v>
      </c>
      <c r="BH505" s="97">
        <f>IF(N505="zníž. prenesená",J505,0)</f>
        <v>0</v>
      </c>
      <c r="BI505" s="97">
        <f>IF(N505="nulová",J505,0)</f>
        <v>0</v>
      </c>
      <c r="BJ505" s="7" t="s">
        <v>44</v>
      </c>
      <c r="BK505" s="98">
        <f>ROUND(I505*H505,3)</f>
        <v>0</v>
      </c>
      <c r="BL505" s="7" t="s">
        <v>105</v>
      </c>
      <c r="BM505" s="96" t="s">
        <v>1438</v>
      </c>
    </row>
    <row r="506" spans="2:65" s="1" customFormat="1" ht="7.05" hidden="1" customHeight="1" x14ac:dyDescent="0.2">
      <c r="B506" s="23"/>
      <c r="C506" s="24"/>
      <c r="D506" s="24"/>
      <c r="E506" s="24"/>
      <c r="F506" s="24"/>
      <c r="G506" s="24"/>
      <c r="H506" s="24"/>
      <c r="I506" s="24"/>
      <c r="J506" s="24"/>
      <c r="K506" s="24"/>
      <c r="L506" s="16"/>
    </row>
  </sheetData>
  <sheetProtection algorithmName="SHA-512" hashValue="J5Cv/GaDcijiWixSzTXXh2GkQ4m793VgCZuitIMlDUzw4qHUWIxetgMMTCkKWh7m/m6zfnVySygNlFKPoIt51w==" saltValue="hKayxkfYs2qp1kNJ/Fwz7jdUXauLmpbr7ilwzj08je5ShnKIN7JL2o/yaRlcvqM3vApx4bkiaNyLjhLrceLJrQ==" spinCount="100000" sheet="1" objects="1" scenarios="1" formatColumns="0" formatRows="0" autoFilter="0"/>
  <autoFilter ref="C146:K505" xr:uid="{00000000-0009-0000-0000-000001000000}"/>
  <mergeCells count="9">
    <mergeCell ref="E87:H87"/>
    <mergeCell ref="E137:H137"/>
    <mergeCell ref="E139:H13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0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235"/>
  <sheetViews>
    <sheetView showGridLines="0" topLeftCell="A147" workbookViewId="0">
      <selection activeCell="I147" sqref="I147"/>
    </sheetView>
  </sheetViews>
  <sheetFormatPr defaultColWidth="11.42578125" defaultRowHeight="10.199999999999999" x14ac:dyDescent="0.2"/>
  <cols>
    <col min="1" max="1" width="8.28515625" customWidth="1"/>
    <col min="2" max="2" width="1.28515625" customWidth="1"/>
    <col min="3" max="4" width="4.28515625" customWidth="1"/>
    <col min="5" max="5" width="17.28515625" customWidth="1"/>
    <col min="6" max="6" width="50.7109375" customWidth="1"/>
    <col min="7" max="7" width="7.42578125" customWidth="1"/>
    <col min="8" max="8" width="14" customWidth="1"/>
    <col min="9" max="9" width="62" customWidth="1"/>
    <col min="10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28515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idden="1" x14ac:dyDescent="0.2"/>
    <row r="2" spans="2:46" ht="37.049999999999997" hidden="1" customHeight="1" x14ac:dyDescent="0.2"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AT2" s="7" t="s">
        <v>45</v>
      </c>
    </row>
    <row r="3" spans="2:46" ht="7.05" hidden="1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41</v>
      </c>
    </row>
    <row r="4" spans="2:46" ht="25.05" hidden="1" customHeight="1" x14ac:dyDescent="0.2">
      <c r="B4" s="10"/>
      <c r="D4" s="11" t="s">
        <v>46</v>
      </c>
      <c r="L4" s="10"/>
      <c r="M4" s="37" t="s">
        <v>3</v>
      </c>
      <c r="AT4" s="7" t="s">
        <v>1</v>
      </c>
    </row>
    <row r="5" spans="2:46" ht="7.05" hidden="1" customHeight="1" x14ac:dyDescent="0.2">
      <c r="B5" s="10"/>
      <c r="L5" s="10"/>
    </row>
    <row r="6" spans="2:46" ht="12" hidden="1" customHeight="1" x14ac:dyDescent="0.2">
      <c r="B6" s="10"/>
      <c r="D6" s="13" t="s">
        <v>5</v>
      </c>
      <c r="L6" s="10"/>
    </row>
    <row r="7" spans="2:46" ht="26.25" hidden="1" customHeight="1" x14ac:dyDescent="0.2">
      <c r="B7" s="10"/>
      <c r="E7" s="116" t="e">
        <f>#REF!</f>
        <v>#REF!</v>
      </c>
      <c r="F7" s="117"/>
      <c r="G7" s="117"/>
      <c r="H7" s="117"/>
      <c r="L7" s="10"/>
    </row>
    <row r="8" spans="2:46" s="1" customFormat="1" ht="12" hidden="1" customHeight="1" x14ac:dyDescent="0.2">
      <c r="B8" s="16"/>
      <c r="D8" s="13" t="s">
        <v>47</v>
      </c>
      <c r="L8" s="16"/>
    </row>
    <row r="9" spans="2:46" s="1" customFormat="1" ht="16.5" hidden="1" customHeight="1" x14ac:dyDescent="0.2">
      <c r="B9" s="16"/>
      <c r="E9" s="114" t="s">
        <v>1440</v>
      </c>
      <c r="F9" s="115"/>
      <c r="G9" s="115"/>
      <c r="H9" s="115"/>
      <c r="L9" s="16"/>
    </row>
    <row r="10" spans="2:46" s="1" customFormat="1" hidden="1" x14ac:dyDescent="0.2">
      <c r="B10" s="16"/>
      <c r="L10" s="16"/>
    </row>
    <row r="11" spans="2:46" s="1" customFormat="1" ht="12" hidden="1" customHeight="1" x14ac:dyDescent="0.2">
      <c r="B11" s="16"/>
      <c r="D11" s="13" t="s">
        <v>6</v>
      </c>
      <c r="F11" s="12" t="s">
        <v>0</v>
      </c>
      <c r="I11" s="13" t="s">
        <v>7</v>
      </c>
      <c r="J11" s="12" t="s">
        <v>0</v>
      </c>
      <c r="L11" s="16"/>
    </row>
    <row r="12" spans="2:46" s="1" customFormat="1" ht="12" hidden="1" customHeight="1" x14ac:dyDescent="0.2">
      <c r="B12" s="16"/>
      <c r="D12" s="13" t="s">
        <v>8</v>
      </c>
      <c r="F12" s="12" t="s">
        <v>9</v>
      </c>
      <c r="I12" s="13" t="s">
        <v>10</v>
      </c>
      <c r="J12" s="27" t="e">
        <f>#REF!</f>
        <v>#REF!</v>
      </c>
      <c r="L12" s="16"/>
    </row>
    <row r="13" spans="2:46" s="1" customFormat="1" ht="10.8" hidden="1" customHeight="1" x14ac:dyDescent="0.2">
      <c r="B13" s="16"/>
      <c r="L13" s="16"/>
    </row>
    <row r="14" spans="2:46" s="1" customFormat="1" ht="12" hidden="1" customHeight="1" x14ac:dyDescent="0.2">
      <c r="B14" s="16"/>
      <c r="D14" s="13" t="s">
        <v>11</v>
      </c>
      <c r="I14" s="13" t="s">
        <v>12</v>
      </c>
      <c r="J14" s="12" t="e">
        <f>IF(#REF!="","",#REF!)</f>
        <v>#REF!</v>
      </c>
      <c r="L14" s="16"/>
    </row>
    <row r="15" spans="2:46" s="1" customFormat="1" ht="18" hidden="1" customHeight="1" x14ac:dyDescent="0.2">
      <c r="B15" s="16"/>
      <c r="E15" s="12" t="e">
        <f>IF(#REF!="","",#REF!)</f>
        <v>#REF!</v>
      </c>
      <c r="I15" s="13" t="s">
        <v>13</v>
      </c>
      <c r="J15" s="12" t="e">
        <f>IF(#REF!="","",#REF!)</f>
        <v>#REF!</v>
      </c>
      <c r="L15" s="16"/>
    </row>
    <row r="16" spans="2:46" s="1" customFormat="1" ht="7.05" hidden="1" customHeight="1" x14ac:dyDescent="0.2">
      <c r="B16" s="16"/>
      <c r="L16" s="16"/>
    </row>
    <row r="17" spans="2:12" s="1" customFormat="1" ht="12" hidden="1" customHeight="1" x14ac:dyDescent="0.2">
      <c r="B17" s="16"/>
      <c r="D17" s="13" t="s">
        <v>14</v>
      </c>
      <c r="I17" s="13" t="s">
        <v>12</v>
      </c>
      <c r="J17" s="14" t="e">
        <f>#REF!</f>
        <v>#REF!</v>
      </c>
      <c r="L17" s="16"/>
    </row>
    <row r="18" spans="2:12" s="1" customFormat="1" ht="18" hidden="1" customHeight="1" x14ac:dyDescent="0.2">
      <c r="B18" s="16"/>
      <c r="E18" s="119" t="e">
        <f>#REF!</f>
        <v>#REF!</v>
      </c>
      <c r="F18" s="120"/>
      <c r="G18" s="120"/>
      <c r="H18" s="120"/>
      <c r="I18" s="13" t="s">
        <v>13</v>
      </c>
      <c r="J18" s="14" t="e">
        <f>#REF!</f>
        <v>#REF!</v>
      </c>
      <c r="L18" s="16"/>
    </row>
    <row r="19" spans="2:12" s="1" customFormat="1" ht="7.05" hidden="1" customHeight="1" x14ac:dyDescent="0.2">
      <c r="B19" s="16"/>
      <c r="L19" s="16"/>
    </row>
    <row r="20" spans="2:12" s="1" customFormat="1" ht="12" hidden="1" customHeight="1" x14ac:dyDescent="0.2">
      <c r="B20" s="16"/>
      <c r="D20" s="13" t="s">
        <v>15</v>
      </c>
      <c r="I20" s="13" t="s">
        <v>12</v>
      </c>
      <c r="J20" s="12" t="e">
        <f>IF(#REF!="","",#REF!)</f>
        <v>#REF!</v>
      </c>
      <c r="L20" s="16"/>
    </row>
    <row r="21" spans="2:12" s="1" customFormat="1" ht="18" hidden="1" customHeight="1" x14ac:dyDescent="0.2">
      <c r="B21" s="16"/>
      <c r="E21" s="12" t="e">
        <f>IF(#REF!="","",#REF!)</f>
        <v>#REF!</v>
      </c>
      <c r="I21" s="13" t="s">
        <v>13</v>
      </c>
      <c r="J21" s="12" t="e">
        <f>IF(#REF!="","",#REF!)</f>
        <v>#REF!</v>
      </c>
      <c r="L21" s="16"/>
    </row>
    <row r="22" spans="2:12" s="1" customFormat="1" ht="7.05" hidden="1" customHeight="1" x14ac:dyDescent="0.2">
      <c r="B22" s="16"/>
      <c r="L22" s="16"/>
    </row>
    <row r="23" spans="2:12" s="1" customFormat="1" ht="12" hidden="1" customHeight="1" x14ac:dyDescent="0.2">
      <c r="B23" s="16"/>
      <c r="D23" s="13" t="s">
        <v>16</v>
      </c>
      <c r="I23" s="13" t="s">
        <v>12</v>
      </c>
      <c r="J23" s="12" t="e">
        <f>IF(#REF!="","",#REF!)</f>
        <v>#REF!</v>
      </c>
      <c r="L23" s="16"/>
    </row>
    <row r="24" spans="2:12" s="1" customFormat="1" ht="18" hidden="1" customHeight="1" x14ac:dyDescent="0.2">
      <c r="B24" s="16"/>
      <c r="E24" s="12" t="e">
        <f>IF(#REF!="","",#REF!)</f>
        <v>#REF!</v>
      </c>
      <c r="I24" s="13" t="s">
        <v>13</v>
      </c>
      <c r="J24" s="12" t="e">
        <f>IF(#REF!="","",#REF!)</f>
        <v>#REF!</v>
      </c>
      <c r="L24" s="16"/>
    </row>
    <row r="25" spans="2:12" s="1" customFormat="1" ht="7.05" hidden="1" customHeight="1" x14ac:dyDescent="0.2">
      <c r="B25" s="16"/>
      <c r="L25" s="16"/>
    </row>
    <row r="26" spans="2:12" s="1" customFormat="1" ht="12" hidden="1" customHeight="1" x14ac:dyDescent="0.2">
      <c r="B26" s="16"/>
      <c r="D26" s="13" t="s">
        <v>17</v>
      </c>
      <c r="L26" s="16"/>
    </row>
    <row r="27" spans="2:12" s="2" customFormat="1" ht="16.5" hidden="1" customHeight="1" x14ac:dyDescent="0.2">
      <c r="B27" s="38"/>
      <c r="E27" s="121" t="s">
        <v>0</v>
      </c>
      <c r="F27" s="121"/>
      <c r="G27" s="121"/>
      <c r="H27" s="121"/>
      <c r="L27" s="38"/>
    </row>
    <row r="28" spans="2:12" s="1" customFormat="1" ht="7.05" hidden="1" customHeight="1" x14ac:dyDescent="0.2">
      <c r="B28" s="16"/>
      <c r="L28" s="16"/>
    </row>
    <row r="29" spans="2:12" s="1" customFormat="1" ht="7.05" hidden="1" customHeight="1" x14ac:dyDescent="0.2">
      <c r="B29" s="16"/>
      <c r="D29" s="28"/>
      <c r="E29" s="28"/>
      <c r="F29" s="28"/>
      <c r="G29" s="28"/>
      <c r="H29" s="28"/>
      <c r="I29" s="28"/>
      <c r="J29" s="28"/>
      <c r="K29" s="28"/>
      <c r="L29" s="16"/>
    </row>
    <row r="30" spans="2:12" s="1" customFormat="1" ht="25.5" hidden="1" customHeight="1" x14ac:dyDescent="0.2">
      <c r="B30" s="16"/>
      <c r="D30" s="39" t="s">
        <v>18</v>
      </c>
      <c r="J30" s="36" t="e">
        <f>ROUND(J126, 2)</f>
        <v>#VALUE!</v>
      </c>
      <c r="L30" s="16"/>
    </row>
    <row r="31" spans="2:12" s="1" customFormat="1" ht="7.05" hidden="1" customHeight="1" x14ac:dyDescent="0.2">
      <c r="B31" s="16"/>
      <c r="D31" s="28"/>
      <c r="E31" s="28"/>
      <c r="F31" s="28"/>
      <c r="G31" s="28"/>
      <c r="H31" s="28"/>
      <c r="I31" s="28"/>
      <c r="J31" s="28"/>
      <c r="K31" s="28"/>
      <c r="L31" s="16"/>
    </row>
    <row r="32" spans="2:12" s="1" customFormat="1" ht="14.55" hidden="1" customHeight="1" x14ac:dyDescent="0.2">
      <c r="B32" s="16"/>
      <c r="F32" s="18" t="s">
        <v>20</v>
      </c>
      <c r="I32" s="18" t="s">
        <v>19</v>
      </c>
      <c r="J32" s="18" t="s">
        <v>21</v>
      </c>
      <c r="L32" s="16"/>
    </row>
    <row r="33" spans="2:12" s="1" customFormat="1" ht="14.55" hidden="1" customHeight="1" x14ac:dyDescent="0.2">
      <c r="B33" s="16"/>
      <c r="D33" s="29" t="s">
        <v>22</v>
      </c>
      <c r="E33" s="19" t="s">
        <v>23</v>
      </c>
      <c r="F33" s="40">
        <f>ROUND((SUM(BE126:BE233)),  2)</f>
        <v>0</v>
      </c>
      <c r="G33" s="41"/>
      <c r="H33" s="41"/>
      <c r="I33" s="42">
        <v>0.2</v>
      </c>
      <c r="J33" s="40">
        <f>ROUND(((SUM(BE126:BE233))*I33),  2)</f>
        <v>0</v>
      </c>
      <c r="L33" s="16"/>
    </row>
    <row r="34" spans="2:12" s="1" customFormat="1" ht="14.55" hidden="1" customHeight="1" x14ac:dyDescent="0.2">
      <c r="B34" s="16"/>
      <c r="E34" s="19" t="s">
        <v>24</v>
      </c>
      <c r="F34" s="40" t="e">
        <f>ROUND((SUM(BF126:BF233)),  2)</f>
        <v>#VALUE!</v>
      </c>
      <c r="G34" s="41"/>
      <c r="H34" s="41"/>
      <c r="I34" s="42">
        <v>0.2</v>
      </c>
      <c r="J34" s="40" t="e">
        <f>ROUND(((SUM(BF126:BF233))*I34),  2)</f>
        <v>#VALUE!</v>
      </c>
      <c r="L34" s="16"/>
    </row>
    <row r="35" spans="2:12" s="1" customFormat="1" ht="14.55" hidden="1" customHeight="1" x14ac:dyDescent="0.2">
      <c r="B35" s="16"/>
      <c r="E35" s="13" t="s">
        <v>25</v>
      </c>
      <c r="F35" s="43">
        <f>ROUND((SUM(BG126:BG233)),  2)</f>
        <v>0</v>
      </c>
      <c r="I35" s="44">
        <v>0.2</v>
      </c>
      <c r="J35" s="43">
        <f>0</f>
        <v>0</v>
      </c>
      <c r="L35" s="16"/>
    </row>
    <row r="36" spans="2:12" s="1" customFormat="1" ht="14.55" hidden="1" customHeight="1" x14ac:dyDescent="0.2">
      <c r="B36" s="16"/>
      <c r="E36" s="13" t="s">
        <v>26</v>
      </c>
      <c r="F36" s="43">
        <f>ROUND((SUM(BH126:BH233)),  2)</f>
        <v>0</v>
      </c>
      <c r="I36" s="44">
        <v>0.2</v>
      </c>
      <c r="J36" s="43">
        <f>0</f>
        <v>0</v>
      </c>
      <c r="L36" s="16"/>
    </row>
    <row r="37" spans="2:12" s="1" customFormat="1" ht="14.55" hidden="1" customHeight="1" x14ac:dyDescent="0.2">
      <c r="B37" s="16"/>
      <c r="E37" s="19" t="s">
        <v>27</v>
      </c>
      <c r="F37" s="40">
        <f>ROUND((SUM(BI126:BI233)),  2)</f>
        <v>0</v>
      </c>
      <c r="G37" s="41"/>
      <c r="H37" s="41"/>
      <c r="I37" s="42">
        <v>0</v>
      </c>
      <c r="J37" s="40">
        <f>0</f>
        <v>0</v>
      </c>
      <c r="L37" s="16"/>
    </row>
    <row r="38" spans="2:12" s="1" customFormat="1" ht="7.05" hidden="1" customHeight="1" x14ac:dyDescent="0.2">
      <c r="B38" s="16"/>
      <c r="L38" s="16"/>
    </row>
    <row r="39" spans="2:12" s="1" customFormat="1" ht="25.5" hidden="1" customHeight="1" x14ac:dyDescent="0.2">
      <c r="B39" s="16"/>
      <c r="C39" s="45"/>
      <c r="D39" s="46" t="s">
        <v>28</v>
      </c>
      <c r="E39" s="30"/>
      <c r="F39" s="30"/>
      <c r="G39" s="47" t="s">
        <v>29</v>
      </c>
      <c r="H39" s="48" t="s">
        <v>30</v>
      </c>
      <c r="I39" s="30"/>
      <c r="J39" s="49" t="e">
        <f>SUM(J30:J37)</f>
        <v>#VALUE!</v>
      </c>
      <c r="K39" s="50"/>
      <c r="L39" s="16"/>
    </row>
    <row r="40" spans="2:12" s="1" customFormat="1" ht="14.55" hidden="1" customHeight="1" x14ac:dyDescent="0.2">
      <c r="B40" s="16"/>
      <c r="L40" s="16"/>
    </row>
    <row r="41" spans="2:12" ht="14.55" hidden="1" customHeight="1" x14ac:dyDescent="0.2">
      <c r="B41" s="10"/>
      <c r="L41" s="10"/>
    </row>
    <row r="42" spans="2:12" ht="14.55" hidden="1" customHeight="1" x14ac:dyDescent="0.2">
      <c r="B42" s="10"/>
      <c r="L42" s="10"/>
    </row>
    <row r="43" spans="2:12" ht="14.55" hidden="1" customHeight="1" x14ac:dyDescent="0.2">
      <c r="B43" s="10"/>
      <c r="L43" s="10"/>
    </row>
    <row r="44" spans="2:12" ht="14.55" hidden="1" customHeight="1" x14ac:dyDescent="0.2">
      <c r="B44" s="10"/>
      <c r="L44" s="10"/>
    </row>
    <row r="45" spans="2:12" ht="14.55" hidden="1" customHeight="1" x14ac:dyDescent="0.2">
      <c r="B45" s="10"/>
      <c r="L45" s="10"/>
    </row>
    <row r="46" spans="2:12" ht="14.55" hidden="1" customHeight="1" x14ac:dyDescent="0.2">
      <c r="B46" s="10"/>
      <c r="L46" s="10"/>
    </row>
    <row r="47" spans="2:12" ht="14.55" hidden="1" customHeight="1" x14ac:dyDescent="0.2">
      <c r="B47" s="10"/>
      <c r="L47" s="10"/>
    </row>
    <row r="48" spans="2:12" ht="14.55" hidden="1" customHeight="1" x14ac:dyDescent="0.2">
      <c r="B48" s="10"/>
      <c r="L48" s="10"/>
    </row>
    <row r="49" spans="2:12" ht="14.55" hidden="1" customHeight="1" x14ac:dyDescent="0.2">
      <c r="B49" s="10"/>
      <c r="L49" s="10"/>
    </row>
    <row r="50" spans="2:12" s="1" customFormat="1" ht="14.55" hidden="1" customHeight="1" x14ac:dyDescent="0.2">
      <c r="B50" s="16"/>
      <c r="D50" s="20" t="s">
        <v>31</v>
      </c>
      <c r="E50" s="21"/>
      <c r="F50" s="21"/>
      <c r="G50" s="20" t="s">
        <v>32</v>
      </c>
      <c r="H50" s="21"/>
      <c r="I50" s="21"/>
      <c r="J50" s="21"/>
      <c r="K50" s="21"/>
      <c r="L50" s="16"/>
    </row>
    <row r="51" spans="2:12" hidden="1" x14ac:dyDescent="0.2">
      <c r="B51" s="10"/>
      <c r="L51" s="10"/>
    </row>
    <row r="52" spans="2:12" hidden="1" x14ac:dyDescent="0.2">
      <c r="B52" s="10"/>
      <c r="L52" s="10"/>
    </row>
    <row r="53" spans="2:12" hidden="1" x14ac:dyDescent="0.2">
      <c r="B53" s="10"/>
      <c r="L53" s="10"/>
    </row>
    <row r="54" spans="2:12" hidden="1" x14ac:dyDescent="0.2">
      <c r="B54" s="10"/>
      <c r="L54" s="10"/>
    </row>
    <row r="55" spans="2:12" hidden="1" x14ac:dyDescent="0.2">
      <c r="B55" s="10"/>
      <c r="L55" s="10"/>
    </row>
    <row r="56" spans="2:12" hidden="1" x14ac:dyDescent="0.2">
      <c r="B56" s="10"/>
      <c r="L56" s="10"/>
    </row>
    <row r="57" spans="2:12" hidden="1" x14ac:dyDescent="0.2">
      <c r="B57" s="10"/>
      <c r="L57" s="10"/>
    </row>
    <row r="58" spans="2:12" hidden="1" x14ac:dyDescent="0.2">
      <c r="B58" s="10"/>
      <c r="L58" s="10"/>
    </row>
    <row r="59" spans="2:12" hidden="1" x14ac:dyDescent="0.2">
      <c r="B59" s="10"/>
      <c r="L59" s="10"/>
    </row>
    <row r="60" spans="2:12" hidden="1" x14ac:dyDescent="0.2">
      <c r="B60" s="10"/>
      <c r="L60" s="10"/>
    </row>
    <row r="61" spans="2:12" s="1" customFormat="1" ht="13.2" hidden="1" x14ac:dyDescent="0.2">
      <c r="B61" s="16"/>
      <c r="D61" s="22" t="s">
        <v>33</v>
      </c>
      <c r="E61" s="17"/>
      <c r="F61" s="51" t="s">
        <v>34</v>
      </c>
      <c r="G61" s="22" t="s">
        <v>33</v>
      </c>
      <c r="H61" s="17"/>
      <c r="I61" s="17"/>
      <c r="J61" s="52" t="s">
        <v>34</v>
      </c>
      <c r="K61" s="17"/>
      <c r="L61" s="16"/>
    </row>
    <row r="62" spans="2:12" hidden="1" x14ac:dyDescent="0.2">
      <c r="B62" s="10"/>
      <c r="L62" s="10"/>
    </row>
    <row r="63" spans="2:12" hidden="1" x14ac:dyDescent="0.2">
      <c r="B63" s="10"/>
      <c r="L63" s="10"/>
    </row>
    <row r="64" spans="2:12" hidden="1" x14ac:dyDescent="0.2">
      <c r="B64" s="10"/>
      <c r="L64" s="10"/>
    </row>
    <row r="65" spans="2:12" s="1" customFormat="1" ht="13.2" hidden="1" x14ac:dyDescent="0.2">
      <c r="B65" s="16"/>
      <c r="D65" s="20" t="s">
        <v>35</v>
      </c>
      <c r="E65" s="21"/>
      <c r="F65" s="21"/>
      <c r="G65" s="20" t="s">
        <v>36</v>
      </c>
      <c r="H65" s="21"/>
      <c r="I65" s="21"/>
      <c r="J65" s="21"/>
      <c r="K65" s="21"/>
      <c r="L65" s="16"/>
    </row>
    <row r="66" spans="2:12" hidden="1" x14ac:dyDescent="0.2">
      <c r="B66" s="10"/>
      <c r="L66" s="10"/>
    </row>
    <row r="67" spans="2:12" hidden="1" x14ac:dyDescent="0.2">
      <c r="B67" s="10"/>
      <c r="L67" s="10"/>
    </row>
    <row r="68" spans="2:12" hidden="1" x14ac:dyDescent="0.2">
      <c r="B68" s="10"/>
      <c r="L68" s="10"/>
    </row>
    <row r="69" spans="2:12" hidden="1" x14ac:dyDescent="0.2">
      <c r="B69" s="10"/>
      <c r="L69" s="10"/>
    </row>
    <row r="70" spans="2:12" hidden="1" x14ac:dyDescent="0.2">
      <c r="B70" s="10"/>
      <c r="L70" s="10"/>
    </row>
    <row r="71" spans="2:12" hidden="1" x14ac:dyDescent="0.2">
      <c r="B71" s="10"/>
      <c r="L71" s="10"/>
    </row>
    <row r="72" spans="2:12" hidden="1" x14ac:dyDescent="0.2">
      <c r="B72" s="10"/>
      <c r="L72" s="10"/>
    </row>
    <row r="73" spans="2:12" hidden="1" x14ac:dyDescent="0.2">
      <c r="B73" s="10"/>
      <c r="L73" s="10"/>
    </row>
    <row r="74" spans="2:12" hidden="1" x14ac:dyDescent="0.2">
      <c r="B74" s="10"/>
      <c r="L74" s="10"/>
    </row>
    <row r="75" spans="2:12" hidden="1" x14ac:dyDescent="0.2">
      <c r="B75" s="10"/>
      <c r="L75" s="10"/>
    </row>
    <row r="76" spans="2:12" s="1" customFormat="1" ht="13.2" hidden="1" x14ac:dyDescent="0.2">
      <c r="B76" s="16"/>
      <c r="D76" s="22" t="s">
        <v>33</v>
      </c>
      <c r="E76" s="17"/>
      <c r="F76" s="51" t="s">
        <v>34</v>
      </c>
      <c r="G76" s="22" t="s">
        <v>33</v>
      </c>
      <c r="H76" s="17"/>
      <c r="I76" s="17"/>
      <c r="J76" s="52" t="s">
        <v>34</v>
      </c>
      <c r="K76" s="17"/>
      <c r="L76" s="16"/>
    </row>
    <row r="77" spans="2:12" s="1" customFormat="1" ht="14.55" hidden="1" customHeight="1" x14ac:dyDescent="0.2"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16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25"/>
      <c r="C81" s="26"/>
      <c r="D81" s="26"/>
      <c r="E81" s="26"/>
      <c r="F81" s="26"/>
      <c r="G81" s="26"/>
      <c r="H81" s="26"/>
      <c r="I81" s="26"/>
      <c r="J81" s="26"/>
      <c r="K81" s="26"/>
      <c r="L81" s="16"/>
    </row>
    <row r="82" spans="2:47" s="1" customFormat="1" ht="25.05" hidden="1" customHeight="1" x14ac:dyDescent="0.2">
      <c r="B82" s="16"/>
      <c r="C82" s="11" t="s">
        <v>49</v>
      </c>
      <c r="L82" s="16"/>
    </row>
    <row r="83" spans="2:47" s="1" customFormat="1" ht="7.05" hidden="1" customHeight="1" x14ac:dyDescent="0.2">
      <c r="B83" s="16"/>
      <c r="L83" s="16"/>
    </row>
    <row r="84" spans="2:47" s="1" customFormat="1" ht="12" hidden="1" customHeight="1" x14ac:dyDescent="0.2">
      <c r="B84" s="16"/>
      <c r="C84" s="13" t="s">
        <v>5</v>
      </c>
      <c r="L84" s="16"/>
    </row>
    <row r="85" spans="2:47" s="1" customFormat="1" ht="26.25" hidden="1" customHeight="1" x14ac:dyDescent="0.2">
      <c r="B85" s="16"/>
      <c r="E85" s="116" t="e">
        <f>E7</f>
        <v>#REF!</v>
      </c>
      <c r="F85" s="117"/>
      <c r="G85" s="117"/>
      <c r="H85" s="117"/>
      <c r="L85" s="16"/>
    </row>
    <row r="86" spans="2:47" s="1" customFormat="1" ht="12" hidden="1" customHeight="1" x14ac:dyDescent="0.2">
      <c r="B86" s="16"/>
      <c r="C86" s="13" t="s">
        <v>47</v>
      </c>
      <c r="L86" s="16"/>
    </row>
    <row r="87" spans="2:47" s="1" customFormat="1" ht="16.5" hidden="1" customHeight="1" x14ac:dyDescent="0.2">
      <c r="B87" s="16"/>
      <c r="E87" s="114" t="str">
        <f>E9</f>
        <v>3a - vykurovanie</v>
      </c>
      <c r="F87" s="115"/>
      <c r="G87" s="115"/>
      <c r="H87" s="115"/>
      <c r="L87" s="16"/>
    </row>
    <row r="88" spans="2:47" s="1" customFormat="1" ht="7.05" hidden="1" customHeight="1" x14ac:dyDescent="0.2">
      <c r="B88" s="16"/>
      <c r="L88" s="16"/>
    </row>
    <row r="89" spans="2:47" s="1" customFormat="1" ht="12" hidden="1" customHeight="1" x14ac:dyDescent="0.2">
      <c r="B89" s="16"/>
      <c r="C89" s="13" t="s">
        <v>8</v>
      </c>
      <c r="F89" s="12" t="str">
        <f>F12</f>
        <v xml:space="preserve"> </v>
      </c>
      <c r="I89" s="13" t="s">
        <v>10</v>
      </c>
      <c r="J89" s="27" t="e">
        <f>IF(J12="","",J12)</f>
        <v>#REF!</v>
      </c>
      <c r="L89" s="16"/>
    </row>
    <row r="90" spans="2:47" s="1" customFormat="1" ht="7.05" hidden="1" customHeight="1" x14ac:dyDescent="0.2">
      <c r="B90" s="16"/>
      <c r="L90" s="16"/>
    </row>
    <row r="91" spans="2:47" s="1" customFormat="1" ht="15.3" hidden="1" customHeight="1" x14ac:dyDescent="0.2">
      <c r="B91" s="16"/>
      <c r="C91" s="13" t="s">
        <v>11</v>
      </c>
      <c r="F91" s="12" t="e">
        <f>E15</f>
        <v>#REF!</v>
      </c>
      <c r="I91" s="13" t="s">
        <v>15</v>
      </c>
      <c r="J91" s="15" t="e">
        <f>E21</f>
        <v>#REF!</v>
      </c>
      <c r="L91" s="16"/>
    </row>
    <row r="92" spans="2:47" s="1" customFormat="1" ht="15.3" hidden="1" customHeight="1" x14ac:dyDescent="0.2">
      <c r="B92" s="16"/>
      <c r="C92" s="13" t="s">
        <v>14</v>
      </c>
      <c r="F92" s="12" t="e">
        <f>IF(E18="","",E18)</f>
        <v>#REF!</v>
      </c>
      <c r="I92" s="13" t="s">
        <v>16</v>
      </c>
      <c r="J92" s="15" t="e">
        <f>E24</f>
        <v>#REF!</v>
      </c>
      <c r="L92" s="16"/>
    </row>
    <row r="93" spans="2:47" s="1" customFormat="1" ht="10.199999999999999" hidden="1" customHeight="1" x14ac:dyDescent="0.2">
      <c r="B93" s="16"/>
      <c r="L93" s="16"/>
    </row>
    <row r="94" spans="2:47" s="1" customFormat="1" ht="29.25" hidden="1" customHeight="1" x14ac:dyDescent="0.2">
      <c r="B94" s="16"/>
      <c r="C94" s="53" t="s">
        <v>50</v>
      </c>
      <c r="D94" s="45"/>
      <c r="E94" s="45"/>
      <c r="F94" s="45"/>
      <c r="G94" s="45"/>
      <c r="H94" s="45"/>
      <c r="I94" s="45"/>
      <c r="J94" s="54" t="s">
        <v>51</v>
      </c>
      <c r="K94" s="45"/>
      <c r="L94" s="16"/>
    </row>
    <row r="95" spans="2:47" s="1" customFormat="1" ht="10.199999999999999" hidden="1" customHeight="1" x14ac:dyDescent="0.2">
      <c r="B95" s="16"/>
      <c r="L95" s="16"/>
    </row>
    <row r="96" spans="2:47" s="1" customFormat="1" ht="22.8" hidden="1" customHeight="1" x14ac:dyDescent="0.2">
      <c r="B96" s="16"/>
      <c r="C96" s="55" t="s">
        <v>52</v>
      </c>
      <c r="J96" s="36" t="e">
        <f>J126</f>
        <v>#VALUE!</v>
      </c>
      <c r="L96" s="16"/>
      <c r="AU96" s="7" t="s">
        <v>53</v>
      </c>
    </row>
    <row r="97" spans="2:12" s="3" customFormat="1" ht="25.05" hidden="1" customHeight="1" x14ac:dyDescent="0.2">
      <c r="B97" s="56"/>
      <c r="D97" s="57" t="s">
        <v>54</v>
      </c>
      <c r="E97" s="58"/>
      <c r="F97" s="58"/>
      <c r="G97" s="58"/>
      <c r="H97" s="58"/>
      <c r="I97" s="58"/>
      <c r="J97" s="59">
        <f>J127</f>
        <v>0</v>
      </c>
      <c r="L97" s="56"/>
    </row>
    <row r="98" spans="2:12" s="4" customFormat="1" ht="19.95" hidden="1" customHeight="1" x14ac:dyDescent="0.2">
      <c r="B98" s="60"/>
      <c r="D98" s="61" t="s">
        <v>61</v>
      </c>
      <c r="E98" s="62"/>
      <c r="F98" s="62"/>
      <c r="G98" s="62"/>
      <c r="H98" s="62"/>
      <c r="I98" s="62"/>
      <c r="J98" s="63">
        <f>J128</f>
        <v>0</v>
      </c>
      <c r="L98" s="60"/>
    </row>
    <row r="99" spans="2:12" s="3" customFormat="1" ht="25.05" hidden="1" customHeight="1" x14ac:dyDescent="0.2">
      <c r="B99" s="56"/>
      <c r="D99" s="57" t="s">
        <v>63</v>
      </c>
      <c r="E99" s="58"/>
      <c r="F99" s="58"/>
      <c r="G99" s="58"/>
      <c r="H99" s="58"/>
      <c r="I99" s="58"/>
      <c r="J99" s="59" t="e">
        <f>J135</f>
        <v>#VALUE!</v>
      </c>
      <c r="L99" s="56"/>
    </row>
    <row r="100" spans="2:12" s="4" customFormat="1" ht="19.95" hidden="1" customHeight="1" x14ac:dyDescent="0.2">
      <c r="B100" s="60"/>
      <c r="D100" s="61" t="s">
        <v>65</v>
      </c>
      <c r="E100" s="62"/>
      <c r="F100" s="62"/>
      <c r="G100" s="62"/>
      <c r="H100" s="62"/>
      <c r="I100" s="62"/>
      <c r="J100" s="63">
        <f>J136</f>
        <v>0</v>
      </c>
      <c r="L100" s="60"/>
    </row>
    <row r="101" spans="2:12" s="4" customFormat="1" ht="19.95" hidden="1" customHeight="1" x14ac:dyDescent="0.2">
      <c r="B101" s="60"/>
      <c r="D101" s="61" t="s">
        <v>1441</v>
      </c>
      <c r="E101" s="62"/>
      <c r="F101" s="62"/>
      <c r="G101" s="62"/>
      <c r="H101" s="62"/>
      <c r="I101" s="62"/>
      <c r="J101" s="63" t="e">
        <f>J145</f>
        <v>#VALUE!</v>
      </c>
      <c r="L101" s="60"/>
    </row>
    <row r="102" spans="2:12" s="4" customFormat="1" ht="19.95" hidden="1" customHeight="1" x14ac:dyDescent="0.2">
      <c r="B102" s="60"/>
      <c r="D102" s="61" t="s">
        <v>1442</v>
      </c>
      <c r="E102" s="62"/>
      <c r="F102" s="62"/>
      <c r="G102" s="62"/>
      <c r="H102" s="62"/>
      <c r="I102" s="62"/>
      <c r="J102" s="63" t="e">
        <f>J149</f>
        <v>#VALUE!</v>
      </c>
      <c r="L102" s="60"/>
    </row>
    <row r="103" spans="2:12" s="4" customFormat="1" ht="19.95" hidden="1" customHeight="1" x14ac:dyDescent="0.2">
      <c r="B103" s="60"/>
      <c r="D103" s="61" t="s">
        <v>1443</v>
      </c>
      <c r="E103" s="62"/>
      <c r="F103" s="62"/>
      <c r="G103" s="62"/>
      <c r="H103" s="62"/>
      <c r="I103" s="62"/>
      <c r="J103" s="63">
        <f>J166</f>
        <v>0</v>
      </c>
      <c r="L103" s="60"/>
    </row>
    <row r="104" spans="2:12" s="4" customFormat="1" ht="19.95" hidden="1" customHeight="1" x14ac:dyDescent="0.2">
      <c r="B104" s="60"/>
      <c r="D104" s="61" t="s">
        <v>1444</v>
      </c>
      <c r="E104" s="62"/>
      <c r="F104" s="62"/>
      <c r="G104" s="62"/>
      <c r="H104" s="62"/>
      <c r="I104" s="62"/>
      <c r="J104" s="63">
        <f>J175</f>
        <v>0</v>
      </c>
      <c r="L104" s="60"/>
    </row>
    <row r="105" spans="2:12" s="4" customFormat="1" ht="19.95" hidden="1" customHeight="1" x14ac:dyDescent="0.2">
      <c r="B105" s="60"/>
      <c r="D105" s="61" t="s">
        <v>1445</v>
      </c>
      <c r="E105" s="62"/>
      <c r="F105" s="62"/>
      <c r="G105" s="62"/>
      <c r="H105" s="62"/>
      <c r="I105" s="62"/>
      <c r="J105" s="63">
        <f>J211</f>
        <v>0</v>
      </c>
      <c r="L105" s="60"/>
    </row>
    <row r="106" spans="2:12" s="4" customFormat="1" ht="19.95" hidden="1" customHeight="1" x14ac:dyDescent="0.2">
      <c r="B106" s="60"/>
      <c r="D106" s="61" t="s">
        <v>1446</v>
      </c>
      <c r="E106" s="62"/>
      <c r="F106" s="62"/>
      <c r="G106" s="62"/>
      <c r="H106" s="62"/>
      <c r="I106" s="62"/>
      <c r="J106" s="63">
        <f>J231</f>
        <v>0</v>
      </c>
      <c r="L106" s="60"/>
    </row>
    <row r="107" spans="2:12" s="1" customFormat="1" ht="21.75" hidden="1" customHeight="1" x14ac:dyDescent="0.2">
      <c r="B107" s="16"/>
      <c r="L107" s="16"/>
    </row>
    <row r="108" spans="2:12" s="1" customFormat="1" ht="7.05" hidden="1" customHeight="1" x14ac:dyDescent="0.2">
      <c r="B108" s="23"/>
      <c r="C108" s="24"/>
      <c r="D108" s="24"/>
      <c r="E108" s="24"/>
      <c r="F108" s="24"/>
      <c r="G108" s="24"/>
      <c r="H108" s="24"/>
      <c r="I108" s="24"/>
      <c r="J108" s="24"/>
      <c r="K108" s="24"/>
      <c r="L108" s="16"/>
    </row>
    <row r="109" spans="2:12" hidden="1" x14ac:dyDescent="0.2"/>
    <row r="110" spans="2:12" hidden="1" x14ac:dyDescent="0.2"/>
    <row r="111" spans="2:12" hidden="1" x14ac:dyDescent="0.2"/>
    <row r="112" spans="2:12" s="1" customFormat="1" ht="7.05" hidden="1" customHeight="1" x14ac:dyDescent="0.2">
      <c r="B112" s="25"/>
      <c r="C112" s="26"/>
      <c r="D112" s="26"/>
      <c r="E112" s="26"/>
      <c r="F112" s="26"/>
      <c r="G112" s="26"/>
      <c r="H112" s="26"/>
      <c r="I112" s="26"/>
      <c r="J112" s="26"/>
      <c r="K112" s="26"/>
      <c r="L112" s="16"/>
    </row>
    <row r="113" spans="2:63" s="1" customFormat="1" ht="25.05" hidden="1" customHeight="1" x14ac:dyDescent="0.2">
      <c r="B113" s="16"/>
      <c r="C113" s="11" t="s">
        <v>85</v>
      </c>
      <c r="L113" s="16"/>
    </row>
    <row r="114" spans="2:63" s="1" customFormat="1" ht="7.05" hidden="1" customHeight="1" x14ac:dyDescent="0.2">
      <c r="B114" s="16"/>
      <c r="L114" s="16"/>
    </row>
    <row r="115" spans="2:63" s="1" customFormat="1" ht="12" hidden="1" customHeight="1" x14ac:dyDescent="0.2">
      <c r="B115" s="16"/>
      <c r="C115" s="13" t="s">
        <v>5</v>
      </c>
      <c r="L115" s="16"/>
    </row>
    <row r="116" spans="2:63" s="1" customFormat="1" ht="26.25" hidden="1" customHeight="1" x14ac:dyDescent="0.2">
      <c r="B116" s="16"/>
      <c r="E116" s="116" t="e">
        <f>E7</f>
        <v>#REF!</v>
      </c>
      <c r="F116" s="117"/>
      <c r="G116" s="117"/>
      <c r="H116" s="117"/>
      <c r="L116" s="16"/>
    </row>
    <row r="117" spans="2:63" s="1" customFormat="1" ht="12" hidden="1" customHeight="1" x14ac:dyDescent="0.2">
      <c r="B117" s="16"/>
      <c r="C117" s="13" t="s">
        <v>47</v>
      </c>
      <c r="L117" s="16"/>
    </row>
    <row r="118" spans="2:63" s="1" customFormat="1" ht="16.5" hidden="1" customHeight="1" x14ac:dyDescent="0.2">
      <c r="B118" s="16"/>
      <c r="E118" s="114" t="str">
        <f>E9</f>
        <v>3a - vykurovanie</v>
      </c>
      <c r="F118" s="115"/>
      <c r="G118" s="115"/>
      <c r="H118" s="115"/>
      <c r="L118" s="16"/>
    </row>
    <row r="119" spans="2:63" s="1" customFormat="1" ht="7.05" hidden="1" customHeight="1" x14ac:dyDescent="0.2">
      <c r="B119" s="16"/>
      <c r="L119" s="16"/>
    </row>
    <row r="120" spans="2:63" s="1" customFormat="1" ht="12" hidden="1" customHeight="1" x14ac:dyDescent="0.2">
      <c r="B120" s="16"/>
      <c r="C120" s="13" t="s">
        <v>8</v>
      </c>
      <c r="F120" s="12" t="str">
        <f>F12</f>
        <v xml:space="preserve"> </v>
      </c>
      <c r="I120" s="13" t="s">
        <v>10</v>
      </c>
      <c r="J120" s="27" t="e">
        <f>IF(J12="","",J12)</f>
        <v>#REF!</v>
      </c>
      <c r="L120" s="16"/>
    </row>
    <row r="121" spans="2:63" s="1" customFormat="1" ht="7.05" hidden="1" customHeight="1" x14ac:dyDescent="0.2">
      <c r="B121" s="16"/>
      <c r="L121" s="16"/>
    </row>
    <row r="122" spans="2:63" s="1" customFormat="1" ht="15.3" hidden="1" customHeight="1" x14ac:dyDescent="0.2">
      <c r="B122" s="16"/>
      <c r="C122" s="13" t="s">
        <v>11</v>
      </c>
      <c r="F122" s="12" t="e">
        <f>E15</f>
        <v>#REF!</v>
      </c>
      <c r="I122" s="13" t="s">
        <v>15</v>
      </c>
      <c r="J122" s="15" t="e">
        <f>E21</f>
        <v>#REF!</v>
      </c>
      <c r="L122" s="16"/>
    </row>
    <row r="123" spans="2:63" s="1" customFormat="1" ht="15.3" hidden="1" customHeight="1" x14ac:dyDescent="0.2">
      <c r="B123" s="16"/>
      <c r="C123" s="13" t="s">
        <v>14</v>
      </c>
      <c r="F123" s="12" t="e">
        <f>IF(E18="","",E18)</f>
        <v>#REF!</v>
      </c>
      <c r="I123" s="13" t="s">
        <v>16</v>
      </c>
      <c r="J123" s="15" t="e">
        <f>E24</f>
        <v>#REF!</v>
      </c>
      <c r="L123" s="16"/>
    </row>
    <row r="124" spans="2:63" s="1" customFormat="1" ht="10.199999999999999" hidden="1" customHeight="1" x14ac:dyDescent="0.2">
      <c r="B124" s="16"/>
      <c r="L124" s="16"/>
    </row>
    <row r="125" spans="2:63" s="5" customFormat="1" ht="29.25" hidden="1" customHeight="1" x14ac:dyDescent="0.2">
      <c r="B125" s="64"/>
      <c r="C125" s="65" t="s">
        <v>86</v>
      </c>
      <c r="D125" s="66" t="s">
        <v>39</v>
      </c>
      <c r="E125" s="66" t="s">
        <v>37</v>
      </c>
      <c r="F125" s="66" t="s">
        <v>38</v>
      </c>
      <c r="G125" s="66" t="s">
        <v>87</v>
      </c>
      <c r="H125" s="66" t="s">
        <v>88</v>
      </c>
      <c r="I125" s="66" t="s">
        <v>89</v>
      </c>
      <c r="J125" s="67" t="s">
        <v>51</v>
      </c>
      <c r="K125" s="68" t="s">
        <v>90</v>
      </c>
      <c r="L125" s="64"/>
      <c r="M125" s="31" t="s">
        <v>0</v>
      </c>
      <c r="N125" s="32" t="s">
        <v>22</v>
      </c>
      <c r="O125" s="32" t="s">
        <v>91</v>
      </c>
      <c r="P125" s="32" t="s">
        <v>92</v>
      </c>
      <c r="Q125" s="32" t="s">
        <v>93</v>
      </c>
      <c r="R125" s="32" t="s">
        <v>94</v>
      </c>
      <c r="S125" s="32" t="s">
        <v>95</v>
      </c>
      <c r="T125" s="33" t="s">
        <v>96</v>
      </c>
    </row>
    <row r="126" spans="2:63" s="1" customFormat="1" ht="22.8" hidden="1" customHeight="1" x14ac:dyDescent="0.3">
      <c r="B126" s="16"/>
      <c r="C126" s="35" t="s">
        <v>52</v>
      </c>
      <c r="J126" s="69" t="e">
        <f>BK126</f>
        <v>#VALUE!</v>
      </c>
      <c r="L126" s="16"/>
      <c r="M126" s="34"/>
      <c r="N126" s="28"/>
      <c r="O126" s="28"/>
      <c r="P126" s="70">
        <f>P127+P135</f>
        <v>0</v>
      </c>
      <c r="Q126" s="28"/>
      <c r="R126" s="70">
        <f>R127+R135</f>
        <v>3.9419508099999998</v>
      </c>
      <c r="S126" s="28"/>
      <c r="T126" s="71">
        <f>T127+T135</f>
        <v>0.80600000000000005</v>
      </c>
      <c r="AT126" s="7" t="s">
        <v>40</v>
      </c>
      <c r="AU126" s="7" t="s">
        <v>53</v>
      </c>
      <c r="BK126" s="72" t="e">
        <f>BK127+BK135</f>
        <v>#VALUE!</v>
      </c>
    </row>
    <row r="127" spans="2:63" s="6" customFormat="1" ht="25.95" hidden="1" customHeight="1" x14ac:dyDescent="0.25">
      <c r="B127" s="73"/>
      <c r="D127" s="74" t="s">
        <v>40</v>
      </c>
      <c r="E127" s="75" t="s">
        <v>97</v>
      </c>
      <c r="F127" s="75" t="s">
        <v>98</v>
      </c>
      <c r="I127" s="76"/>
      <c r="J127" s="77">
        <f>BK127</f>
        <v>0</v>
      </c>
      <c r="L127" s="73"/>
      <c r="M127" s="78"/>
      <c r="P127" s="79">
        <f>P128</f>
        <v>0</v>
      </c>
      <c r="R127" s="79">
        <f>R128</f>
        <v>0</v>
      </c>
      <c r="T127" s="80">
        <f>T128</f>
        <v>0.80600000000000005</v>
      </c>
      <c r="AR127" s="74" t="s">
        <v>42</v>
      </c>
      <c r="AT127" s="81" t="s">
        <v>40</v>
      </c>
      <c r="AU127" s="81" t="s">
        <v>41</v>
      </c>
      <c r="AY127" s="74" t="s">
        <v>99</v>
      </c>
      <c r="BK127" s="82">
        <f>BK128</f>
        <v>0</v>
      </c>
    </row>
    <row r="128" spans="2:63" s="6" customFormat="1" ht="22.8" hidden="1" customHeight="1" x14ac:dyDescent="0.25">
      <c r="B128" s="73"/>
      <c r="D128" s="74" t="s">
        <v>40</v>
      </c>
      <c r="E128" s="83" t="s">
        <v>4</v>
      </c>
      <c r="F128" s="83" t="s">
        <v>593</v>
      </c>
      <c r="I128" s="76"/>
      <c r="J128" s="84">
        <f>BK128</f>
        <v>0</v>
      </c>
      <c r="L128" s="73"/>
      <c r="M128" s="78"/>
      <c r="P128" s="79">
        <f>SUM(P129:P134)</f>
        <v>0</v>
      </c>
      <c r="R128" s="79">
        <f>SUM(R129:R134)</f>
        <v>0</v>
      </c>
      <c r="T128" s="80">
        <f>SUM(T129:T134)</f>
        <v>0.80600000000000005</v>
      </c>
      <c r="AR128" s="74" t="s">
        <v>42</v>
      </c>
      <c r="AT128" s="81" t="s">
        <v>40</v>
      </c>
      <c r="AU128" s="81" t="s">
        <v>42</v>
      </c>
      <c r="AY128" s="74" t="s">
        <v>99</v>
      </c>
      <c r="BK128" s="82">
        <f>SUM(BK129:BK134)</f>
        <v>0</v>
      </c>
    </row>
    <row r="129" spans="2:65" s="1" customFormat="1" ht="24.3" hidden="1" customHeight="1" x14ac:dyDescent="0.2">
      <c r="B129" s="16"/>
      <c r="C129" s="85" t="s">
        <v>490</v>
      </c>
      <c r="D129" s="85" t="s">
        <v>101</v>
      </c>
      <c r="E129" s="86" t="s">
        <v>1447</v>
      </c>
      <c r="F129" s="87" t="s">
        <v>1448</v>
      </c>
      <c r="G129" s="88" t="s">
        <v>597</v>
      </c>
      <c r="H129" s="89">
        <v>62</v>
      </c>
      <c r="I129" s="90"/>
      <c r="J129" s="89">
        <f t="shared" ref="J129:J134" si="0">ROUND(I129*H129,3)</f>
        <v>0</v>
      </c>
      <c r="K129" s="91"/>
      <c r="L129" s="16"/>
      <c r="M129" s="92" t="s">
        <v>0</v>
      </c>
      <c r="N129" s="93" t="s">
        <v>24</v>
      </c>
      <c r="P129" s="94">
        <f t="shared" ref="P129:P134" si="1">O129*H129</f>
        <v>0</v>
      </c>
      <c r="Q129" s="94">
        <v>0</v>
      </c>
      <c r="R129" s="94">
        <f t="shared" ref="R129:R134" si="2">Q129*H129</f>
        <v>0</v>
      </c>
      <c r="S129" s="94">
        <v>8.0000000000000002E-3</v>
      </c>
      <c r="T129" s="95">
        <f t="shared" ref="T129:T134" si="3">S129*H129</f>
        <v>0.496</v>
      </c>
      <c r="AR129" s="96" t="s">
        <v>105</v>
      </c>
      <c r="AT129" s="96" t="s">
        <v>101</v>
      </c>
      <c r="AU129" s="96" t="s">
        <v>44</v>
      </c>
      <c r="AY129" s="7" t="s">
        <v>99</v>
      </c>
      <c r="BE129" s="97">
        <f t="shared" ref="BE129:BE134" si="4">IF(N129="základná",J129,0)</f>
        <v>0</v>
      </c>
      <c r="BF129" s="97">
        <f t="shared" ref="BF129:BF134" si="5">IF(N129="znížená",J129,0)</f>
        <v>0</v>
      </c>
      <c r="BG129" s="97">
        <f t="shared" ref="BG129:BG134" si="6">IF(N129="zákl. prenesená",J129,0)</f>
        <v>0</v>
      </c>
      <c r="BH129" s="97">
        <f t="shared" ref="BH129:BH134" si="7">IF(N129="zníž. prenesená",J129,0)</f>
        <v>0</v>
      </c>
      <c r="BI129" s="97">
        <f t="shared" ref="BI129:BI134" si="8">IF(N129="nulová",J129,0)</f>
        <v>0</v>
      </c>
      <c r="BJ129" s="7" t="s">
        <v>44</v>
      </c>
      <c r="BK129" s="98">
        <f t="shared" ref="BK129:BK134" si="9">ROUND(I129*H129,3)</f>
        <v>0</v>
      </c>
      <c r="BL129" s="7" t="s">
        <v>105</v>
      </c>
      <c r="BM129" s="96" t="s">
        <v>1449</v>
      </c>
    </row>
    <row r="130" spans="2:65" s="1" customFormat="1" ht="37.799999999999997" hidden="1" customHeight="1" x14ac:dyDescent="0.2">
      <c r="B130" s="16"/>
      <c r="C130" s="85" t="s">
        <v>42</v>
      </c>
      <c r="D130" s="85" t="s">
        <v>101</v>
      </c>
      <c r="E130" s="86" t="s">
        <v>1450</v>
      </c>
      <c r="F130" s="87" t="s">
        <v>1451</v>
      </c>
      <c r="G130" s="88" t="s">
        <v>222</v>
      </c>
      <c r="H130" s="89">
        <v>62</v>
      </c>
      <c r="I130" s="90"/>
      <c r="J130" s="89">
        <f t="shared" si="0"/>
        <v>0</v>
      </c>
      <c r="K130" s="91"/>
      <c r="L130" s="16"/>
      <c r="M130" s="92" t="s">
        <v>0</v>
      </c>
      <c r="N130" s="93" t="s">
        <v>24</v>
      </c>
      <c r="P130" s="94">
        <f t="shared" si="1"/>
        <v>0</v>
      </c>
      <c r="Q130" s="94">
        <v>0</v>
      </c>
      <c r="R130" s="94">
        <f t="shared" si="2"/>
        <v>0</v>
      </c>
      <c r="S130" s="94">
        <v>5.0000000000000001E-3</v>
      </c>
      <c r="T130" s="95">
        <f t="shared" si="3"/>
        <v>0.31</v>
      </c>
      <c r="AR130" s="96" t="s">
        <v>105</v>
      </c>
      <c r="AT130" s="96" t="s">
        <v>101</v>
      </c>
      <c r="AU130" s="96" t="s">
        <v>44</v>
      </c>
      <c r="AY130" s="7" t="s">
        <v>99</v>
      </c>
      <c r="BE130" s="97">
        <f t="shared" si="4"/>
        <v>0</v>
      </c>
      <c r="BF130" s="97">
        <f t="shared" si="5"/>
        <v>0</v>
      </c>
      <c r="BG130" s="97">
        <f t="shared" si="6"/>
        <v>0</v>
      </c>
      <c r="BH130" s="97">
        <f t="shared" si="7"/>
        <v>0</v>
      </c>
      <c r="BI130" s="97">
        <f t="shared" si="8"/>
        <v>0</v>
      </c>
      <c r="BJ130" s="7" t="s">
        <v>44</v>
      </c>
      <c r="BK130" s="98">
        <f t="shared" si="9"/>
        <v>0</v>
      </c>
      <c r="BL130" s="7" t="s">
        <v>105</v>
      </c>
      <c r="BM130" s="96" t="s">
        <v>44</v>
      </c>
    </row>
    <row r="131" spans="2:65" s="1" customFormat="1" ht="37.799999999999997" hidden="1" customHeight="1" x14ac:dyDescent="0.2">
      <c r="B131" s="16"/>
      <c r="C131" s="85" t="s">
        <v>44</v>
      </c>
      <c r="D131" s="85" t="s">
        <v>101</v>
      </c>
      <c r="E131" s="86" t="s">
        <v>1452</v>
      </c>
      <c r="F131" s="87" t="s">
        <v>1453</v>
      </c>
      <c r="G131" s="88" t="s">
        <v>222</v>
      </c>
      <c r="H131" s="89">
        <v>62</v>
      </c>
      <c r="I131" s="90"/>
      <c r="J131" s="89">
        <f t="shared" si="0"/>
        <v>0</v>
      </c>
      <c r="K131" s="91"/>
      <c r="L131" s="16"/>
      <c r="M131" s="92" t="s">
        <v>0</v>
      </c>
      <c r="N131" s="93" t="s">
        <v>24</v>
      </c>
      <c r="P131" s="94">
        <f t="shared" si="1"/>
        <v>0</v>
      </c>
      <c r="Q131" s="94">
        <v>0</v>
      </c>
      <c r="R131" s="94">
        <f t="shared" si="2"/>
        <v>0</v>
      </c>
      <c r="S131" s="94">
        <v>0</v>
      </c>
      <c r="T131" s="95">
        <f t="shared" si="3"/>
        <v>0</v>
      </c>
      <c r="AR131" s="96" t="s">
        <v>105</v>
      </c>
      <c r="AT131" s="96" t="s">
        <v>101</v>
      </c>
      <c r="AU131" s="96" t="s">
        <v>44</v>
      </c>
      <c r="AY131" s="7" t="s">
        <v>99</v>
      </c>
      <c r="BE131" s="97">
        <f t="shared" si="4"/>
        <v>0</v>
      </c>
      <c r="BF131" s="97">
        <f t="shared" si="5"/>
        <v>0</v>
      </c>
      <c r="BG131" s="97">
        <f t="shared" si="6"/>
        <v>0</v>
      </c>
      <c r="BH131" s="97">
        <f t="shared" si="7"/>
        <v>0</v>
      </c>
      <c r="BI131" s="97">
        <f t="shared" si="8"/>
        <v>0</v>
      </c>
      <c r="BJ131" s="7" t="s">
        <v>44</v>
      </c>
      <c r="BK131" s="98">
        <f t="shared" si="9"/>
        <v>0</v>
      </c>
      <c r="BL131" s="7" t="s">
        <v>105</v>
      </c>
      <c r="BM131" s="96" t="s">
        <v>105</v>
      </c>
    </row>
    <row r="132" spans="2:65" s="1" customFormat="1" ht="24.3" hidden="1" customHeight="1" x14ac:dyDescent="0.2">
      <c r="B132" s="16"/>
      <c r="C132" s="85" t="s">
        <v>110</v>
      </c>
      <c r="D132" s="85" t="s">
        <v>101</v>
      </c>
      <c r="E132" s="86" t="s">
        <v>1454</v>
      </c>
      <c r="F132" s="87" t="s">
        <v>1455</v>
      </c>
      <c r="G132" s="88" t="s">
        <v>143</v>
      </c>
      <c r="H132" s="89">
        <v>1.2</v>
      </c>
      <c r="I132" s="90"/>
      <c r="J132" s="89">
        <f t="shared" si="0"/>
        <v>0</v>
      </c>
      <c r="K132" s="91"/>
      <c r="L132" s="16"/>
      <c r="M132" s="92" t="s">
        <v>0</v>
      </c>
      <c r="N132" s="93" t="s">
        <v>24</v>
      </c>
      <c r="P132" s="94">
        <f t="shared" si="1"/>
        <v>0</v>
      </c>
      <c r="Q132" s="94">
        <v>0</v>
      </c>
      <c r="R132" s="94">
        <f t="shared" si="2"/>
        <v>0</v>
      </c>
      <c r="S132" s="94">
        <v>0</v>
      </c>
      <c r="T132" s="95">
        <f t="shared" si="3"/>
        <v>0</v>
      </c>
      <c r="AR132" s="96" t="s">
        <v>105</v>
      </c>
      <c r="AT132" s="96" t="s">
        <v>101</v>
      </c>
      <c r="AU132" s="96" t="s">
        <v>44</v>
      </c>
      <c r="AY132" s="7" t="s">
        <v>99</v>
      </c>
      <c r="BE132" s="97">
        <f t="shared" si="4"/>
        <v>0</v>
      </c>
      <c r="BF132" s="97">
        <f t="shared" si="5"/>
        <v>0</v>
      </c>
      <c r="BG132" s="97">
        <f t="shared" si="6"/>
        <v>0</v>
      </c>
      <c r="BH132" s="97">
        <f t="shared" si="7"/>
        <v>0</v>
      </c>
      <c r="BI132" s="97">
        <f t="shared" si="8"/>
        <v>0</v>
      </c>
      <c r="BJ132" s="7" t="s">
        <v>44</v>
      </c>
      <c r="BK132" s="98">
        <f t="shared" si="9"/>
        <v>0</v>
      </c>
      <c r="BL132" s="7" t="s">
        <v>105</v>
      </c>
      <c r="BM132" s="96" t="s">
        <v>121</v>
      </c>
    </row>
    <row r="133" spans="2:65" s="1" customFormat="1" ht="21.75" hidden="1" customHeight="1" x14ac:dyDescent="0.2">
      <c r="B133" s="16"/>
      <c r="C133" s="85" t="s">
        <v>105</v>
      </c>
      <c r="D133" s="85" t="s">
        <v>101</v>
      </c>
      <c r="E133" s="86" t="s">
        <v>1456</v>
      </c>
      <c r="F133" s="87" t="s">
        <v>1457</v>
      </c>
      <c r="G133" s="88" t="s">
        <v>143</v>
      </c>
      <c r="H133" s="89">
        <v>1.2</v>
      </c>
      <c r="I133" s="90"/>
      <c r="J133" s="89">
        <f t="shared" si="0"/>
        <v>0</v>
      </c>
      <c r="K133" s="91"/>
      <c r="L133" s="16"/>
      <c r="M133" s="92" t="s">
        <v>0</v>
      </c>
      <c r="N133" s="93" t="s">
        <v>24</v>
      </c>
      <c r="P133" s="94">
        <f t="shared" si="1"/>
        <v>0</v>
      </c>
      <c r="Q133" s="94">
        <v>0</v>
      </c>
      <c r="R133" s="94">
        <f t="shared" si="2"/>
        <v>0</v>
      </c>
      <c r="S133" s="94">
        <v>0</v>
      </c>
      <c r="T133" s="95">
        <f t="shared" si="3"/>
        <v>0</v>
      </c>
      <c r="AR133" s="96" t="s">
        <v>105</v>
      </c>
      <c r="AT133" s="96" t="s">
        <v>101</v>
      </c>
      <c r="AU133" s="96" t="s">
        <v>44</v>
      </c>
      <c r="AY133" s="7" t="s">
        <v>99</v>
      </c>
      <c r="BE133" s="97">
        <f t="shared" si="4"/>
        <v>0</v>
      </c>
      <c r="BF133" s="97">
        <f t="shared" si="5"/>
        <v>0</v>
      </c>
      <c r="BG133" s="97">
        <f t="shared" si="6"/>
        <v>0</v>
      </c>
      <c r="BH133" s="97">
        <f t="shared" si="7"/>
        <v>0</v>
      </c>
      <c r="BI133" s="97">
        <f t="shared" si="8"/>
        <v>0</v>
      </c>
      <c r="BJ133" s="7" t="s">
        <v>44</v>
      </c>
      <c r="BK133" s="98">
        <f t="shared" si="9"/>
        <v>0</v>
      </c>
      <c r="BL133" s="7" t="s">
        <v>105</v>
      </c>
      <c r="BM133" s="96" t="s">
        <v>129</v>
      </c>
    </row>
    <row r="134" spans="2:65" s="1" customFormat="1" ht="24.3" hidden="1" customHeight="1" x14ac:dyDescent="0.2">
      <c r="B134" s="16"/>
      <c r="C134" s="85" t="s">
        <v>117</v>
      </c>
      <c r="D134" s="85" t="s">
        <v>101</v>
      </c>
      <c r="E134" s="86" t="s">
        <v>1458</v>
      </c>
      <c r="F134" s="87" t="s">
        <v>1459</v>
      </c>
      <c r="G134" s="88" t="s">
        <v>143</v>
      </c>
      <c r="H134" s="89">
        <v>1.2</v>
      </c>
      <c r="I134" s="90"/>
      <c r="J134" s="89">
        <f t="shared" si="0"/>
        <v>0</v>
      </c>
      <c r="K134" s="91"/>
      <c r="L134" s="16"/>
      <c r="M134" s="92" t="s">
        <v>0</v>
      </c>
      <c r="N134" s="93" t="s">
        <v>24</v>
      </c>
      <c r="P134" s="94">
        <f t="shared" si="1"/>
        <v>0</v>
      </c>
      <c r="Q134" s="94">
        <v>0</v>
      </c>
      <c r="R134" s="94">
        <f t="shared" si="2"/>
        <v>0</v>
      </c>
      <c r="S134" s="94">
        <v>0</v>
      </c>
      <c r="T134" s="95">
        <f t="shared" si="3"/>
        <v>0</v>
      </c>
      <c r="AR134" s="96" t="s">
        <v>105</v>
      </c>
      <c r="AT134" s="96" t="s">
        <v>101</v>
      </c>
      <c r="AU134" s="96" t="s">
        <v>44</v>
      </c>
      <c r="AY134" s="7" t="s">
        <v>99</v>
      </c>
      <c r="BE134" s="97">
        <f t="shared" si="4"/>
        <v>0</v>
      </c>
      <c r="BF134" s="97">
        <f t="shared" si="5"/>
        <v>0</v>
      </c>
      <c r="BG134" s="97">
        <f t="shared" si="6"/>
        <v>0</v>
      </c>
      <c r="BH134" s="97">
        <f t="shared" si="7"/>
        <v>0</v>
      </c>
      <c r="BI134" s="97">
        <f t="shared" si="8"/>
        <v>0</v>
      </c>
      <c r="BJ134" s="7" t="s">
        <v>44</v>
      </c>
      <c r="BK134" s="98">
        <f t="shared" si="9"/>
        <v>0</v>
      </c>
      <c r="BL134" s="7" t="s">
        <v>105</v>
      </c>
      <c r="BM134" s="96" t="s">
        <v>136</v>
      </c>
    </row>
    <row r="135" spans="2:65" s="6" customFormat="1" ht="25.95" hidden="1" customHeight="1" x14ac:dyDescent="0.25">
      <c r="B135" s="73"/>
      <c r="D135" s="74" t="s">
        <v>40</v>
      </c>
      <c r="E135" s="75" t="s">
        <v>648</v>
      </c>
      <c r="F135" s="75" t="s">
        <v>649</v>
      </c>
      <c r="I135" s="76"/>
      <c r="J135" s="77" t="e">
        <f>BK135</f>
        <v>#VALUE!</v>
      </c>
      <c r="L135" s="73"/>
      <c r="M135" s="78"/>
      <c r="P135" s="79">
        <f>P136+P145+P149+P166+P175+P211+P231</f>
        <v>0</v>
      </c>
      <c r="R135" s="79">
        <f>R136+R145+R149+R166+R175+R211+R231</f>
        <v>3.9419508099999998</v>
      </c>
      <c r="T135" s="80">
        <f>T136+T145+T149+T166+T175+T211+T231</f>
        <v>0</v>
      </c>
      <c r="AR135" s="74" t="s">
        <v>44</v>
      </c>
      <c r="AT135" s="81" t="s">
        <v>40</v>
      </c>
      <c r="AU135" s="81" t="s">
        <v>41</v>
      </c>
      <c r="AY135" s="74" t="s">
        <v>99</v>
      </c>
      <c r="BK135" s="82" t="e">
        <f>BK136+BK145+BK149+BK166+BK175+BK211+BK231</f>
        <v>#VALUE!</v>
      </c>
    </row>
    <row r="136" spans="2:65" s="6" customFormat="1" ht="22.8" hidden="1" customHeight="1" x14ac:dyDescent="0.25">
      <c r="B136" s="73"/>
      <c r="D136" s="74" t="s">
        <v>40</v>
      </c>
      <c r="E136" s="83" t="s">
        <v>710</v>
      </c>
      <c r="F136" s="83" t="s">
        <v>711</v>
      </c>
      <c r="I136" s="76"/>
      <c r="J136" s="84">
        <f>BK136</f>
        <v>0</v>
      </c>
      <c r="L136" s="73"/>
      <c r="M136" s="78"/>
      <c r="P136" s="79">
        <f>SUM(P137:P144)</f>
        <v>0</v>
      </c>
      <c r="R136" s="79">
        <f>SUM(R137:R144)</f>
        <v>2.7299999999999998E-3</v>
      </c>
      <c r="T136" s="80">
        <f>SUM(T137:T144)</f>
        <v>0</v>
      </c>
      <c r="AR136" s="74" t="s">
        <v>44</v>
      </c>
      <c r="AT136" s="81" t="s">
        <v>40</v>
      </c>
      <c r="AU136" s="81" t="s">
        <v>42</v>
      </c>
      <c r="AY136" s="74" t="s">
        <v>99</v>
      </c>
      <c r="BK136" s="82">
        <f>SUM(BK137:BK144)</f>
        <v>0</v>
      </c>
    </row>
    <row r="137" spans="2:65" s="1" customFormat="1" ht="21.75" hidden="1" customHeight="1" x14ac:dyDescent="0.2">
      <c r="B137" s="16"/>
      <c r="C137" s="85" t="s">
        <v>121</v>
      </c>
      <c r="D137" s="85" t="s">
        <v>101</v>
      </c>
      <c r="E137" s="86" t="s">
        <v>1460</v>
      </c>
      <c r="F137" s="87" t="s">
        <v>1461</v>
      </c>
      <c r="G137" s="88" t="s">
        <v>597</v>
      </c>
      <c r="H137" s="89">
        <v>49</v>
      </c>
      <c r="I137" s="90"/>
      <c r="J137" s="89">
        <f t="shared" ref="J137:J144" si="10">ROUND(I137*H137,3)</f>
        <v>0</v>
      </c>
      <c r="K137" s="91"/>
      <c r="L137" s="16"/>
      <c r="M137" s="92" t="s">
        <v>0</v>
      </c>
      <c r="N137" s="93" t="s">
        <v>24</v>
      </c>
      <c r="P137" s="94">
        <f t="shared" ref="P137:P144" si="11">O137*H137</f>
        <v>0</v>
      </c>
      <c r="Q137" s="94">
        <v>2.0000000000000002E-5</v>
      </c>
      <c r="R137" s="94">
        <f t="shared" ref="R137:R144" si="12">Q137*H137</f>
        <v>9.8000000000000019E-4</v>
      </c>
      <c r="S137" s="94">
        <v>0</v>
      </c>
      <c r="T137" s="95">
        <f t="shared" ref="T137:T144" si="13">S137*H137</f>
        <v>0</v>
      </c>
      <c r="AR137" s="96" t="s">
        <v>163</v>
      </c>
      <c r="AT137" s="96" t="s">
        <v>101</v>
      </c>
      <c r="AU137" s="96" t="s">
        <v>44</v>
      </c>
      <c r="AY137" s="7" t="s">
        <v>99</v>
      </c>
      <c r="BE137" s="97">
        <f t="shared" ref="BE137:BE144" si="14">IF(N137="základná",J137,0)</f>
        <v>0</v>
      </c>
      <c r="BF137" s="97">
        <f t="shared" ref="BF137:BF144" si="15">IF(N137="znížená",J137,0)</f>
        <v>0</v>
      </c>
      <c r="BG137" s="97">
        <f t="shared" ref="BG137:BG144" si="16">IF(N137="zákl. prenesená",J137,0)</f>
        <v>0</v>
      </c>
      <c r="BH137" s="97">
        <f t="shared" ref="BH137:BH144" si="17">IF(N137="zníž. prenesená",J137,0)</f>
        <v>0</v>
      </c>
      <c r="BI137" s="97">
        <f t="shared" ref="BI137:BI144" si="18">IF(N137="nulová",J137,0)</f>
        <v>0</v>
      </c>
      <c r="BJ137" s="7" t="s">
        <v>44</v>
      </c>
      <c r="BK137" s="98">
        <f t="shared" ref="BK137:BK144" si="19">ROUND(I137*H137,3)</f>
        <v>0</v>
      </c>
      <c r="BL137" s="7" t="s">
        <v>163</v>
      </c>
      <c r="BM137" s="96" t="s">
        <v>145</v>
      </c>
    </row>
    <row r="138" spans="2:65" s="1" customFormat="1" ht="16.5" hidden="1" customHeight="1" x14ac:dyDescent="0.2">
      <c r="B138" s="16"/>
      <c r="C138" s="99" t="s">
        <v>125</v>
      </c>
      <c r="D138" s="99" t="s">
        <v>370</v>
      </c>
      <c r="E138" s="100" t="s">
        <v>1462</v>
      </c>
      <c r="F138" s="101" t="s">
        <v>1463</v>
      </c>
      <c r="G138" s="102" t="s">
        <v>597</v>
      </c>
      <c r="H138" s="103">
        <v>5</v>
      </c>
      <c r="I138" s="104"/>
      <c r="J138" s="103">
        <f t="shared" si="10"/>
        <v>0</v>
      </c>
      <c r="K138" s="105"/>
      <c r="L138" s="106"/>
      <c r="M138" s="107" t="s">
        <v>0</v>
      </c>
      <c r="N138" s="108" t="s">
        <v>24</v>
      </c>
      <c r="P138" s="94">
        <f t="shared" si="11"/>
        <v>0</v>
      </c>
      <c r="Q138" s="94">
        <v>1.0000000000000001E-5</v>
      </c>
      <c r="R138" s="94">
        <f t="shared" si="12"/>
        <v>5.0000000000000002E-5</v>
      </c>
      <c r="S138" s="94">
        <v>0</v>
      </c>
      <c r="T138" s="95">
        <f t="shared" si="13"/>
        <v>0</v>
      </c>
      <c r="AR138" s="96" t="s">
        <v>228</v>
      </c>
      <c r="AT138" s="96" t="s">
        <v>370</v>
      </c>
      <c r="AU138" s="96" t="s">
        <v>44</v>
      </c>
      <c r="AY138" s="7" t="s">
        <v>99</v>
      </c>
      <c r="BE138" s="97">
        <f t="shared" si="14"/>
        <v>0</v>
      </c>
      <c r="BF138" s="97">
        <f t="shared" si="15"/>
        <v>0</v>
      </c>
      <c r="BG138" s="97">
        <f t="shared" si="16"/>
        <v>0</v>
      </c>
      <c r="BH138" s="97">
        <f t="shared" si="17"/>
        <v>0</v>
      </c>
      <c r="BI138" s="97">
        <f t="shared" si="18"/>
        <v>0</v>
      </c>
      <c r="BJ138" s="7" t="s">
        <v>44</v>
      </c>
      <c r="BK138" s="98">
        <f t="shared" si="19"/>
        <v>0</v>
      </c>
      <c r="BL138" s="7" t="s">
        <v>163</v>
      </c>
      <c r="BM138" s="96" t="s">
        <v>155</v>
      </c>
    </row>
    <row r="139" spans="2:65" s="1" customFormat="1" ht="16.5" hidden="1" customHeight="1" x14ac:dyDescent="0.2">
      <c r="B139" s="16"/>
      <c r="C139" s="99" t="s">
        <v>129</v>
      </c>
      <c r="D139" s="99" t="s">
        <v>370</v>
      </c>
      <c r="E139" s="100" t="s">
        <v>1464</v>
      </c>
      <c r="F139" s="101" t="s">
        <v>1465</v>
      </c>
      <c r="G139" s="102" t="s">
        <v>597</v>
      </c>
      <c r="H139" s="103">
        <v>32</v>
      </c>
      <c r="I139" s="104"/>
      <c r="J139" s="103">
        <f t="shared" si="10"/>
        <v>0</v>
      </c>
      <c r="K139" s="105"/>
      <c r="L139" s="106"/>
      <c r="M139" s="107" t="s">
        <v>0</v>
      </c>
      <c r="N139" s="108" t="s">
        <v>24</v>
      </c>
      <c r="P139" s="94">
        <f t="shared" si="11"/>
        <v>0</v>
      </c>
      <c r="Q139" s="94">
        <v>2.0000000000000002E-5</v>
      </c>
      <c r="R139" s="94">
        <f t="shared" si="12"/>
        <v>6.4000000000000005E-4</v>
      </c>
      <c r="S139" s="94">
        <v>0</v>
      </c>
      <c r="T139" s="95">
        <f t="shared" si="13"/>
        <v>0</v>
      </c>
      <c r="AR139" s="96" t="s">
        <v>228</v>
      </c>
      <c r="AT139" s="96" t="s">
        <v>370</v>
      </c>
      <c r="AU139" s="96" t="s">
        <v>44</v>
      </c>
      <c r="AY139" s="7" t="s">
        <v>99</v>
      </c>
      <c r="BE139" s="97">
        <f t="shared" si="14"/>
        <v>0</v>
      </c>
      <c r="BF139" s="97">
        <f t="shared" si="15"/>
        <v>0</v>
      </c>
      <c r="BG139" s="97">
        <f t="shared" si="16"/>
        <v>0</v>
      </c>
      <c r="BH139" s="97">
        <f t="shared" si="17"/>
        <v>0</v>
      </c>
      <c r="BI139" s="97">
        <f t="shared" si="18"/>
        <v>0</v>
      </c>
      <c r="BJ139" s="7" t="s">
        <v>44</v>
      </c>
      <c r="BK139" s="98">
        <f t="shared" si="19"/>
        <v>0</v>
      </c>
      <c r="BL139" s="7" t="s">
        <v>163</v>
      </c>
      <c r="BM139" s="96" t="s">
        <v>163</v>
      </c>
    </row>
    <row r="140" spans="2:65" s="1" customFormat="1" ht="16.5" hidden="1" customHeight="1" x14ac:dyDescent="0.2">
      <c r="B140" s="16"/>
      <c r="C140" s="99" t="s">
        <v>4</v>
      </c>
      <c r="D140" s="99" t="s">
        <v>370</v>
      </c>
      <c r="E140" s="100" t="s">
        <v>1466</v>
      </c>
      <c r="F140" s="101" t="s">
        <v>1467</v>
      </c>
      <c r="G140" s="102" t="s">
        <v>597</v>
      </c>
      <c r="H140" s="103">
        <v>12</v>
      </c>
      <c r="I140" s="104"/>
      <c r="J140" s="103">
        <f t="shared" si="10"/>
        <v>0</v>
      </c>
      <c r="K140" s="105"/>
      <c r="L140" s="106"/>
      <c r="M140" s="107" t="s">
        <v>0</v>
      </c>
      <c r="N140" s="108" t="s">
        <v>24</v>
      </c>
      <c r="P140" s="94">
        <f t="shared" si="11"/>
        <v>0</v>
      </c>
      <c r="Q140" s="94">
        <v>4.0000000000000003E-5</v>
      </c>
      <c r="R140" s="94">
        <f t="shared" si="12"/>
        <v>4.8000000000000007E-4</v>
      </c>
      <c r="S140" s="94">
        <v>0</v>
      </c>
      <c r="T140" s="95">
        <f t="shared" si="13"/>
        <v>0</v>
      </c>
      <c r="AR140" s="96" t="s">
        <v>228</v>
      </c>
      <c r="AT140" s="96" t="s">
        <v>370</v>
      </c>
      <c r="AU140" s="96" t="s">
        <v>44</v>
      </c>
      <c r="AY140" s="7" t="s">
        <v>99</v>
      </c>
      <c r="BE140" s="97">
        <f t="shared" si="14"/>
        <v>0</v>
      </c>
      <c r="BF140" s="97">
        <f t="shared" si="15"/>
        <v>0</v>
      </c>
      <c r="BG140" s="97">
        <f t="shared" si="16"/>
        <v>0</v>
      </c>
      <c r="BH140" s="97">
        <f t="shared" si="17"/>
        <v>0</v>
      </c>
      <c r="BI140" s="97">
        <f t="shared" si="18"/>
        <v>0</v>
      </c>
      <c r="BJ140" s="7" t="s">
        <v>44</v>
      </c>
      <c r="BK140" s="98">
        <f t="shared" si="19"/>
        <v>0</v>
      </c>
      <c r="BL140" s="7" t="s">
        <v>163</v>
      </c>
      <c r="BM140" s="96" t="s">
        <v>171</v>
      </c>
    </row>
    <row r="141" spans="2:65" s="1" customFormat="1" ht="24.3" hidden="1" customHeight="1" x14ac:dyDescent="0.2">
      <c r="B141" s="16"/>
      <c r="C141" s="85" t="s">
        <v>136</v>
      </c>
      <c r="D141" s="85" t="s">
        <v>101</v>
      </c>
      <c r="E141" s="86" t="s">
        <v>1468</v>
      </c>
      <c r="F141" s="87" t="s">
        <v>1469</v>
      </c>
      <c r="G141" s="88" t="s">
        <v>1470</v>
      </c>
      <c r="H141" s="89">
        <v>29</v>
      </c>
      <c r="I141" s="90"/>
      <c r="J141" s="89">
        <f t="shared" si="10"/>
        <v>0</v>
      </c>
      <c r="K141" s="91"/>
      <c r="L141" s="16"/>
      <c r="M141" s="92" t="s">
        <v>0</v>
      </c>
      <c r="N141" s="93" t="s">
        <v>24</v>
      </c>
      <c r="P141" s="94">
        <f t="shared" si="11"/>
        <v>0</v>
      </c>
      <c r="Q141" s="94">
        <v>2.0000000000000002E-5</v>
      </c>
      <c r="R141" s="94">
        <f t="shared" si="12"/>
        <v>5.8E-4</v>
      </c>
      <c r="S141" s="94">
        <v>0</v>
      </c>
      <c r="T141" s="95">
        <f t="shared" si="13"/>
        <v>0</v>
      </c>
      <c r="AR141" s="96" t="s">
        <v>163</v>
      </c>
      <c r="AT141" s="96" t="s">
        <v>101</v>
      </c>
      <c r="AU141" s="96" t="s">
        <v>44</v>
      </c>
      <c r="AY141" s="7" t="s">
        <v>99</v>
      </c>
      <c r="BE141" s="97">
        <f t="shared" si="14"/>
        <v>0</v>
      </c>
      <c r="BF141" s="97">
        <f t="shared" si="15"/>
        <v>0</v>
      </c>
      <c r="BG141" s="97">
        <f t="shared" si="16"/>
        <v>0</v>
      </c>
      <c r="BH141" s="97">
        <f t="shared" si="17"/>
        <v>0</v>
      </c>
      <c r="BI141" s="97">
        <f t="shared" si="18"/>
        <v>0</v>
      </c>
      <c r="BJ141" s="7" t="s">
        <v>44</v>
      </c>
      <c r="BK141" s="98">
        <f t="shared" si="19"/>
        <v>0</v>
      </c>
      <c r="BL141" s="7" t="s">
        <v>163</v>
      </c>
      <c r="BM141" s="96" t="s">
        <v>2</v>
      </c>
    </row>
    <row r="142" spans="2:65" s="1" customFormat="1" ht="33" hidden="1" customHeight="1" x14ac:dyDescent="0.2">
      <c r="B142" s="16"/>
      <c r="C142" s="99" t="s">
        <v>140</v>
      </c>
      <c r="D142" s="99" t="s">
        <v>370</v>
      </c>
      <c r="E142" s="100" t="s">
        <v>1471</v>
      </c>
      <c r="F142" s="101" t="s">
        <v>1472</v>
      </c>
      <c r="G142" s="102" t="s">
        <v>1470</v>
      </c>
      <c r="H142" s="103">
        <v>22</v>
      </c>
      <c r="I142" s="104"/>
      <c r="J142" s="103">
        <f t="shared" si="10"/>
        <v>0</v>
      </c>
      <c r="K142" s="105"/>
      <c r="L142" s="106"/>
      <c r="M142" s="107" t="s">
        <v>0</v>
      </c>
      <c r="N142" s="108" t="s">
        <v>24</v>
      </c>
      <c r="P142" s="94">
        <f t="shared" si="11"/>
        <v>0</v>
      </c>
      <c r="Q142" s="94">
        <v>0</v>
      </c>
      <c r="R142" s="94">
        <f t="shared" si="12"/>
        <v>0</v>
      </c>
      <c r="S142" s="94">
        <v>0</v>
      </c>
      <c r="T142" s="95">
        <f t="shared" si="13"/>
        <v>0</v>
      </c>
      <c r="AR142" s="96" t="s">
        <v>228</v>
      </c>
      <c r="AT142" s="96" t="s">
        <v>370</v>
      </c>
      <c r="AU142" s="96" t="s">
        <v>44</v>
      </c>
      <c r="AY142" s="7" t="s">
        <v>99</v>
      </c>
      <c r="BE142" s="97">
        <f t="shared" si="14"/>
        <v>0</v>
      </c>
      <c r="BF142" s="97">
        <f t="shared" si="15"/>
        <v>0</v>
      </c>
      <c r="BG142" s="97">
        <f t="shared" si="16"/>
        <v>0</v>
      </c>
      <c r="BH142" s="97">
        <f t="shared" si="17"/>
        <v>0</v>
      </c>
      <c r="BI142" s="97">
        <f t="shared" si="18"/>
        <v>0</v>
      </c>
      <c r="BJ142" s="7" t="s">
        <v>44</v>
      </c>
      <c r="BK142" s="98">
        <f t="shared" si="19"/>
        <v>0</v>
      </c>
      <c r="BL142" s="7" t="s">
        <v>163</v>
      </c>
      <c r="BM142" s="96" t="s">
        <v>186</v>
      </c>
    </row>
    <row r="143" spans="2:65" s="1" customFormat="1" ht="33" hidden="1" customHeight="1" x14ac:dyDescent="0.2">
      <c r="B143" s="16"/>
      <c r="C143" s="99" t="s">
        <v>145</v>
      </c>
      <c r="D143" s="99" t="s">
        <v>370</v>
      </c>
      <c r="E143" s="100" t="s">
        <v>1473</v>
      </c>
      <c r="F143" s="101" t="s">
        <v>1474</v>
      </c>
      <c r="G143" s="102" t="s">
        <v>1470</v>
      </c>
      <c r="H143" s="103">
        <v>7</v>
      </c>
      <c r="I143" s="104"/>
      <c r="J143" s="103">
        <f t="shared" si="10"/>
        <v>0</v>
      </c>
      <c r="K143" s="105"/>
      <c r="L143" s="106"/>
      <c r="M143" s="107" t="s">
        <v>0</v>
      </c>
      <c r="N143" s="108" t="s">
        <v>24</v>
      </c>
      <c r="P143" s="94">
        <f t="shared" si="11"/>
        <v>0</v>
      </c>
      <c r="Q143" s="94">
        <v>0</v>
      </c>
      <c r="R143" s="94">
        <f t="shared" si="12"/>
        <v>0</v>
      </c>
      <c r="S143" s="94">
        <v>0</v>
      </c>
      <c r="T143" s="95">
        <f t="shared" si="13"/>
        <v>0</v>
      </c>
      <c r="AR143" s="96" t="s">
        <v>228</v>
      </c>
      <c r="AT143" s="96" t="s">
        <v>370</v>
      </c>
      <c r="AU143" s="96" t="s">
        <v>44</v>
      </c>
      <c r="AY143" s="7" t="s">
        <v>99</v>
      </c>
      <c r="BE143" s="97">
        <f t="shared" si="14"/>
        <v>0</v>
      </c>
      <c r="BF143" s="97">
        <f t="shared" si="15"/>
        <v>0</v>
      </c>
      <c r="BG143" s="97">
        <f t="shared" si="16"/>
        <v>0</v>
      </c>
      <c r="BH143" s="97">
        <f t="shared" si="17"/>
        <v>0</v>
      </c>
      <c r="BI143" s="97">
        <f t="shared" si="18"/>
        <v>0</v>
      </c>
      <c r="BJ143" s="7" t="s">
        <v>44</v>
      </c>
      <c r="BK143" s="98">
        <f t="shared" si="19"/>
        <v>0</v>
      </c>
      <c r="BL143" s="7" t="s">
        <v>163</v>
      </c>
      <c r="BM143" s="96" t="s">
        <v>195</v>
      </c>
    </row>
    <row r="144" spans="2:65" s="1" customFormat="1" ht="24.3" hidden="1" customHeight="1" x14ac:dyDescent="0.2">
      <c r="B144" s="16"/>
      <c r="C144" s="85" t="s">
        <v>149</v>
      </c>
      <c r="D144" s="85" t="s">
        <v>101</v>
      </c>
      <c r="E144" s="86" t="s">
        <v>1475</v>
      </c>
      <c r="F144" s="87" t="s">
        <v>1476</v>
      </c>
      <c r="G144" s="88" t="s">
        <v>143</v>
      </c>
      <c r="H144" s="89">
        <v>1.4999999999999999E-2</v>
      </c>
      <c r="I144" s="90"/>
      <c r="J144" s="89">
        <f t="shared" si="10"/>
        <v>0</v>
      </c>
      <c r="K144" s="91"/>
      <c r="L144" s="16"/>
      <c r="M144" s="92" t="s">
        <v>0</v>
      </c>
      <c r="N144" s="93" t="s">
        <v>24</v>
      </c>
      <c r="P144" s="94">
        <f t="shared" si="11"/>
        <v>0</v>
      </c>
      <c r="Q144" s="94">
        <v>0</v>
      </c>
      <c r="R144" s="94">
        <f t="shared" si="12"/>
        <v>0</v>
      </c>
      <c r="S144" s="94">
        <v>0</v>
      </c>
      <c r="T144" s="95">
        <f t="shared" si="13"/>
        <v>0</v>
      </c>
      <c r="AR144" s="96" t="s">
        <v>163</v>
      </c>
      <c r="AT144" s="96" t="s">
        <v>101</v>
      </c>
      <c r="AU144" s="96" t="s">
        <v>44</v>
      </c>
      <c r="AY144" s="7" t="s">
        <v>99</v>
      </c>
      <c r="BE144" s="97">
        <f t="shared" si="14"/>
        <v>0</v>
      </c>
      <c r="BF144" s="97">
        <f t="shared" si="15"/>
        <v>0</v>
      </c>
      <c r="BG144" s="97">
        <f t="shared" si="16"/>
        <v>0</v>
      </c>
      <c r="BH144" s="97">
        <f t="shared" si="17"/>
        <v>0</v>
      </c>
      <c r="BI144" s="97">
        <f t="shared" si="18"/>
        <v>0</v>
      </c>
      <c r="BJ144" s="7" t="s">
        <v>44</v>
      </c>
      <c r="BK144" s="98">
        <f t="shared" si="19"/>
        <v>0</v>
      </c>
      <c r="BL144" s="7" t="s">
        <v>163</v>
      </c>
      <c r="BM144" s="96" t="s">
        <v>203</v>
      </c>
    </row>
    <row r="145" spans="2:65" s="6" customFormat="1" ht="22.8" hidden="1" customHeight="1" x14ac:dyDescent="0.25">
      <c r="B145" s="73"/>
      <c r="D145" s="74" t="s">
        <v>40</v>
      </c>
      <c r="E145" s="83" t="s">
        <v>1477</v>
      </c>
      <c r="F145" s="83" t="s">
        <v>1478</v>
      </c>
      <c r="I145" s="76"/>
      <c r="J145" s="84" t="e">
        <f>BK145</f>
        <v>#VALUE!</v>
      </c>
      <c r="L145" s="73"/>
      <c r="M145" s="78"/>
      <c r="P145" s="79">
        <f>SUM(P146:P148)</f>
        <v>0</v>
      </c>
      <c r="R145" s="79">
        <f>SUM(R146:R148)</f>
        <v>0</v>
      </c>
      <c r="T145" s="80">
        <f>SUM(T146:T148)</f>
        <v>0</v>
      </c>
      <c r="AR145" s="74" t="s">
        <v>44</v>
      </c>
      <c r="AT145" s="81" t="s">
        <v>40</v>
      </c>
      <c r="AU145" s="81" t="s">
        <v>42</v>
      </c>
      <c r="AY145" s="74" t="s">
        <v>99</v>
      </c>
      <c r="BK145" s="82" t="e">
        <f>SUM(BK146:BK148)</f>
        <v>#VALUE!</v>
      </c>
    </row>
    <row r="146" spans="2:65" s="1" customFormat="1" ht="16.5" hidden="1" customHeight="1" x14ac:dyDescent="0.2">
      <c r="B146" s="16"/>
      <c r="C146" s="85" t="s">
        <v>155</v>
      </c>
      <c r="D146" s="85" t="s">
        <v>101</v>
      </c>
      <c r="E146" s="86" t="s">
        <v>1479</v>
      </c>
      <c r="F146" s="87" t="s">
        <v>1480</v>
      </c>
      <c r="G146" s="88" t="s">
        <v>1387</v>
      </c>
      <c r="H146" s="89">
        <v>1</v>
      </c>
      <c r="I146" s="90"/>
      <c r="J146" s="89">
        <f>ROUND(I146*H146,3)</f>
        <v>0</v>
      </c>
      <c r="K146" s="91"/>
      <c r="L146" s="16"/>
      <c r="M146" s="92" t="s">
        <v>0</v>
      </c>
      <c r="N146" s="93" t="s">
        <v>24</v>
      </c>
      <c r="P146" s="94">
        <f>O146*H146</f>
        <v>0</v>
      </c>
      <c r="Q146" s="94">
        <v>0</v>
      </c>
      <c r="R146" s="94">
        <f>Q146*H146</f>
        <v>0</v>
      </c>
      <c r="S146" s="94">
        <v>0</v>
      </c>
      <c r="T146" s="95">
        <f>S146*H146</f>
        <v>0</v>
      </c>
      <c r="AR146" s="96" t="s">
        <v>163</v>
      </c>
      <c r="AT146" s="96" t="s">
        <v>101</v>
      </c>
      <c r="AU146" s="96" t="s">
        <v>44</v>
      </c>
      <c r="AY146" s="7" t="s">
        <v>99</v>
      </c>
      <c r="BE146" s="97">
        <f>IF(N146="základná",J146,0)</f>
        <v>0</v>
      </c>
      <c r="BF146" s="97">
        <f>IF(N146="znížená",J146,0)</f>
        <v>0</v>
      </c>
      <c r="BG146" s="97">
        <f>IF(N146="zákl. prenesená",J146,0)</f>
        <v>0</v>
      </c>
      <c r="BH146" s="97">
        <f>IF(N146="zníž. prenesená",J146,0)</f>
        <v>0</v>
      </c>
      <c r="BI146" s="97">
        <f>IF(N146="nulová",J146,0)</f>
        <v>0</v>
      </c>
      <c r="BJ146" s="7" t="s">
        <v>44</v>
      </c>
      <c r="BK146" s="98">
        <f>ROUND(I146*H146,3)</f>
        <v>0</v>
      </c>
      <c r="BL146" s="7" t="s">
        <v>163</v>
      </c>
      <c r="BM146" s="96" t="s">
        <v>211</v>
      </c>
    </row>
    <row r="147" spans="2:65" s="1" customFormat="1" ht="66.75" customHeight="1" x14ac:dyDescent="0.2">
      <c r="B147" s="16"/>
      <c r="C147" s="99" t="s">
        <v>159</v>
      </c>
      <c r="D147" s="99" t="s">
        <v>370</v>
      </c>
      <c r="E147" s="100" t="s">
        <v>1481</v>
      </c>
      <c r="F147" s="101" t="s">
        <v>1482</v>
      </c>
      <c r="G147" s="102" t="s">
        <v>1387</v>
      </c>
      <c r="H147" s="103">
        <v>1</v>
      </c>
      <c r="I147" s="104" t="s">
        <v>1658</v>
      </c>
      <c r="J147" s="103" t="e">
        <f>ROUND(I147*H147,3)</f>
        <v>#VALUE!</v>
      </c>
      <c r="K147" s="105"/>
      <c r="L147" s="106"/>
      <c r="M147" s="107" t="s">
        <v>0</v>
      </c>
      <c r="N147" s="108" t="s">
        <v>24</v>
      </c>
      <c r="P147" s="94">
        <f>O147*H147</f>
        <v>0</v>
      </c>
      <c r="Q147" s="94">
        <v>0</v>
      </c>
      <c r="R147" s="94">
        <f>Q147*H147</f>
        <v>0</v>
      </c>
      <c r="S147" s="94">
        <v>0</v>
      </c>
      <c r="T147" s="95">
        <f>S147*H147</f>
        <v>0</v>
      </c>
      <c r="AR147" s="96" t="s">
        <v>228</v>
      </c>
      <c r="AT147" s="96" t="s">
        <v>370</v>
      </c>
      <c r="AU147" s="96" t="s">
        <v>44</v>
      </c>
      <c r="AY147" s="7" t="s">
        <v>99</v>
      </c>
      <c r="BE147" s="97">
        <f>IF(N147="základná",J147,0)</f>
        <v>0</v>
      </c>
      <c r="BF147" s="97" t="e">
        <f>IF(N147="znížená",J147,0)</f>
        <v>#VALUE!</v>
      </c>
      <c r="BG147" s="97">
        <f>IF(N147="zákl. prenesená",J147,0)</f>
        <v>0</v>
      </c>
      <c r="BH147" s="97">
        <f>IF(N147="zníž. prenesená",J147,0)</f>
        <v>0</v>
      </c>
      <c r="BI147" s="97">
        <f>IF(N147="nulová",J147,0)</f>
        <v>0</v>
      </c>
      <c r="BJ147" s="7" t="s">
        <v>44</v>
      </c>
      <c r="BK147" s="98" t="e">
        <f>ROUND(I147*H147,3)</f>
        <v>#VALUE!</v>
      </c>
      <c r="BL147" s="7" t="s">
        <v>163</v>
      </c>
      <c r="BM147" s="96" t="s">
        <v>219</v>
      </c>
    </row>
    <row r="148" spans="2:65" s="1" customFormat="1" ht="24.3" hidden="1" customHeight="1" x14ac:dyDescent="0.2">
      <c r="B148" s="16"/>
      <c r="C148" s="85" t="s">
        <v>163</v>
      </c>
      <c r="D148" s="85" t="s">
        <v>101</v>
      </c>
      <c r="E148" s="86" t="s">
        <v>1483</v>
      </c>
      <c r="F148" s="87" t="s">
        <v>1484</v>
      </c>
      <c r="G148" s="88" t="s">
        <v>143</v>
      </c>
      <c r="H148" s="89">
        <v>0.3</v>
      </c>
      <c r="I148" s="90"/>
      <c r="J148" s="89">
        <f>ROUND(I148*H148,3)</f>
        <v>0</v>
      </c>
      <c r="K148" s="91"/>
      <c r="L148" s="16"/>
      <c r="M148" s="92" t="s">
        <v>0</v>
      </c>
      <c r="N148" s="93" t="s">
        <v>24</v>
      </c>
      <c r="P148" s="94">
        <f>O148*H148</f>
        <v>0</v>
      </c>
      <c r="Q148" s="94">
        <v>0</v>
      </c>
      <c r="R148" s="94">
        <f>Q148*H148</f>
        <v>0</v>
      </c>
      <c r="S148" s="94">
        <v>0</v>
      </c>
      <c r="T148" s="95">
        <f>S148*H148</f>
        <v>0</v>
      </c>
      <c r="AR148" s="96" t="s">
        <v>163</v>
      </c>
      <c r="AT148" s="96" t="s">
        <v>101</v>
      </c>
      <c r="AU148" s="96" t="s">
        <v>44</v>
      </c>
      <c r="AY148" s="7" t="s">
        <v>99</v>
      </c>
      <c r="BE148" s="97">
        <f>IF(N148="základná",J148,0)</f>
        <v>0</v>
      </c>
      <c r="BF148" s="97">
        <f>IF(N148="znížená",J148,0)</f>
        <v>0</v>
      </c>
      <c r="BG148" s="97">
        <f>IF(N148="zákl. prenesená",J148,0)</f>
        <v>0</v>
      </c>
      <c r="BH148" s="97">
        <f>IF(N148="zníž. prenesená",J148,0)</f>
        <v>0</v>
      </c>
      <c r="BI148" s="97">
        <f>IF(N148="nulová",J148,0)</f>
        <v>0</v>
      </c>
      <c r="BJ148" s="7" t="s">
        <v>44</v>
      </c>
      <c r="BK148" s="98">
        <f>ROUND(I148*H148,3)</f>
        <v>0</v>
      </c>
      <c r="BL148" s="7" t="s">
        <v>163</v>
      </c>
      <c r="BM148" s="96" t="s">
        <v>228</v>
      </c>
    </row>
    <row r="149" spans="2:65" s="6" customFormat="1" ht="22.8" hidden="1" customHeight="1" x14ac:dyDescent="0.25">
      <c r="B149" s="73"/>
      <c r="D149" s="74" t="s">
        <v>40</v>
      </c>
      <c r="E149" s="83" t="s">
        <v>1485</v>
      </c>
      <c r="F149" s="83" t="s">
        <v>1486</v>
      </c>
      <c r="I149" s="76"/>
      <c r="J149" s="84" t="e">
        <f>BK149</f>
        <v>#VALUE!</v>
      </c>
      <c r="L149" s="73"/>
      <c r="M149" s="78"/>
      <c r="P149" s="79">
        <f>SUM(P150:P165)</f>
        <v>0</v>
      </c>
      <c r="R149" s="79">
        <f>SUM(R150:R165)</f>
        <v>5.0000000000000002E-5</v>
      </c>
      <c r="T149" s="80">
        <f>SUM(T150:T165)</f>
        <v>0</v>
      </c>
      <c r="AR149" s="74" t="s">
        <v>44</v>
      </c>
      <c r="AT149" s="81" t="s">
        <v>40</v>
      </c>
      <c r="AU149" s="81" t="s">
        <v>42</v>
      </c>
      <c r="AY149" s="74" t="s">
        <v>99</v>
      </c>
      <c r="BK149" s="82" t="e">
        <f>SUM(BK150:BK165)</f>
        <v>#VALUE!</v>
      </c>
    </row>
    <row r="150" spans="2:65" s="1" customFormat="1" ht="24.3" hidden="1" customHeight="1" x14ac:dyDescent="0.2">
      <c r="B150" s="16"/>
      <c r="C150" s="85" t="s">
        <v>167</v>
      </c>
      <c r="D150" s="85" t="s">
        <v>101</v>
      </c>
      <c r="E150" s="86" t="s">
        <v>1487</v>
      </c>
      <c r="F150" s="87" t="s">
        <v>1488</v>
      </c>
      <c r="G150" s="88" t="s">
        <v>1489</v>
      </c>
      <c r="H150" s="89">
        <v>1</v>
      </c>
      <c r="I150" s="90"/>
      <c r="J150" s="89">
        <f t="shared" ref="J150:J165" si="20">ROUND(I150*H150,3)</f>
        <v>0</v>
      </c>
      <c r="K150" s="91"/>
      <c r="L150" s="16"/>
      <c r="M150" s="92" t="s">
        <v>0</v>
      </c>
      <c r="N150" s="93" t="s">
        <v>24</v>
      </c>
      <c r="P150" s="94">
        <f t="shared" ref="P150:P165" si="21">O150*H150</f>
        <v>0</v>
      </c>
      <c r="Q150" s="94">
        <v>0</v>
      </c>
      <c r="R150" s="94">
        <f t="shared" ref="R150:R165" si="22">Q150*H150</f>
        <v>0</v>
      </c>
      <c r="S150" s="94">
        <v>0</v>
      </c>
      <c r="T150" s="95">
        <f t="shared" ref="T150:T165" si="23">S150*H150</f>
        <v>0</v>
      </c>
      <c r="AR150" s="96" t="s">
        <v>163</v>
      </c>
      <c r="AT150" s="96" t="s">
        <v>101</v>
      </c>
      <c r="AU150" s="96" t="s">
        <v>44</v>
      </c>
      <c r="AY150" s="7" t="s">
        <v>99</v>
      </c>
      <c r="BE150" s="97">
        <f t="shared" ref="BE150:BE165" si="24">IF(N150="základná",J150,0)</f>
        <v>0</v>
      </c>
      <c r="BF150" s="97">
        <f t="shared" ref="BF150:BF165" si="25">IF(N150="znížená",J150,0)</f>
        <v>0</v>
      </c>
      <c r="BG150" s="97">
        <f t="shared" ref="BG150:BG165" si="26">IF(N150="zákl. prenesená",J150,0)</f>
        <v>0</v>
      </c>
      <c r="BH150" s="97">
        <f t="shared" ref="BH150:BH165" si="27">IF(N150="zníž. prenesená",J150,0)</f>
        <v>0</v>
      </c>
      <c r="BI150" s="97">
        <f t="shared" ref="BI150:BI165" si="28">IF(N150="nulová",J150,0)</f>
        <v>0</v>
      </c>
      <c r="BJ150" s="7" t="s">
        <v>44</v>
      </c>
      <c r="BK150" s="98">
        <f t="shared" ref="BK150:BK165" si="29">ROUND(I150*H150,3)</f>
        <v>0</v>
      </c>
      <c r="BL150" s="7" t="s">
        <v>163</v>
      </c>
      <c r="BM150" s="96" t="s">
        <v>236</v>
      </c>
    </row>
    <row r="151" spans="2:65" s="1" customFormat="1" ht="16.5" customHeight="1" x14ac:dyDescent="0.2">
      <c r="B151" s="16"/>
      <c r="C151" s="99" t="s">
        <v>171</v>
      </c>
      <c r="D151" s="99" t="s">
        <v>370</v>
      </c>
      <c r="E151" s="100" t="s">
        <v>1490</v>
      </c>
      <c r="F151" s="101" t="s">
        <v>1491</v>
      </c>
      <c r="G151" s="102" t="s">
        <v>222</v>
      </c>
      <c r="H151" s="103">
        <v>1</v>
      </c>
      <c r="I151" s="104" t="s">
        <v>1658</v>
      </c>
      <c r="J151" s="103" t="e">
        <f t="shared" si="20"/>
        <v>#VALUE!</v>
      </c>
      <c r="K151" s="105"/>
      <c r="L151" s="106"/>
      <c r="M151" s="107" t="s">
        <v>0</v>
      </c>
      <c r="N151" s="108" t="s">
        <v>24</v>
      </c>
      <c r="P151" s="94">
        <f t="shared" si="21"/>
        <v>0</v>
      </c>
      <c r="Q151" s="94">
        <v>0</v>
      </c>
      <c r="R151" s="94">
        <f t="shared" si="22"/>
        <v>0</v>
      </c>
      <c r="S151" s="94">
        <v>0</v>
      </c>
      <c r="T151" s="95">
        <f t="shared" si="23"/>
        <v>0</v>
      </c>
      <c r="AR151" s="96" t="s">
        <v>228</v>
      </c>
      <c r="AT151" s="96" t="s">
        <v>370</v>
      </c>
      <c r="AU151" s="96" t="s">
        <v>44</v>
      </c>
      <c r="AY151" s="7" t="s">
        <v>99</v>
      </c>
      <c r="BE151" s="97">
        <f t="shared" si="24"/>
        <v>0</v>
      </c>
      <c r="BF151" s="97" t="e">
        <f t="shared" si="25"/>
        <v>#VALUE!</v>
      </c>
      <c r="BG151" s="97">
        <f t="shared" si="26"/>
        <v>0</v>
      </c>
      <c r="BH151" s="97">
        <f t="shared" si="27"/>
        <v>0</v>
      </c>
      <c r="BI151" s="97">
        <f t="shared" si="28"/>
        <v>0</v>
      </c>
      <c r="BJ151" s="7" t="s">
        <v>44</v>
      </c>
      <c r="BK151" s="98" t="e">
        <f t="shared" si="29"/>
        <v>#VALUE!</v>
      </c>
      <c r="BL151" s="7" t="s">
        <v>163</v>
      </c>
      <c r="BM151" s="96" t="s">
        <v>244</v>
      </c>
    </row>
    <row r="152" spans="2:65" s="1" customFormat="1" ht="24.3" hidden="1" customHeight="1" x14ac:dyDescent="0.2">
      <c r="B152" s="16"/>
      <c r="C152" s="85" t="s">
        <v>175</v>
      </c>
      <c r="D152" s="85" t="s">
        <v>101</v>
      </c>
      <c r="E152" s="86" t="s">
        <v>1492</v>
      </c>
      <c r="F152" s="87" t="s">
        <v>1493</v>
      </c>
      <c r="G152" s="88" t="s">
        <v>1489</v>
      </c>
      <c r="H152" s="89">
        <v>5</v>
      </c>
      <c r="I152" s="90"/>
      <c r="J152" s="89">
        <f t="shared" si="20"/>
        <v>0</v>
      </c>
      <c r="K152" s="91"/>
      <c r="L152" s="16"/>
      <c r="M152" s="92" t="s">
        <v>0</v>
      </c>
      <c r="N152" s="93" t="s">
        <v>24</v>
      </c>
      <c r="P152" s="94">
        <f t="shared" si="21"/>
        <v>0</v>
      </c>
      <c r="Q152" s="94">
        <v>1.0000000000000001E-5</v>
      </c>
      <c r="R152" s="94">
        <f t="shared" si="22"/>
        <v>5.0000000000000002E-5</v>
      </c>
      <c r="S152" s="94">
        <v>0</v>
      </c>
      <c r="T152" s="95">
        <f t="shared" si="23"/>
        <v>0</v>
      </c>
      <c r="AR152" s="96" t="s">
        <v>163</v>
      </c>
      <c r="AT152" s="96" t="s">
        <v>101</v>
      </c>
      <c r="AU152" s="96" t="s">
        <v>44</v>
      </c>
      <c r="AY152" s="7" t="s">
        <v>99</v>
      </c>
      <c r="BE152" s="97">
        <f t="shared" si="24"/>
        <v>0</v>
      </c>
      <c r="BF152" s="97">
        <f t="shared" si="25"/>
        <v>0</v>
      </c>
      <c r="BG152" s="97">
        <f t="shared" si="26"/>
        <v>0</v>
      </c>
      <c r="BH152" s="97">
        <f t="shared" si="27"/>
        <v>0</v>
      </c>
      <c r="BI152" s="97">
        <f t="shared" si="28"/>
        <v>0</v>
      </c>
      <c r="BJ152" s="7" t="s">
        <v>44</v>
      </c>
      <c r="BK152" s="98">
        <f t="shared" si="29"/>
        <v>0</v>
      </c>
      <c r="BL152" s="7" t="s">
        <v>163</v>
      </c>
      <c r="BM152" s="96" t="s">
        <v>252</v>
      </c>
    </row>
    <row r="153" spans="2:65" s="1" customFormat="1" ht="24.3" customHeight="1" x14ac:dyDescent="0.2">
      <c r="B153" s="16"/>
      <c r="C153" s="99" t="s">
        <v>2</v>
      </c>
      <c r="D153" s="99" t="s">
        <v>370</v>
      </c>
      <c r="E153" s="100" t="s">
        <v>1494</v>
      </c>
      <c r="F153" s="101" t="s">
        <v>1495</v>
      </c>
      <c r="G153" s="102" t="s">
        <v>222</v>
      </c>
      <c r="H153" s="103">
        <v>1</v>
      </c>
      <c r="I153" s="104" t="s">
        <v>1658</v>
      </c>
      <c r="J153" s="103" t="e">
        <f t="shared" si="20"/>
        <v>#VALUE!</v>
      </c>
      <c r="K153" s="105"/>
      <c r="L153" s="106"/>
      <c r="M153" s="107" t="s">
        <v>0</v>
      </c>
      <c r="N153" s="108" t="s">
        <v>24</v>
      </c>
      <c r="P153" s="94">
        <f t="shared" si="21"/>
        <v>0</v>
      </c>
      <c r="Q153" s="94">
        <v>0</v>
      </c>
      <c r="R153" s="94">
        <f t="shared" si="22"/>
        <v>0</v>
      </c>
      <c r="S153" s="94">
        <v>0</v>
      </c>
      <c r="T153" s="95">
        <f t="shared" si="23"/>
        <v>0</v>
      </c>
      <c r="AR153" s="96" t="s">
        <v>228</v>
      </c>
      <c r="AT153" s="96" t="s">
        <v>370</v>
      </c>
      <c r="AU153" s="96" t="s">
        <v>44</v>
      </c>
      <c r="AY153" s="7" t="s">
        <v>99</v>
      </c>
      <c r="BE153" s="97">
        <f t="shared" si="24"/>
        <v>0</v>
      </c>
      <c r="BF153" s="97" t="e">
        <f t="shared" si="25"/>
        <v>#VALUE!</v>
      </c>
      <c r="BG153" s="97">
        <f t="shared" si="26"/>
        <v>0</v>
      </c>
      <c r="BH153" s="97">
        <f t="shared" si="27"/>
        <v>0</v>
      </c>
      <c r="BI153" s="97">
        <f t="shared" si="28"/>
        <v>0</v>
      </c>
      <c r="BJ153" s="7" t="s">
        <v>44</v>
      </c>
      <c r="BK153" s="98" t="e">
        <f t="shared" si="29"/>
        <v>#VALUE!</v>
      </c>
      <c r="BL153" s="7" t="s">
        <v>163</v>
      </c>
      <c r="BM153" s="96" t="s">
        <v>260</v>
      </c>
    </row>
    <row r="154" spans="2:65" s="1" customFormat="1" ht="24.3" customHeight="1" x14ac:dyDescent="0.2">
      <c r="B154" s="16"/>
      <c r="C154" s="99" t="s">
        <v>182</v>
      </c>
      <c r="D154" s="99" t="s">
        <v>370</v>
      </c>
      <c r="E154" s="100" t="s">
        <v>1496</v>
      </c>
      <c r="F154" s="101" t="s">
        <v>1497</v>
      </c>
      <c r="G154" s="102" t="s">
        <v>222</v>
      </c>
      <c r="H154" s="103">
        <v>2</v>
      </c>
      <c r="I154" s="104" t="s">
        <v>1658</v>
      </c>
      <c r="J154" s="103" t="e">
        <f t="shared" si="20"/>
        <v>#VALUE!</v>
      </c>
      <c r="K154" s="105"/>
      <c r="L154" s="106"/>
      <c r="M154" s="107" t="s">
        <v>0</v>
      </c>
      <c r="N154" s="108" t="s">
        <v>24</v>
      </c>
      <c r="P154" s="94">
        <f t="shared" si="21"/>
        <v>0</v>
      </c>
      <c r="Q154" s="94">
        <v>0</v>
      </c>
      <c r="R154" s="94">
        <f t="shared" si="22"/>
        <v>0</v>
      </c>
      <c r="S154" s="94">
        <v>0</v>
      </c>
      <c r="T154" s="95">
        <f t="shared" si="23"/>
        <v>0</v>
      </c>
      <c r="AR154" s="96" t="s">
        <v>228</v>
      </c>
      <c r="AT154" s="96" t="s">
        <v>370</v>
      </c>
      <c r="AU154" s="96" t="s">
        <v>44</v>
      </c>
      <c r="AY154" s="7" t="s">
        <v>99</v>
      </c>
      <c r="BE154" s="97">
        <f t="shared" si="24"/>
        <v>0</v>
      </c>
      <c r="BF154" s="97" t="e">
        <f t="shared" si="25"/>
        <v>#VALUE!</v>
      </c>
      <c r="BG154" s="97">
        <f t="shared" si="26"/>
        <v>0</v>
      </c>
      <c r="BH154" s="97">
        <f t="shared" si="27"/>
        <v>0</v>
      </c>
      <c r="BI154" s="97">
        <f t="shared" si="28"/>
        <v>0</v>
      </c>
      <c r="BJ154" s="7" t="s">
        <v>44</v>
      </c>
      <c r="BK154" s="98" t="e">
        <f t="shared" si="29"/>
        <v>#VALUE!</v>
      </c>
      <c r="BL154" s="7" t="s">
        <v>163</v>
      </c>
      <c r="BM154" s="96" t="s">
        <v>268</v>
      </c>
    </row>
    <row r="155" spans="2:65" s="1" customFormat="1" ht="24.3" customHeight="1" x14ac:dyDescent="0.2">
      <c r="B155" s="16"/>
      <c r="C155" s="99" t="s">
        <v>186</v>
      </c>
      <c r="D155" s="99" t="s">
        <v>370</v>
      </c>
      <c r="E155" s="100" t="s">
        <v>1498</v>
      </c>
      <c r="F155" s="101" t="s">
        <v>1499</v>
      </c>
      <c r="G155" s="102" t="s">
        <v>222</v>
      </c>
      <c r="H155" s="103">
        <v>2</v>
      </c>
      <c r="I155" s="104" t="s">
        <v>1658</v>
      </c>
      <c r="J155" s="103" t="e">
        <f t="shared" si="20"/>
        <v>#VALUE!</v>
      </c>
      <c r="K155" s="105"/>
      <c r="L155" s="106"/>
      <c r="M155" s="107" t="s">
        <v>0</v>
      </c>
      <c r="N155" s="108" t="s">
        <v>24</v>
      </c>
      <c r="P155" s="94">
        <f t="shared" si="21"/>
        <v>0</v>
      </c>
      <c r="Q155" s="94">
        <v>0</v>
      </c>
      <c r="R155" s="94">
        <f t="shared" si="22"/>
        <v>0</v>
      </c>
      <c r="S155" s="94">
        <v>0</v>
      </c>
      <c r="T155" s="95">
        <f t="shared" si="23"/>
        <v>0</v>
      </c>
      <c r="AR155" s="96" t="s">
        <v>228</v>
      </c>
      <c r="AT155" s="96" t="s">
        <v>370</v>
      </c>
      <c r="AU155" s="96" t="s">
        <v>44</v>
      </c>
      <c r="AY155" s="7" t="s">
        <v>99</v>
      </c>
      <c r="BE155" s="97">
        <f t="shared" si="24"/>
        <v>0</v>
      </c>
      <c r="BF155" s="97" t="e">
        <f t="shared" si="25"/>
        <v>#VALUE!</v>
      </c>
      <c r="BG155" s="97">
        <f t="shared" si="26"/>
        <v>0</v>
      </c>
      <c r="BH155" s="97">
        <f t="shared" si="27"/>
        <v>0</v>
      </c>
      <c r="BI155" s="97">
        <f t="shared" si="28"/>
        <v>0</v>
      </c>
      <c r="BJ155" s="7" t="s">
        <v>44</v>
      </c>
      <c r="BK155" s="98" t="e">
        <f t="shared" si="29"/>
        <v>#VALUE!</v>
      </c>
      <c r="BL155" s="7" t="s">
        <v>163</v>
      </c>
      <c r="BM155" s="96" t="s">
        <v>276</v>
      </c>
    </row>
    <row r="156" spans="2:65" s="1" customFormat="1" ht="16.5" hidden="1" customHeight="1" x14ac:dyDescent="0.2">
      <c r="B156" s="16"/>
      <c r="C156" s="85" t="s">
        <v>190</v>
      </c>
      <c r="D156" s="85" t="s">
        <v>101</v>
      </c>
      <c r="E156" s="86" t="s">
        <v>1500</v>
      </c>
      <c r="F156" s="87" t="s">
        <v>1501</v>
      </c>
      <c r="G156" s="88" t="s">
        <v>222</v>
      </c>
      <c r="H156" s="89">
        <v>4</v>
      </c>
      <c r="I156" s="90"/>
      <c r="J156" s="89">
        <f t="shared" si="20"/>
        <v>0</v>
      </c>
      <c r="K156" s="91"/>
      <c r="L156" s="16"/>
      <c r="M156" s="92" t="s">
        <v>0</v>
      </c>
      <c r="N156" s="93" t="s">
        <v>24</v>
      </c>
      <c r="P156" s="94">
        <f t="shared" si="21"/>
        <v>0</v>
      </c>
      <c r="Q156" s="94">
        <v>0</v>
      </c>
      <c r="R156" s="94">
        <f t="shared" si="22"/>
        <v>0</v>
      </c>
      <c r="S156" s="94">
        <v>0</v>
      </c>
      <c r="T156" s="95">
        <f t="shared" si="23"/>
        <v>0</v>
      </c>
      <c r="AR156" s="96" t="s">
        <v>163</v>
      </c>
      <c r="AT156" s="96" t="s">
        <v>101</v>
      </c>
      <c r="AU156" s="96" t="s">
        <v>44</v>
      </c>
      <c r="AY156" s="7" t="s">
        <v>99</v>
      </c>
      <c r="BE156" s="97">
        <f t="shared" si="24"/>
        <v>0</v>
      </c>
      <c r="BF156" s="97">
        <f t="shared" si="25"/>
        <v>0</v>
      </c>
      <c r="BG156" s="97">
        <f t="shared" si="26"/>
        <v>0</v>
      </c>
      <c r="BH156" s="97">
        <f t="shared" si="27"/>
        <v>0</v>
      </c>
      <c r="BI156" s="97">
        <f t="shared" si="28"/>
        <v>0</v>
      </c>
      <c r="BJ156" s="7" t="s">
        <v>44</v>
      </c>
      <c r="BK156" s="98">
        <f t="shared" si="29"/>
        <v>0</v>
      </c>
      <c r="BL156" s="7" t="s">
        <v>163</v>
      </c>
      <c r="BM156" s="96" t="s">
        <v>284</v>
      </c>
    </row>
    <row r="157" spans="2:65" s="1" customFormat="1" ht="21.75" hidden="1" customHeight="1" x14ac:dyDescent="0.2">
      <c r="B157" s="16"/>
      <c r="C157" s="99" t="s">
        <v>195</v>
      </c>
      <c r="D157" s="99" t="s">
        <v>370</v>
      </c>
      <c r="E157" s="100" t="s">
        <v>1502</v>
      </c>
      <c r="F157" s="101" t="s">
        <v>1503</v>
      </c>
      <c r="G157" s="102" t="s">
        <v>222</v>
      </c>
      <c r="H157" s="103">
        <v>1</v>
      </c>
      <c r="I157" s="104"/>
      <c r="J157" s="103">
        <f t="shared" si="20"/>
        <v>0</v>
      </c>
      <c r="K157" s="105"/>
      <c r="L157" s="106"/>
      <c r="M157" s="107" t="s">
        <v>0</v>
      </c>
      <c r="N157" s="108" t="s">
        <v>24</v>
      </c>
      <c r="P157" s="94">
        <f t="shared" si="21"/>
        <v>0</v>
      </c>
      <c r="Q157" s="94">
        <v>0</v>
      </c>
      <c r="R157" s="94">
        <f t="shared" si="22"/>
        <v>0</v>
      </c>
      <c r="S157" s="94">
        <v>0</v>
      </c>
      <c r="T157" s="95">
        <f t="shared" si="23"/>
        <v>0</v>
      </c>
      <c r="AR157" s="96" t="s">
        <v>228</v>
      </c>
      <c r="AT157" s="96" t="s">
        <v>370</v>
      </c>
      <c r="AU157" s="96" t="s">
        <v>44</v>
      </c>
      <c r="AY157" s="7" t="s">
        <v>99</v>
      </c>
      <c r="BE157" s="97">
        <f t="shared" si="24"/>
        <v>0</v>
      </c>
      <c r="BF157" s="97">
        <f t="shared" si="25"/>
        <v>0</v>
      </c>
      <c r="BG157" s="97">
        <f t="shared" si="26"/>
        <v>0</v>
      </c>
      <c r="BH157" s="97">
        <f t="shared" si="27"/>
        <v>0</v>
      </c>
      <c r="BI157" s="97">
        <f t="shared" si="28"/>
        <v>0</v>
      </c>
      <c r="BJ157" s="7" t="s">
        <v>44</v>
      </c>
      <c r="BK157" s="98">
        <f t="shared" si="29"/>
        <v>0</v>
      </c>
      <c r="BL157" s="7" t="s">
        <v>163</v>
      </c>
      <c r="BM157" s="96" t="s">
        <v>293</v>
      </c>
    </row>
    <row r="158" spans="2:65" s="1" customFormat="1" ht="24.3" hidden="1" customHeight="1" x14ac:dyDescent="0.2">
      <c r="B158" s="16"/>
      <c r="C158" s="99" t="s">
        <v>199</v>
      </c>
      <c r="D158" s="99" t="s">
        <v>370</v>
      </c>
      <c r="E158" s="100" t="s">
        <v>1504</v>
      </c>
      <c r="F158" s="101" t="s">
        <v>1505</v>
      </c>
      <c r="G158" s="102" t="s">
        <v>222</v>
      </c>
      <c r="H158" s="103">
        <v>1</v>
      </c>
      <c r="I158" s="104"/>
      <c r="J158" s="103">
        <f t="shared" si="20"/>
        <v>0</v>
      </c>
      <c r="K158" s="105"/>
      <c r="L158" s="106"/>
      <c r="M158" s="107" t="s">
        <v>0</v>
      </c>
      <c r="N158" s="108" t="s">
        <v>24</v>
      </c>
      <c r="P158" s="94">
        <f t="shared" si="21"/>
        <v>0</v>
      </c>
      <c r="Q158" s="94">
        <v>0</v>
      </c>
      <c r="R158" s="94">
        <f t="shared" si="22"/>
        <v>0</v>
      </c>
      <c r="S158" s="94">
        <v>0</v>
      </c>
      <c r="T158" s="95">
        <f t="shared" si="23"/>
        <v>0</v>
      </c>
      <c r="AR158" s="96" t="s">
        <v>228</v>
      </c>
      <c r="AT158" s="96" t="s">
        <v>370</v>
      </c>
      <c r="AU158" s="96" t="s">
        <v>44</v>
      </c>
      <c r="AY158" s="7" t="s">
        <v>99</v>
      </c>
      <c r="BE158" s="97">
        <f t="shared" si="24"/>
        <v>0</v>
      </c>
      <c r="BF158" s="97">
        <f t="shared" si="25"/>
        <v>0</v>
      </c>
      <c r="BG158" s="97">
        <f t="shared" si="26"/>
        <v>0</v>
      </c>
      <c r="BH158" s="97">
        <f t="shared" si="27"/>
        <v>0</v>
      </c>
      <c r="BI158" s="97">
        <f t="shared" si="28"/>
        <v>0</v>
      </c>
      <c r="BJ158" s="7" t="s">
        <v>44</v>
      </c>
      <c r="BK158" s="98">
        <f t="shared" si="29"/>
        <v>0</v>
      </c>
      <c r="BL158" s="7" t="s">
        <v>163</v>
      </c>
      <c r="BM158" s="96" t="s">
        <v>301</v>
      </c>
    </row>
    <row r="159" spans="2:65" s="1" customFormat="1" ht="16.5" hidden="1" customHeight="1" x14ac:dyDescent="0.2">
      <c r="B159" s="16"/>
      <c r="C159" s="99" t="s">
        <v>203</v>
      </c>
      <c r="D159" s="99" t="s">
        <v>370</v>
      </c>
      <c r="E159" s="100" t="s">
        <v>1506</v>
      </c>
      <c r="F159" s="101" t="s">
        <v>1507</v>
      </c>
      <c r="G159" s="102" t="s">
        <v>222</v>
      </c>
      <c r="H159" s="103">
        <v>1</v>
      </c>
      <c r="I159" s="104"/>
      <c r="J159" s="103">
        <f t="shared" si="20"/>
        <v>0</v>
      </c>
      <c r="K159" s="105"/>
      <c r="L159" s="106"/>
      <c r="M159" s="107" t="s">
        <v>0</v>
      </c>
      <c r="N159" s="108" t="s">
        <v>24</v>
      </c>
      <c r="P159" s="94">
        <f t="shared" si="21"/>
        <v>0</v>
      </c>
      <c r="Q159" s="94">
        <v>0</v>
      </c>
      <c r="R159" s="94">
        <f t="shared" si="22"/>
        <v>0</v>
      </c>
      <c r="S159" s="94">
        <v>0</v>
      </c>
      <c r="T159" s="95">
        <f t="shared" si="23"/>
        <v>0</v>
      </c>
      <c r="AR159" s="96" t="s">
        <v>228</v>
      </c>
      <c r="AT159" s="96" t="s">
        <v>370</v>
      </c>
      <c r="AU159" s="96" t="s">
        <v>44</v>
      </c>
      <c r="AY159" s="7" t="s">
        <v>99</v>
      </c>
      <c r="BE159" s="97">
        <f t="shared" si="24"/>
        <v>0</v>
      </c>
      <c r="BF159" s="97">
        <f t="shared" si="25"/>
        <v>0</v>
      </c>
      <c r="BG159" s="97">
        <f t="shared" si="26"/>
        <v>0</v>
      </c>
      <c r="BH159" s="97">
        <f t="shared" si="27"/>
        <v>0</v>
      </c>
      <c r="BI159" s="97">
        <f t="shared" si="28"/>
        <v>0</v>
      </c>
      <c r="BJ159" s="7" t="s">
        <v>44</v>
      </c>
      <c r="BK159" s="98">
        <f t="shared" si="29"/>
        <v>0</v>
      </c>
      <c r="BL159" s="7" t="s">
        <v>163</v>
      </c>
      <c r="BM159" s="96" t="s">
        <v>309</v>
      </c>
    </row>
    <row r="160" spans="2:65" s="1" customFormat="1" ht="21.75" hidden="1" customHeight="1" x14ac:dyDescent="0.2">
      <c r="B160" s="16"/>
      <c r="C160" s="99" t="s">
        <v>207</v>
      </c>
      <c r="D160" s="99" t="s">
        <v>370</v>
      </c>
      <c r="E160" s="100" t="s">
        <v>1508</v>
      </c>
      <c r="F160" s="101" t="s">
        <v>1509</v>
      </c>
      <c r="G160" s="102" t="s">
        <v>222</v>
      </c>
      <c r="H160" s="103">
        <v>1</v>
      </c>
      <c r="I160" s="104"/>
      <c r="J160" s="103">
        <f t="shared" si="20"/>
        <v>0</v>
      </c>
      <c r="K160" s="105"/>
      <c r="L160" s="106"/>
      <c r="M160" s="107" t="s">
        <v>0</v>
      </c>
      <c r="N160" s="108" t="s">
        <v>24</v>
      </c>
      <c r="P160" s="94">
        <f t="shared" si="21"/>
        <v>0</v>
      </c>
      <c r="Q160" s="94">
        <v>0</v>
      </c>
      <c r="R160" s="94">
        <f t="shared" si="22"/>
        <v>0</v>
      </c>
      <c r="S160" s="94">
        <v>0</v>
      </c>
      <c r="T160" s="95">
        <f t="shared" si="23"/>
        <v>0</v>
      </c>
      <c r="AR160" s="96" t="s">
        <v>228</v>
      </c>
      <c r="AT160" s="96" t="s">
        <v>370</v>
      </c>
      <c r="AU160" s="96" t="s">
        <v>44</v>
      </c>
      <c r="AY160" s="7" t="s">
        <v>99</v>
      </c>
      <c r="BE160" s="97">
        <f t="shared" si="24"/>
        <v>0</v>
      </c>
      <c r="BF160" s="97">
        <f t="shared" si="25"/>
        <v>0</v>
      </c>
      <c r="BG160" s="97">
        <f t="shared" si="26"/>
        <v>0</v>
      </c>
      <c r="BH160" s="97">
        <f t="shared" si="27"/>
        <v>0</v>
      </c>
      <c r="BI160" s="97">
        <f t="shared" si="28"/>
        <v>0</v>
      </c>
      <c r="BJ160" s="7" t="s">
        <v>44</v>
      </c>
      <c r="BK160" s="98">
        <f t="shared" si="29"/>
        <v>0</v>
      </c>
      <c r="BL160" s="7" t="s">
        <v>163</v>
      </c>
      <c r="BM160" s="96" t="s">
        <v>313</v>
      </c>
    </row>
    <row r="161" spans="2:65" s="1" customFormat="1" ht="16.5" hidden="1" customHeight="1" x14ac:dyDescent="0.2">
      <c r="B161" s="16"/>
      <c r="C161" s="85" t="s">
        <v>211</v>
      </c>
      <c r="D161" s="85" t="s">
        <v>101</v>
      </c>
      <c r="E161" s="86" t="s">
        <v>1510</v>
      </c>
      <c r="F161" s="87" t="s">
        <v>1511</v>
      </c>
      <c r="G161" s="88" t="s">
        <v>222</v>
      </c>
      <c r="H161" s="89">
        <v>2</v>
      </c>
      <c r="I161" s="90"/>
      <c r="J161" s="89">
        <f t="shared" si="20"/>
        <v>0</v>
      </c>
      <c r="K161" s="91"/>
      <c r="L161" s="16"/>
      <c r="M161" s="92" t="s">
        <v>0</v>
      </c>
      <c r="N161" s="93" t="s">
        <v>24</v>
      </c>
      <c r="P161" s="94">
        <f t="shared" si="21"/>
        <v>0</v>
      </c>
      <c r="Q161" s="94">
        <v>0</v>
      </c>
      <c r="R161" s="94">
        <f t="shared" si="22"/>
        <v>0</v>
      </c>
      <c r="S161" s="94">
        <v>0</v>
      </c>
      <c r="T161" s="95">
        <f t="shared" si="23"/>
        <v>0</v>
      </c>
      <c r="AR161" s="96" t="s">
        <v>163</v>
      </c>
      <c r="AT161" s="96" t="s">
        <v>101</v>
      </c>
      <c r="AU161" s="96" t="s">
        <v>44</v>
      </c>
      <c r="AY161" s="7" t="s">
        <v>99</v>
      </c>
      <c r="BE161" s="97">
        <f t="shared" si="24"/>
        <v>0</v>
      </c>
      <c r="BF161" s="97">
        <f t="shared" si="25"/>
        <v>0</v>
      </c>
      <c r="BG161" s="97">
        <f t="shared" si="26"/>
        <v>0</v>
      </c>
      <c r="BH161" s="97">
        <f t="shared" si="27"/>
        <v>0</v>
      </c>
      <c r="BI161" s="97">
        <f t="shared" si="28"/>
        <v>0</v>
      </c>
      <c r="BJ161" s="7" t="s">
        <v>44</v>
      </c>
      <c r="BK161" s="98">
        <f t="shared" si="29"/>
        <v>0</v>
      </c>
      <c r="BL161" s="7" t="s">
        <v>163</v>
      </c>
      <c r="BM161" s="96" t="s">
        <v>325</v>
      </c>
    </row>
    <row r="162" spans="2:65" s="1" customFormat="1" ht="21.75" hidden="1" customHeight="1" x14ac:dyDescent="0.2">
      <c r="B162" s="16"/>
      <c r="C162" s="99" t="s">
        <v>215</v>
      </c>
      <c r="D162" s="99" t="s">
        <v>370</v>
      </c>
      <c r="E162" s="100" t="s">
        <v>1512</v>
      </c>
      <c r="F162" s="101" t="s">
        <v>1513</v>
      </c>
      <c r="G162" s="102" t="s">
        <v>222</v>
      </c>
      <c r="H162" s="103">
        <v>2</v>
      </c>
      <c r="I162" s="104"/>
      <c r="J162" s="103">
        <f t="shared" si="20"/>
        <v>0</v>
      </c>
      <c r="K162" s="105"/>
      <c r="L162" s="106"/>
      <c r="M162" s="107" t="s">
        <v>0</v>
      </c>
      <c r="N162" s="108" t="s">
        <v>24</v>
      </c>
      <c r="P162" s="94">
        <f t="shared" si="21"/>
        <v>0</v>
      </c>
      <c r="Q162" s="94">
        <v>0</v>
      </c>
      <c r="R162" s="94">
        <f t="shared" si="22"/>
        <v>0</v>
      </c>
      <c r="S162" s="94">
        <v>0</v>
      </c>
      <c r="T162" s="95">
        <f t="shared" si="23"/>
        <v>0</v>
      </c>
      <c r="AR162" s="96" t="s">
        <v>228</v>
      </c>
      <c r="AT162" s="96" t="s">
        <v>370</v>
      </c>
      <c r="AU162" s="96" t="s">
        <v>44</v>
      </c>
      <c r="AY162" s="7" t="s">
        <v>99</v>
      </c>
      <c r="BE162" s="97">
        <f t="shared" si="24"/>
        <v>0</v>
      </c>
      <c r="BF162" s="97">
        <f t="shared" si="25"/>
        <v>0</v>
      </c>
      <c r="BG162" s="97">
        <f t="shared" si="26"/>
        <v>0</v>
      </c>
      <c r="BH162" s="97">
        <f t="shared" si="27"/>
        <v>0</v>
      </c>
      <c r="BI162" s="97">
        <f t="shared" si="28"/>
        <v>0</v>
      </c>
      <c r="BJ162" s="7" t="s">
        <v>44</v>
      </c>
      <c r="BK162" s="98">
        <f t="shared" si="29"/>
        <v>0</v>
      </c>
      <c r="BL162" s="7" t="s">
        <v>163</v>
      </c>
      <c r="BM162" s="96" t="s">
        <v>333</v>
      </c>
    </row>
    <row r="163" spans="2:65" s="1" customFormat="1" ht="16.5" hidden="1" customHeight="1" x14ac:dyDescent="0.2">
      <c r="B163" s="16"/>
      <c r="C163" s="85" t="s">
        <v>219</v>
      </c>
      <c r="D163" s="85" t="s">
        <v>101</v>
      </c>
      <c r="E163" s="86" t="s">
        <v>1514</v>
      </c>
      <c r="F163" s="87" t="s">
        <v>1515</v>
      </c>
      <c r="G163" s="88" t="s">
        <v>1516</v>
      </c>
      <c r="H163" s="89">
        <v>1</v>
      </c>
      <c r="I163" s="90"/>
      <c r="J163" s="89">
        <f t="shared" si="20"/>
        <v>0</v>
      </c>
      <c r="K163" s="91"/>
      <c r="L163" s="16"/>
      <c r="M163" s="92" t="s">
        <v>0</v>
      </c>
      <c r="N163" s="93" t="s">
        <v>24</v>
      </c>
      <c r="P163" s="94">
        <f t="shared" si="21"/>
        <v>0</v>
      </c>
      <c r="Q163" s="94">
        <v>0</v>
      </c>
      <c r="R163" s="94">
        <f t="shared" si="22"/>
        <v>0</v>
      </c>
      <c r="S163" s="94">
        <v>0</v>
      </c>
      <c r="T163" s="95">
        <f t="shared" si="23"/>
        <v>0</v>
      </c>
      <c r="AR163" s="96" t="s">
        <v>163</v>
      </c>
      <c r="AT163" s="96" t="s">
        <v>101</v>
      </c>
      <c r="AU163" s="96" t="s">
        <v>44</v>
      </c>
      <c r="AY163" s="7" t="s">
        <v>99</v>
      </c>
      <c r="BE163" s="97">
        <f t="shared" si="24"/>
        <v>0</v>
      </c>
      <c r="BF163" s="97">
        <f t="shared" si="25"/>
        <v>0</v>
      </c>
      <c r="BG163" s="97">
        <f t="shared" si="26"/>
        <v>0</v>
      </c>
      <c r="BH163" s="97">
        <f t="shared" si="27"/>
        <v>0</v>
      </c>
      <c r="BI163" s="97">
        <f t="shared" si="28"/>
        <v>0</v>
      </c>
      <c r="BJ163" s="7" t="s">
        <v>44</v>
      </c>
      <c r="BK163" s="98">
        <f t="shared" si="29"/>
        <v>0</v>
      </c>
      <c r="BL163" s="7" t="s">
        <v>163</v>
      </c>
      <c r="BM163" s="96" t="s">
        <v>341</v>
      </c>
    </row>
    <row r="164" spans="2:65" s="1" customFormat="1" ht="55.5" hidden="1" customHeight="1" x14ac:dyDescent="0.2">
      <c r="B164" s="16"/>
      <c r="C164" s="85" t="s">
        <v>224</v>
      </c>
      <c r="D164" s="85" t="s">
        <v>101</v>
      </c>
      <c r="E164" s="86" t="s">
        <v>1517</v>
      </c>
      <c r="F164" s="87" t="s">
        <v>1518</v>
      </c>
      <c r="G164" s="88" t="s">
        <v>1387</v>
      </c>
      <c r="H164" s="89">
        <v>1</v>
      </c>
      <c r="I164" s="90"/>
      <c r="J164" s="89">
        <f t="shared" si="20"/>
        <v>0</v>
      </c>
      <c r="K164" s="91"/>
      <c r="L164" s="16"/>
      <c r="M164" s="92" t="s">
        <v>0</v>
      </c>
      <c r="N164" s="93" t="s">
        <v>24</v>
      </c>
      <c r="P164" s="94">
        <f t="shared" si="21"/>
        <v>0</v>
      </c>
      <c r="Q164" s="94">
        <v>0</v>
      </c>
      <c r="R164" s="94">
        <f t="shared" si="22"/>
        <v>0</v>
      </c>
      <c r="S164" s="94">
        <v>0</v>
      </c>
      <c r="T164" s="95">
        <f t="shared" si="23"/>
        <v>0</v>
      </c>
      <c r="AR164" s="96" t="s">
        <v>163</v>
      </c>
      <c r="AT164" s="96" t="s">
        <v>101</v>
      </c>
      <c r="AU164" s="96" t="s">
        <v>44</v>
      </c>
      <c r="AY164" s="7" t="s">
        <v>99</v>
      </c>
      <c r="BE164" s="97">
        <f t="shared" si="24"/>
        <v>0</v>
      </c>
      <c r="BF164" s="97">
        <f t="shared" si="25"/>
        <v>0</v>
      </c>
      <c r="BG164" s="97">
        <f t="shared" si="26"/>
        <v>0</v>
      </c>
      <c r="BH164" s="97">
        <f t="shared" si="27"/>
        <v>0</v>
      </c>
      <c r="BI164" s="97">
        <f t="shared" si="28"/>
        <v>0</v>
      </c>
      <c r="BJ164" s="7" t="s">
        <v>44</v>
      </c>
      <c r="BK164" s="98">
        <f t="shared" si="29"/>
        <v>0</v>
      </c>
      <c r="BL164" s="7" t="s">
        <v>163</v>
      </c>
      <c r="BM164" s="96" t="s">
        <v>349</v>
      </c>
    </row>
    <row r="165" spans="2:65" s="1" customFormat="1" ht="21.75" hidden="1" customHeight="1" x14ac:dyDescent="0.2">
      <c r="B165" s="16"/>
      <c r="C165" s="85" t="s">
        <v>228</v>
      </c>
      <c r="D165" s="85" t="s">
        <v>101</v>
      </c>
      <c r="E165" s="86" t="s">
        <v>1519</v>
      </c>
      <c r="F165" s="87" t="s">
        <v>1520</v>
      </c>
      <c r="G165" s="88" t="s">
        <v>143</v>
      </c>
      <c r="H165" s="89">
        <v>0.2</v>
      </c>
      <c r="I165" s="90"/>
      <c r="J165" s="89">
        <f t="shared" si="20"/>
        <v>0</v>
      </c>
      <c r="K165" s="91"/>
      <c r="L165" s="16"/>
      <c r="M165" s="92" t="s">
        <v>0</v>
      </c>
      <c r="N165" s="93" t="s">
        <v>24</v>
      </c>
      <c r="P165" s="94">
        <f t="shared" si="21"/>
        <v>0</v>
      </c>
      <c r="Q165" s="94">
        <v>0</v>
      </c>
      <c r="R165" s="94">
        <f t="shared" si="22"/>
        <v>0</v>
      </c>
      <c r="S165" s="94">
        <v>0</v>
      </c>
      <c r="T165" s="95">
        <f t="shared" si="23"/>
        <v>0</v>
      </c>
      <c r="AR165" s="96" t="s">
        <v>163</v>
      </c>
      <c r="AT165" s="96" t="s">
        <v>101</v>
      </c>
      <c r="AU165" s="96" t="s">
        <v>44</v>
      </c>
      <c r="AY165" s="7" t="s">
        <v>99</v>
      </c>
      <c r="BE165" s="97">
        <f t="shared" si="24"/>
        <v>0</v>
      </c>
      <c r="BF165" s="97">
        <f t="shared" si="25"/>
        <v>0</v>
      </c>
      <c r="BG165" s="97">
        <f t="shared" si="26"/>
        <v>0</v>
      </c>
      <c r="BH165" s="97">
        <f t="shared" si="27"/>
        <v>0</v>
      </c>
      <c r="BI165" s="97">
        <f t="shared" si="28"/>
        <v>0</v>
      </c>
      <c r="BJ165" s="7" t="s">
        <v>44</v>
      </c>
      <c r="BK165" s="98">
        <f t="shared" si="29"/>
        <v>0</v>
      </c>
      <c r="BL165" s="7" t="s">
        <v>163</v>
      </c>
      <c r="BM165" s="96" t="s">
        <v>357</v>
      </c>
    </row>
    <row r="166" spans="2:65" s="6" customFormat="1" ht="22.8" hidden="1" customHeight="1" x14ac:dyDescent="0.25">
      <c r="B166" s="73"/>
      <c r="D166" s="74" t="s">
        <v>40</v>
      </c>
      <c r="E166" s="83" t="s">
        <v>1521</v>
      </c>
      <c r="F166" s="83" t="s">
        <v>1522</v>
      </c>
      <c r="I166" s="76"/>
      <c r="J166" s="84">
        <f>BK166</f>
        <v>0</v>
      </c>
      <c r="L166" s="73"/>
      <c r="M166" s="78"/>
      <c r="P166" s="79">
        <f>SUM(P167:P174)</f>
        <v>0</v>
      </c>
      <c r="R166" s="79">
        <f>SUM(R167:R174)</f>
        <v>1.9032608099999999</v>
      </c>
      <c r="T166" s="80">
        <f>SUM(T167:T174)</f>
        <v>0</v>
      </c>
      <c r="AR166" s="74" t="s">
        <v>44</v>
      </c>
      <c r="AT166" s="81" t="s">
        <v>40</v>
      </c>
      <c r="AU166" s="81" t="s">
        <v>42</v>
      </c>
      <c r="AY166" s="74" t="s">
        <v>99</v>
      </c>
      <c r="BK166" s="82">
        <f>SUM(BK167:BK174)</f>
        <v>0</v>
      </c>
    </row>
    <row r="167" spans="2:65" s="1" customFormat="1" ht="24.3" hidden="1" customHeight="1" x14ac:dyDescent="0.2">
      <c r="B167" s="16"/>
      <c r="C167" s="85" t="s">
        <v>232</v>
      </c>
      <c r="D167" s="85" t="s">
        <v>101</v>
      </c>
      <c r="E167" s="86" t="s">
        <v>1523</v>
      </c>
      <c r="F167" s="87" t="s">
        <v>1524</v>
      </c>
      <c r="G167" s="88" t="s">
        <v>597</v>
      </c>
      <c r="H167" s="89">
        <v>443</v>
      </c>
      <c r="I167" s="90"/>
      <c r="J167" s="89">
        <f t="shared" ref="J167:J174" si="30">ROUND(I167*H167,3)</f>
        <v>0</v>
      </c>
      <c r="K167" s="91"/>
      <c r="L167" s="16"/>
      <c r="M167" s="92" t="s">
        <v>0</v>
      </c>
      <c r="N167" s="93" t="s">
        <v>24</v>
      </c>
      <c r="P167" s="94">
        <f t="shared" ref="P167:P174" si="31">O167*H167</f>
        <v>0</v>
      </c>
      <c r="Q167" s="94">
        <v>1.65E-3</v>
      </c>
      <c r="R167" s="94">
        <f t="shared" ref="R167:R174" si="32">Q167*H167</f>
        <v>0.73094999999999999</v>
      </c>
      <c r="S167" s="94">
        <v>0</v>
      </c>
      <c r="T167" s="95">
        <f t="shared" ref="T167:T174" si="33">S167*H167</f>
        <v>0</v>
      </c>
      <c r="AR167" s="96" t="s">
        <v>163</v>
      </c>
      <c r="AT167" s="96" t="s">
        <v>101</v>
      </c>
      <c r="AU167" s="96" t="s">
        <v>44</v>
      </c>
      <c r="AY167" s="7" t="s">
        <v>99</v>
      </c>
      <c r="BE167" s="97">
        <f t="shared" ref="BE167:BE174" si="34">IF(N167="základná",J167,0)</f>
        <v>0</v>
      </c>
      <c r="BF167" s="97">
        <f t="shared" ref="BF167:BF174" si="35">IF(N167="znížená",J167,0)</f>
        <v>0</v>
      </c>
      <c r="BG167" s="97">
        <f t="shared" ref="BG167:BG174" si="36">IF(N167="zákl. prenesená",J167,0)</f>
        <v>0</v>
      </c>
      <c r="BH167" s="97">
        <f t="shared" ref="BH167:BH174" si="37">IF(N167="zníž. prenesená",J167,0)</f>
        <v>0</v>
      </c>
      <c r="BI167" s="97">
        <f t="shared" ref="BI167:BI174" si="38">IF(N167="nulová",J167,0)</f>
        <v>0</v>
      </c>
      <c r="BJ167" s="7" t="s">
        <v>44</v>
      </c>
      <c r="BK167" s="98">
        <f t="shared" ref="BK167:BK174" si="39">ROUND(I167*H167,3)</f>
        <v>0</v>
      </c>
      <c r="BL167" s="7" t="s">
        <v>163</v>
      </c>
      <c r="BM167" s="96" t="s">
        <v>365</v>
      </c>
    </row>
    <row r="168" spans="2:65" s="1" customFormat="1" ht="24.3" hidden="1" customHeight="1" x14ac:dyDescent="0.2">
      <c r="B168" s="16"/>
      <c r="C168" s="85" t="s">
        <v>236</v>
      </c>
      <c r="D168" s="85" t="s">
        <v>101</v>
      </c>
      <c r="E168" s="86" t="s">
        <v>1525</v>
      </c>
      <c r="F168" s="87" t="s">
        <v>1526</v>
      </c>
      <c r="G168" s="88" t="s">
        <v>597</v>
      </c>
      <c r="H168" s="89">
        <v>173</v>
      </c>
      <c r="I168" s="90"/>
      <c r="J168" s="89">
        <f t="shared" si="30"/>
        <v>0</v>
      </c>
      <c r="K168" s="91"/>
      <c r="L168" s="16"/>
      <c r="M168" s="92" t="s">
        <v>0</v>
      </c>
      <c r="N168" s="93" t="s">
        <v>24</v>
      </c>
      <c r="P168" s="94">
        <f t="shared" si="31"/>
        <v>0</v>
      </c>
      <c r="Q168" s="94">
        <v>1.99197E-3</v>
      </c>
      <c r="R168" s="94">
        <f t="shared" si="32"/>
        <v>0.34461080999999999</v>
      </c>
      <c r="S168" s="94">
        <v>0</v>
      </c>
      <c r="T168" s="95">
        <f t="shared" si="33"/>
        <v>0</v>
      </c>
      <c r="AR168" s="96" t="s">
        <v>163</v>
      </c>
      <c r="AT168" s="96" t="s">
        <v>101</v>
      </c>
      <c r="AU168" s="96" t="s">
        <v>44</v>
      </c>
      <c r="AY168" s="7" t="s">
        <v>99</v>
      </c>
      <c r="BE168" s="97">
        <f t="shared" si="34"/>
        <v>0</v>
      </c>
      <c r="BF168" s="97">
        <f t="shared" si="35"/>
        <v>0</v>
      </c>
      <c r="BG168" s="97">
        <f t="shared" si="36"/>
        <v>0</v>
      </c>
      <c r="BH168" s="97">
        <f t="shared" si="37"/>
        <v>0</v>
      </c>
      <c r="BI168" s="97">
        <f t="shared" si="38"/>
        <v>0</v>
      </c>
      <c r="BJ168" s="7" t="s">
        <v>44</v>
      </c>
      <c r="BK168" s="98">
        <f t="shared" si="39"/>
        <v>0</v>
      </c>
      <c r="BL168" s="7" t="s">
        <v>163</v>
      </c>
      <c r="BM168" s="96" t="s">
        <v>374</v>
      </c>
    </row>
    <row r="169" spans="2:65" s="1" customFormat="1" ht="24.3" hidden="1" customHeight="1" x14ac:dyDescent="0.2">
      <c r="B169" s="16"/>
      <c r="C169" s="85" t="s">
        <v>240</v>
      </c>
      <c r="D169" s="85" t="s">
        <v>101</v>
      </c>
      <c r="E169" s="86" t="s">
        <v>1527</v>
      </c>
      <c r="F169" s="87" t="s">
        <v>1528</v>
      </c>
      <c r="G169" s="88" t="s">
        <v>597</v>
      </c>
      <c r="H169" s="89">
        <v>128</v>
      </c>
      <c r="I169" s="90"/>
      <c r="J169" s="89">
        <f t="shared" si="30"/>
        <v>0</v>
      </c>
      <c r="K169" s="91"/>
      <c r="L169" s="16"/>
      <c r="M169" s="92" t="s">
        <v>0</v>
      </c>
      <c r="N169" s="93" t="s">
        <v>24</v>
      </c>
      <c r="P169" s="94">
        <f t="shared" si="31"/>
        <v>0</v>
      </c>
      <c r="Q169" s="94">
        <v>3.14E-3</v>
      </c>
      <c r="R169" s="94">
        <f t="shared" si="32"/>
        <v>0.40192</v>
      </c>
      <c r="S169" s="94">
        <v>0</v>
      </c>
      <c r="T169" s="95">
        <f t="shared" si="33"/>
        <v>0</v>
      </c>
      <c r="AR169" s="96" t="s">
        <v>163</v>
      </c>
      <c r="AT169" s="96" t="s">
        <v>101</v>
      </c>
      <c r="AU169" s="96" t="s">
        <v>44</v>
      </c>
      <c r="AY169" s="7" t="s">
        <v>99</v>
      </c>
      <c r="BE169" s="97">
        <f t="shared" si="34"/>
        <v>0</v>
      </c>
      <c r="BF169" s="97">
        <f t="shared" si="35"/>
        <v>0</v>
      </c>
      <c r="BG169" s="97">
        <f t="shared" si="36"/>
        <v>0</v>
      </c>
      <c r="BH169" s="97">
        <f t="shared" si="37"/>
        <v>0</v>
      </c>
      <c r="BI169" s="97">
        <f t="shared" si="38"/>
        <v>0</v>
      </c>
      <c r="BJ169" s="7" t="s">
        <v>44</v>
      </c>
      <c r="BK169" s="98">
        <f t="shared" si="39"/>
        <v>0</v>
      </c>
      <c r="BL169" s="7" t="s">
        <v>163</v>
      </c>
      <c r="BM169" s="96" t="s">
        <v>382</v>
      </c>
    </row>
    <row r="170" spans="2:65" s="1" customFormat="1" ht="24.3" hidden="1" customHeight="1" x14ac:dyDescent="0.2">
      <c r="B170" s="16"/>
      <c r="C170" s="85" t="s">
        <v>244</v>
      </c>
      <c r="D170" s="85" t="s">
        <v>101</v>
      </c>
      <c r="E170" s="86" t="s">
        <v>1529</v>
      </c>
      <c r="F170" s="87" t="s">
        <v>1530</v>
      </c>
      <c r="G170" s="88" t="s">
        <v>597</v>
      </c>
      <c r="H170" s="89">
        <v>83</v>
      </c>
      <c r="I170" s="90"/>
      <c r="J170" s="89">
        <f t="shared" si="30"/>
        <v>0</v>
      </c>
      <c r="K170" s="91"/>
      <c r="L170" s="16"/>
      <c r="M170" s="92" t="s">
        <v>0</v>
      </c>
      <c r="N170" s="93" t="s">
        <v>24</v>
      </c>
      <c r="P170" s="94">
        <f t="shared" si="31"/>
        <v>0</v>
      </c>
      <c r="Q170" s="94">
        <v>3.8999999999999998E-3</v>
      </c>
      <c r="R170" s="94">
        <f t="shared" si="32"/>
        <v>0.32369999999999999</v>
      </c>
      <c r="S170" s="94">
        <v>0</v>
      </c>
      <c r="T170" s="95">
        <f t="shared" si="33"/>
        <v>0</v>
      </c>
      <c r="AR170" s="96" t="s">
        <v>163</v>
      </c>
      <c r="AT170" s="96" t="s">
        <v>101</v>
      </c>
      <c r="AU170" s="96" t="s">
        <v>44</v>
      </c>
      <c r="AY170" s="7" t="s">
        <v>99</v>
      </c>
      <c r="BE170" s="97">
        <f t="shared" si="34"/>
        <v>0</v>
      </c>
      <c r="BF170" s="97">
        <f t="shared" si="35"/>
        <v>0</v>
      </c>
      <c r="BG170" s="97">
        <f t="shared" si="36"/>
        <v>0</v>
      </c>
      <c r="BH170" s="97">
        <f t="shared" si="37"/>
        <v>0</v>
      </c>
      <c r="BI170" s="97">
        <f t="shared" si="38"/>
        <v>0</v>
      </c>
      <c r="BJ170" s="7" t="s">
        <v>44</v>
      </c>
      <c r="BK170" s="98">
        <f t="shared" si="39"/>
        <v>0</v>
      </c>
      <c r="BL170" s="7" t="s">
        <v>163</v>
      </c>
      <c r="BM170" s="96" t="s">
        <v>390</v>
      </c>
    </row>
    <row r="171" spans="2:65" s="1" customFormat="1" ht="24.3" hidden="1" customHeight="1" x14ac:dyDescent="0.2">
      <c r="B171" s="16"/>
      <c r="C171" s="85" t="s">
        <v>248</v>
      </c>
      <c r="D171" s="85" t="s">
        <v>101</v>
      </c>
      <c r="E171" s="86" t="s">
        <v>1531</v>
      </c>
      <c r="F171" s="87" t="s">
        <v>1532</v>
      </c>
      <c r="G171" s="88" t="s">
        <v>597</v>
      </c>
      <c r="H171" s="89">
        <v>22</v>
      </c>
      <c r="I171" s="90"/>
      <c r="J171" s="89">
        <f t="shared" si="30"/>
        <v>0</v>
      </c>
      <c r="K171" s="91"/>
      <c r="L171" s="16"/>
      <c r="M171" s="92" t="s">
        <v>0</v>
      </c>
      <c r="N171" s="93" t="s">
        <v>24</v>
      </c>
      <c r="P171" s="94">
        <f t="shared" si="31"/>
        <v>0</v>
      </c>
      <c r="Q171" s="94">
        <v>4.64E-3</v>
      </c>
      <c r="R171" s="94">
        <f t="shared" si="32"/>
        <v>0.10208</v>
      </c>
      <c r="S171" s="94">
        <v>0</v>
      </c>
      <c r="T171" s="95">
        <f t="shared" si="33"/>
        <v>0</v>
      </c>
      <c r="AR171" s="96" t="s">
        <v>163</v>
      </c>
      <c r="AT171" s="96" t="s">
        <v>101</v>
      </c>
      <c r="AU171" s="96" t="s">
        <v>44</v>
      </c>
      <c r="AY171" s="7" t="s">
        <v>99</v>
      </c>
      <c r="BE171" s="97">
        <f t="shared" si="34"/>
        <v>0</v>
      </c>
      <c r="BF171" s="97">
        <f t="shared" si="35"/>
        <v>0</v>
      </c>
      <c r="BG171" s="97">
        <f t="shared" si="36"/>
        <v>0</v>
      </c>
      <c r="BH171" s="97">
        <f t="shared" si="37"/>
        <v>0</v>
      </c>
      <c r="BI171" s="97">
        <f t="shared" si="38"/>
        <v>0</v>
      </c>
      <c r="BJ171" s="7" t="s">
        <v>44</v>
      </c>
      <c r="BK171" s="98">
        <f t="shared" si="39"/>
        <v>0</v>
      </c>
      <c r="BL171" s="7" t="s">
        <v>163</v>
      </c>
      <c r="BM171" s="96" t="s">
        <v>399</v>
      </c>
    </row>
    <row r="172" spans="2:65" s="1" customFormat="1" ht="24.3" hidden="1" customHeight="1" x14ac:dyDescent="0.2">
      <c r="B172" s="16"/>
      <c r="C172" s="85" t="s">
        <v>252</v>
      </c>
      <c r="D172" s="85" t="s">
        <v>101</v>
      </c>
      <c r="E172" s="86" t="s">
        <v>1533</v>
      </c>
      <c r="F172" s="87" t="s">
        <v>1534</v>
      </c>
      <c r="G172" s="88" t="s">
        <v>597</v>
      </c>
      <c r="H172" s="89">
        <v>7</v>
      </c>
      <c r="I172" s="90"/>
      <c r="J172" s="89">
        <f t="shared" si="30"/>
        <v>0</v>
      </c>
      <c r="K172" s="91"/>
      <c r="L172" s="16"/>
      <c r="M172" s="92" t="s">
        <v>0</v>
      </c>
      <c r="N172" s="93" t="s">
        <v>24</v>
      </c>
      <c r="P172" s="94">
        <f t="shared" si="31"/>
        <v>0</v>
      </c>
      <c r="Q172" s="94">
        <v>0</v>
      </c>
      <c r="R172" s="94">
        <f t="shared" si="32"/>
        <v>0</v>
      </c>
      <c r="S172" s="94">
        <v>0</v>
      </c>
      <c r="T172" s="95">
        <f t="shared" si="33"/>
        <v>0</v>
      </c>
      <c r="AR172" s="96" t="s">
        <v>163</v>
      </c>
      <c r="AT172" s="96" t="s">
        <v>101</v>
      </c>
      <c r="AU172" s="96" t="s">
        <v>44</v>
      </c>
      <c r="AY172" s="7" t="s">
        <v>99</v>
      </c>
      <c r="BE172" s="97">
        <f t="shared" si="34"/>
        <v>0</v>
      </c>
      <c r="BF172" s="97">
        <f t="shared" si="35"/>
        <v>0</v>
      </c>
      <c r="BG172" s="97">
        <f t="shared" si="36"/>
        <v>0</v>
      </c>
      <c r="BH172" s="97">
        <f t="shared" si="37"/>
        <v>0</v>
      </c>
      <c r="BI172" s="97">
        <f t="shared" si="38"/>
        <v>0</v>
      </c>
      <c r="BJ172" s="7" t="s">
        <v>44</v>
      </c>
      <c r="BK172" s="98">
        <f t="shared" si="39"/>
        <v>0</v>
      </c>
      <c r="BL172" s="7" t="s">
        <v>163</v>
      </c>
      <c r="BM172" s="96" t="s">
        <v>407</v>
      </c>
    </row>
    <row r="173" spans="2:65" s="1" customFormat="1" ht="16.5" hidden="1" customHeight="1" x14ac:dyDescent="0.2">
      <c r="B173" s="16"/>
      <c r="C173" s="85" t="s">
        <v>256</v>
      </c>
      <c r="D173" s="85" t="s">
        <v>101</v>
      </c>
      <c r="E173" s="86" t="s">
        <v>1535</v>
      </c>
      <c r="F173" s="87" t="s">
        <v>1536</v>
      </c>
      <c r="G173" s="88" t="s">
        <v>597</v>
      </c>
      <c r="H173" s="89">
        <v>856</v>
      </c>
      <c r="I173" s="90"/>
      <c r="J173" s="89">
        <f t="shared" si="30"/>
        <v>0</v>
      </c>
      <c r="K173" s="91"/>
      <c r="L173" s="16"/>
      <c r="M173" s="92" t="s">
        <v>0</v>
      </c>
      <c r="N173" s="93" t="s">
        <v>24</v>
      </c>
      <c r="P173" s="94">
        <f t="shared" si="31"/>
        <v>0</v>
      </c>
      <c r="Q173" s="94">
        <v>0</v>
      </c>
      <c r="R173" s="94">
        <f t="shared" si="32"/>
        <v>0</v>
      </c>
      <c r="S173" s="94">
        <v>0</v>
      </c>
      <c r="T173" s="95">
        <f t="shared" si="33"/>
        <v>0</v>
      </c>
      <c r="AR173" s="96" t="s">
        <v>163</v>
      </c>
      <c r="AT173" s="96" t="s">
        <v>101</v>
      </c>
      <c r="AU173" s="96" t="s">
        <v>44</v>
      </c>
      <c r="AY173" s="7" t="s">
        <v>99</v>
      </c>
      <c r="BE173" s="97">
        <f t="shared" si="34"/>
        <v>0</v>
      </c>
      <c r="BF173" s="97">
        <f t="shared" si="35"/>
        <v>0</v>
      </c>
      <c r="BG173" s="97">
        <f t="shared" si="36"/>
        <v>0</v>
      </c>
      <c r="BH173" s="97">
        <f t="shared" si="37"/>
        <v>0</v>
      </c>
      <c r="BI173" s="97">
        <f t="shared" si="38"/>
        <v>0</v>
      </c>
      <c r="BJ173" s="7" t="s">
        <v>44</v>
      </c>
      <c r="BK173" s="98">
        <f t="shared" si="39"/>
        <v>0</v>
      </c>
      <c r="BL173" s="7" t="s">
        <v>163</v>
      </c>
      <c r="BM173" s="96" t="s">
        <v>416</v>
      </c>
    </row>
    <row r="174" spans="2:65" s="1" customFormat="1" ht="24.3" hidden="1" customHeight="1" x14ac:dyDescent="0.2">
      <c r="B174" s="16"/>
      <c r="C174" s="85" t="s">
        <v>260</v>
      </c>
      <c r="D174" s="85" t="s">
        <v>101</v>
      </c>
      <c r="E174" s="86" t="s">
        <v>1537</v>
      </c>
      <c r="F174" s="87" t="s">
        <v>1538</v>
      </c>
      <c r="G174" s="88" t="s">
        <v>143</v>
      </c>
      <c r="H174" s="89">
        <v>6.68</v>
      </c>
      <c r="I174" s="90"/>
      <c r="J174" s="89">
        <f t="shared" si="30"/>
        <v>0</v>
      </c>
      <c r="K174" s="91"/>
      <c r="L174" s="16"/>
      <c r="M174" s="92" t="s">
        <v>0</v>
      </c>
      <c r="N174" s="93" t="s">
        <v>24</v>
      </c>
      <c r="P174" s="94">
        <f t="shared" si="31"/>
        <v>0</v>
      </c>
      <c r="Q174" s="94">
        <v>0</v>
      </c>
      <c r="R174" s="94">
        <f t="shared" si="32"/>
        <v>0</v>
      </c>
      <c r="S174" s="94">
        <v>0</v>
      </c>
      <c r="T174" s="95">
        <f t="shared" si="33"/>
        <v>0</v>
      </c>
      <c r="AR174" s="96" t="s">
        <v>163</v>
      </c>
      <c r="AT174" s="96" t="s">
        <v>101</v>
      </c>
      <c r="AU174" s="96" t="s">
        <v>44</v>
      </c>
      <c r="AY174" s="7" t="s">
        <v>99</v>
      </c>
      <c r="BE174" s="97">
        <f t="shared" si="34"/>
        <v>0</v>
      </c>
      <c r="BF174" s="97">
        <f t="shared" si="35"/>
        <v>0</v>
      </c>
      <c r="BG174" s="97">
        <f t="shared" si="36"/>
        <v>0</v>
      </c>
      <c r="BH174" s="97">
        <f t="shared" si="37"/>
        <v>0</v>
      </c>
      <c r="BI174" s="97">
        <f t="shared" si="38"/>
        <v>0</v>
      </c>
      <c r="BJ174" s="7" t="s">
        <v>44</v>
      </c>
      <c r="BK174" s="98">
        <f t="shared" si="39"/>
        <v>0</v>
      </c>
      <c r="BL174" s="7" t="s">
        <v>163</v>
      </c>
      <c r="BM174" s="96" t="s">
        <v>424</v>
      </c>
    </row>
    <row r="175" spans="2:65" s="6" customFormat="1" ht="22.8" hidden="1" customHeight="1" x14ac:dyDescent="0.25">
      <c r="B175" s="73"/>
      <c r="D175" s="74" t="s">
        <v>40</v>
      </c>
      <c r="E175" s="83" t="s">
        <v>1539</v>
      </c>
      <c r="F175" s="83" t="s">
        <v>1540</v>
      </c>
      <c r="I175" s="76"/>
      <c r="J175" s="84">
        <f>BK175</f>
        <v>0</v>
      </c>
      <c r="L175" s="73"/>
      <c r="M175" s="78"/>
      <c r="P175" s="79">
        <f>SUM(P176:P210)</f>
        <v>0</v>
      </c>
      <c r="R175" s="79">
        <f>SUM(R176:R210)</f>
        <v>8.6669999999999997E-2</v>
      </c>
      <c r="T175" s="80">
        <f>SUM(T176:T210)</f>
        <v>0</v>
      </c>
      <c r="AR175" s="74" t="s">
        <v>44</v>
      </c>
      <c r="AT175" s="81" t="s">
        <v>40</v>
      </c>
      <c r="AU175" s="81" t="s">
        <v>42</v>
      </c>
      <c r="AY175" s="74" t="s">
        <v>99</v>
      </c>
      <c r="BK175" s="82">
        <f>SUM(BK176:BK210)</f>
        <v>0</v>
      </c>
    </row>
    <row r="176" spans="2:65" s="1" customFormat="1" ht="21.75" hidden="1" customHeight="1" x14ac:dyDescent="0.2">
      <c r="B176" s="16"/>
      <c r="C176" s="85" t="s">
        <v>264</v>
      </c>
      <c r="D176" s="85" t="s">
        <v>101</v>
      </c>
      <c r="E176" s="86" t="s">
        <v>1541</v>
      </c>
      <c r="F176" s="87" t="s">
        <v>1542</v>
      </c>
      <c r="G176" s="88" t="s">
        <v>222</v>
      </c>
      <c r="H176" s="89">
        <v>126</v>
      </c>
      <c r="I176" s="90"/>
      <c r="J176" s="89">
        <f t="shared" ref="J176:J210" si="40">ROUND(I176*H176,3)</f>
        <v>0</v>
      </c>
      <c r="K176" s="91"/>
      <c r="L176" s="16"/>
      <c r="M176" s="92" t="s">
        <v>0</v>
      </c>
      <c r="N176" s="93" t="s">
        <v>24</v>
      </c>
      <c r="P176" s="94">
        <f t="shared" ref="P176:P210" si="41">O176*H176</f>
        <v>0</v>
      </c>
      <c r="Q176" s="94">
        <v>3.0000000000000001E-5</v>
      </c>
      <c r="R176" s="94">
        <f t="shared" ref="R176:R210" si="42">Q176*H176</f>
        <v>3.7799999999999999E-3</v>
      </c>
      <c r="S176" s="94">
        <v>0</v>
      </c>
      <c r="T176" s="95">
        <f t="shared" ref="T176:T210" si="43">S176*H176</f>
        <v>0</v>
      </c>
      <c r="AR176" s="96" t="s">
        <v>163</v>
      </c>
      <c r="AT176" s="96" t="s">
        <v>101</v>
      </c>
      <c r="AU176" s="96" t="s">
        <v>44</v>
      </c>
      <c r="AY176" s="7" t="s">
        <v>99</v>
      </c>
      <c r="BE176" s="97">
        <f t="shared" ref="BE176:BE210" si="44">IF(N176="základná",J176,0)</f>
        <v>0</v>
      </c>
      <c r="BF176" s="97">
        <f t="shared" ref="BF176:BF210" si="45">IF(N176="znížená",J176,0)</f>
        <v>0</v>
      </c>
      <c r="BG176" s="97">
        <f t="shared" ref="BG176:BG210" si="46">IF(N176="zákl. prenesená",J176,0)</f>
        <v>0</v>
      </c>
      <c r="BH176" s="97">
        <f t="shared" ref="BH176:BH210" si="47">IF(N176="zníž. prenesená",J176,0)</f>
        <v>0</v>
      </c>
      <c r="BI176" s="97">
        <f t="shared" ref="BI176:BI210" si="48">IF(N176="nulová",J176,0)</f>
        <v>0</v>
      </c>
      <c r="BJ176" s="7" t="s">
        <v>44</v>
      </c>
      <c r="BK176" s="98">
        <f t="shared" ref="BK176:BK210" si="49">ROUND(I176*H176,3)</f>
        <v>0</v>
      </c>
      <c r="BL176" s="7" t="s">
        <v>163</v>
      </c>
      <c r="BM176" s="96" t="s">
        <v>432</v>
      </c>
    </row>
    <row r="177" spans="2:65" s="1" customFormat="1" ht="16.5" hidden="1" customHeight="1" x14ac:dyDescent="0.2">
      <c r="B177" s="16"/>
      <c r="C177" s="99" t="s">
        <v>268</v>
      </c>
      <c r="D177" s="99" t="s">
        <v>370</v>
      </c>
      <c r="E177" s="100" t="s">
        <v>1543</v>
      </c>
      <c r="F177" s="101" t="s">
        <v>1544</v>
      </c>
      <c r="G177" s="102" t="s">
        <v>222</v>
      </c>
      <c r="H177" s="103">
        <v>67</v>
      </c>
      <c r="I177" s="104"/>
      <c r="J177" s="103">
        <f t="shared" si="40"/>
        <v>0</v>
      </c>
      <c r="K177" s="105"/>
      <c r="L177" s="106"/>
      <c r="M177" s="107" t="s">
        <v>0</v>
      </c>
      <c r="N177" s="108" t="s">
        <v>24</v>
      </c>
      <c r="P177" s="94">
        <f t="shared" si="41"/>
        <v>0</v>
      </c>
      <c r="Q177" s="94">
        <v>0</v>
      </c>
      <c r="R177" s="94">
        <f t="shared" si="42"/>
        <v>0</v>
      </c>
      <c r="S177" s="94">
        <v>0</v>
      </c>
      <c r="T177" s="95">
        <f t="shared" si="43"/>
        <v>0</v>
      </c>
      <c r="AR177" s="96" t="s">
        <v>228</v>
      </c>
      <c r="AT177" s="96" t="s">
        <v>370</v>
      </c>
      <c r="AU177" s="96" t="s">
        <v>44</v>
      </c>
      <c r="AY177" s="7" t="s">
        <v>99</v>
      </c>
      <c r="BE177" s="97">
        <f t="shared" si="44"/>
        <v>0</v>
      </c>
      <c r="BF177" s="97">
        <f t="shared" si="45"/>
        <v>0</v>
      </c>
      <c r="BG177" s="97">
        <f t="shared" si="46"/>
        <v>0</v>
      </c>
      <c r="BH177" s="97">
        <f t="shared" si="47"/>
        <v>0</v>
      </c>
      <c r="BI177" s="97">
        <f t="shared" si="48"/>
        <v>0</v>
      </c>
      <c r="BJ177" s="7" t="s">
        <v>44</v>
      </c>
      <c r="BK177" s="98">
        <f t="shared" si="49"/>
        <v>0</v>
      </c>
      <c r="BL177" s="7" t="s">
        <v>163</v>
      </c>
      <c r="BM177" s="96" t="s">
        <v>440</v>
      </c>
    </row>
    <row r="178" spans="2:65" s="1" customFormat="1" ht="16.5" hidden="1" customHeight="1" x14ac:dyDescent="0.2">
      <c r="B178" s="16"/>
      <c r="C178" s="99" t="s">
        <v>272</v>
      </c>
      <c r="D178" s="99" t="s">
        <v>370</v>
      </c>
      <c r="E178" s="100" t="s">
        <v>1545</v>
      </c>
      <c r="F178" s="101" t="s">
        <v>1546</v>
      </c>
      <c r="G178" s="102" t="s">
        <v>222</v>
      </c>
      <c r="H178" s="103">
        <v>8</v>
      </c>
      <c r="I178" s="104"/>
      <c r="J178" s="103">
        <f t="shared" si="40"/>
        <v>0</v>
      </c>
      <c r="K178" s="105"/>
      <c r="L178" s="106"/>
      <c r="M178" s="107" t="s">
        <v>0</v>
      </c>
      <c r="N178" s="108" t="s">
        <v>24</v>
      </c>
      <c r="P178" s="94">
        <f t="shared" si="41"/>
        <v>0</v>
      </c>
      <c r="Q178" s="94">
        <v>3.8999999999999999E-4</v>
      </c>
      <c r="R178" s="94">
        <f t="shared" si="42"/>
        <v>3.1199999999999999E-3</v>
      </c>
      <c r="S178" s="94">
        <v>0</v>
      </c>
      <c r="T178" s="95">
        <f t="shared" si="43"/>
        <v>0</v>
      </c>
      <c r="AR178" s="96" t="s">
        <v>228</v>
      </c>
      <c r="AT178" s="96" t="s">
        <v>370</v>
      </c>
      <c r="AU178" s="96" t="s">
        <v>44</v>
      </c>
      <c r="AY178" s="7" t="s">
        <v>99</v>
      </c>
      <c r="BE178" s="97">
        <f t="shared" si="44"/>
        <v>0</v>
      </c>
      <c r="BF178" s="97">
        <f t="shared" si="45"/>
        <v>0</v>
      </c>
      <c r="BG178" s="97">
        <f t="shared" si="46"/>
        <v>0</v>
      </c>
      <c r="BH178" s="97">
        <f t="shared" si="47"/>
        <v>0</v>
      </c>
      <c r="BI178" s="97">
        <f t="shared" si="48"/>
        <v>0</v>
      </c>
      <c r="BJ178" s="7" t="s">
        <v>44</v>
      </c>
      <c r="BK178" s="98">
        <f t="shared" si="49"/>
        <v>0</v>
      </c>
      <c r="BL178" s="7" t="s">
        <v>163</v>
      </c>
      <c r="BM178" s="96" t="s">
        <v>448</v>
      </c>
    </row>
    <row r="179" spans="2:65" s="1" customFormat="1" ht="16.5" hidden="1" customHeight="1" x14ac:dyDescent="0.2">
      <c r="B179" s="16"/>
      <c r="C179" s="99" t="s">
        <v>276</v>
      </c>
      <c r="D179" s="99" t="s">
        <v>370</v>
      </c>
      <c r="E179" s="100" t="s">
        <v>1547</v>
      </c>
      <c r="F179" s="101" t="s">
        <v>1548</v>
      </c>
      <c r="G179" s="102" t="s">
        <v>222</v>
      </c>
      <c r="H179" s="103">
        <v>15</v>
      </c>
      <c r="I179" s="104"/>
      <c r="J179" s="103">
        <f t="shared" si="40"/>
        <v>0</v>
      </c>
      <c r="K179" s="105"/>
      <c r="L179" s="106"/>
      <c r="M179" s="107" t="s">
        <v>0</v>
      </c>
      <c r="N179" s="108" t="s">
        <v>24</v>
      </c>
      <c r="P179" s="94">
        <f t="shared" si="41"/>
        <v>0</v>
      </c>
      <c r="Q179" s="94">
        <v>3.1E-4</v>
      </c>
      <c r="R179" s="94">
        <f t="shared" si="42"/>
        <v>4.6499999999999996E-3</v>
      </c>
      <c r="S179" s="94">
        <v>0</v>
      </c>
      <c r="T179" s="95">
        <f t="shared" si="43"/>
        <v>0</v>
      </c>
      <c r="AR179" s="96" t="s">
        <v>228</v>
      </c>
      <c r="AT179" s="96" t="s">
        <v>370</v>
      </c>
      <c r="AU179" s="96" t="s">
        <v>44</v>
      </c>
      <c r="AY179" s="7" t="s">
        <v>99</v>
      </c>
      <c r="BE179" s="97">
        <f t="shared" si="44"/>
        <v>0</v>
      </c>
      <c r="BF179" s="97">
        <f t="shared" si="45"/>
        <v>0</v>
      </c>
      <c r="BG179" s="97">
        <f t="shared" si="46"/>
        <v>0</v>
      </c>
      <c r="BH179" s="97">
        <f t="shared" si="47"/>
        <v>0</v>
      </c>
      <c r="BI179" s="97">
        <f t="shared" si="48"/>
        <v>0</v>
      </c>
      <c r="BJ179" s="7" t="s">
        <v>44</v>
      </c>
      <c r="BK179" s="98">
        <f t="shared" si="49"/>
        <v>0</v>
      </c>
      <c r="BL179" s="7" t="s">
        <v>163</v>
      </c>
      <c r="BM179" s="96" t="s">
        <v>456</v>
      </c>
    </row>
    <row r="180" spans="2:65" s="1" customFormat="1" ht="24.3" hidden="1" customHeight="1" x14ac:dyDescent="0.2">
      <c r="B180" s="16"/>
      <c r="C180" s="99" t="s">
        <v>280</v>
      </c>
      <c r="D180" s="99" t="s">
        <v>370</v>
      </c>
      <c r="E180" s="100" t="s">
        <v>1549</v>
      </c>
      <c r="F180" s="101" t="s">
        <v>1550</v>
      </c>
      <c r="G180" s="102" t="s">
        <v>222</v>
      </c>
      <c r="H180" s="103">
        <v>4</v>
      </c>
      <c r="I180" s="104"/>
      <c r="J180" s="103">
        <f t="shared" si="40"/>
        <v>0</v>
      </c>
      <c r="K180" s="105"/>
      <c r="L180" s="106"/>
      <c r="M180" s="107" t="s">
        <v>0</v>
      </c>
      <c r="N180" s="108" t="s">
        <v>24</v>
      </c>
      <c r="P180" s="94">
        <f t="shared" si="41"/>
        <v>0</v>
      </c>
      <c r="Q180" s="94">
        <v>0</v>
      </c>
      <c r="R180" s="94">
        <f t="shared" si="42"/>
        <v>0</v>
      </c>
      <c r="S180" s="94">
        <v>0</v>
      </c>
      <c r="T180" s="95">
        <f t="shared" si="43"/>
        <v>0</v>
      </c>
      <c r="AR180" s="96" t="s">
        <v>228</v>
      </c>
      <c r="AT180" s="96" t="s">
        <v>370</v>
      </c>
      <c r="AU180" s="96" t="s">
        <v>44</v>
      </c>
      <c r="AY180" s="7" t="s">
        <v>99</v>
      </c>
      <c r="BE180" s="97">
        <f t="shared" si="44"/>
        <v>0</v>
      </c>
      <c r="BF180" s="97">
        <f t="shared" si="45"/>
        <v>0</v>
      </c>
      <c r="BG180" s="97">
        <f t="shared" si="46"/>
        <v>0</v>
      </c>
      <c r="BH180" s="97">
        <f t="shared" si="47"/>
        <v>0</v>
      </c>
      <c r="BI180" s="97">
        <f t="shared" si="48"/>
        <v>0</v>
      </c>
      <c r="BJ180" s="7" t="s">
        <v>44</v>
      </c>
      <c r="BK180" s="98">
        <f t="shared" si="49"/>
        <v>0</v>
      </c>
      <c r="BL180" s="7" t="s">
        <v>163</v>
      </c>
      <c r="BM180" s="96" t="s">
        <v>464</v>
      </c>
    </row>
    <row r="181" spans="2:65" s="1" customFormat="1" ht="24.3" hidden="1" customHeight="1" x14ac:dyDescent="0.2">
      <c r="B181" s="16"/>
      <c r="C181" s="99" t="s">
        <v>284</v>
      </c>
      <c r="D181" s="99" t="s">
        <v>370</v>
      </c>
      <c r="E181" s="100" t="s">
        <v>1551</v>
      </c>
      <c r="F181" s="101" t="s">
        <v>1552</v>
      </c>
      <c r="G181" s="102" t="s">
        <v>222</v>
      </c>
      <c r="H181" s="103">
        <v>16</v>
      </c>
      <c r="I181" s="104"/>
      <c r="J181" s="103">
        <f t="shared" si="40"/>
        <v>0</v>
      </c>
      <c r="K181" s="105"/>
      <c r="L181" s="106"/>
      <c r="M181" s="107" t="s">
        <v>0</v>
      </c>
      <c r="N181" s="108" t="s">
        <v>24</v>
      </c>
      <c r="P181" s="94">
        <f t="shared" si="41"/>
        <v>0</v>
      </c>
      <c r="Q181" s="94">
        <v>0</v>
      </c>
      <c r="R181" s="94">
        <f t="shared" si="42"/>
        <v>0</v>
      </c>
      <c r="S181" s="94">
        <v>0</v>
      </c>
      <c r="T181" s="95">
        <f t="shared" si="43"/>
        <v>0</v>
      </c>
      <c r="AR181" s="96" t="s">
        <v>228</v>
      </c>
      <c r="AT181" s="96" t="s">
        <v>370</v>
      </c>
      <c r="AU181" s="96" t="s">
        <v>44</v>
      </c>
      <c r="AY181" s="7" t="s">
        <v>99</v>
      </c>
      <c r="BE181" s="97">
        <f t="shared" si="44"/>
        <v>0</v>
      </c>
      <c r="BF181" s="97">
        <f t="shared" si="45"/>
        <v>0</v>
      </c>
      <c r="BG181" s="97">
        <f t="shared" si="46"/>
        <v>0</v>
      </c>
      <c r="BH181" s="97">
        <f t="shared" si="47"/>
        <v>0</v>
      </c>
      <c r="BI181" s="97">
        <f t="shared" si="48"/>
        <v>0</v>
      </c>
      <c r="BJ181" s="7" t="s">
        <v>44</v>
      </c>
      <c r="BK181" s="98">
        <f t="shared" si="49"/>
        <v>0</v>
      </c>
      <c r="BL181" s="7" t="s">
        <v>163</v>
      </c>
      <c r="BM181" s="96" t="s">
        <v>472</v>
      </c>
    </row>
    <row r="182" spans="2:65" s="1" customFormat="1" ht="16.5" hidden="1" customHeight="1" x14ac:dyDescent="0.2">
      <c r="B182" s="16"/>
      <c r="C182" s="99" t="s">
        <v>289</v>
      </c>
      <c r="D182" s="99" t="s">
        <v>370</v>
      </c>
      <c r="E182" s="100" t="s">
        <v>1553</v>
      </c>
      <c r="F182" s="101" t="s">
        <v>1554</v>
      </c>
      <c r="G182" s="102" t="s">
        <v>222</v>
      </c>
      <c r="H182" s="103">
        <v>10</v>
      </c>
      <c r="I182" s="104"/>
      <c r="J182" s="103">
        <f t="shared" si="40"/>
        <v>0</v>
      </c>
      <c r="K182" s="105"/>
      <c r="L182" s="106"/>
      <c r="M182" s="107" t="s">
        <v>0</v>
      </c>
      <c r="N182" s="108" t="s">
        <v>24</v>
      </c>
      <c r="P182" s="94">
        <f t="shared" si="41"/>
        <v>0</v>
      </c>
      <c r="Q182" s="94">
        <v>3.8000000000000002E-4</v>
      </c>
      <c r="R182" s="94">
        <f t="shared" si="42"/>
        <v>3.8000000000000004E-3</v>
      </c>
      <c r="S182" s="94">
        <v>0</v>
      </c>
      <c r="T182" s="95">
        <f t="shared" si="43"/>
        <v>0</v>
      </c>
      <c r="AR182" s="96" t="s">
        <v>228</v>
      </c>
      <c r="AT182" s="96" t="s">
        <v>370</v>
      </c>
      <c r="AU182" s="96" t="s">
        <v>44</v>
      </c>
      <c r="AY182" s="7" t="s">
        <v>99</v>
      </c>
      <c r="BE182" s="97">
        <f t="shared" si="44"/>
        <v>0</v>
      </c>
      <c r="BF182" s="97">
        <f t="shared" si="45"/>
        <v>0</v>
      </c>
      <c r="BG182" s="97">
        <f t="shared" si="46"/>
        <v>0</v>
      </c>
      <c r="BH182" s="97">
        <f t="shared" si="47"/>
        <v>0</v>
      </c>
      <c r="BI182" s="97">
        <f t="shared" si="48"/>
        <v>0</v>
      </c>
      <c r="BJ182" s="7" t="s">
        <v>44</v>
      </c>
      <c r="BK182" s="98">
        <f t="shared" si="49"/>
        <v>0</v>
      </c>
      <c r="BL182" s="7" t="s">
        <v>163</v>
      </c>
      <c r="BM182" s="96" t="s">
        <v>480</v>
      </c>
    </row>
    <row r="183" spans="2:65" s="1" customFormat="1" ht="16.5" hidden="1" customHeight="1" x14ac:dyDescent="0.2">
      <c r="B183" s="16"/>
      <c r="C183" s="99" t="s">
        <v>293</v>
      </c>
      <c r="D183" s="99" t="s">
        <v>370</v>
      </c>
      <c r="E183" s="100" t="s">
        <v>1555</v>
      </c>
      <c r="F183" s="101" t="s">
        <v>1556</v>
      </c>
      <c r="G183" s="102" t="s">
        <v>222</v>
      </c>
      <c r="H183" s="103">
        <v>6</v>
      </c>
      <c r="I183" s="104"/>
      <c r="J183" s="103">
        <f t="shared" si="40"/>
        <v>0</v>
      </c>
      <c r="K183" s="105"/>
      <c r="L183" s="106"/>
      <c r="M183" s="107" t="s">
        <v>0</v>
      </c>
      <c r="N183" s="108" t="s">
        <v>24</v>
      </c>
      <c r="P183" s="94">
        <f t="shared" si="41"/>
        <v>0</v>
      </c>
      <c r="Q183" s="94">
        <v>0</v>
      </c>
      <c r="R183" s="94">
        <f t="shared" si="42"/>
        <v>0</v>
      </c>
      <c r="S183" s="94">
        <v>0</v>
      </c>
      <c r="T183" s="95">
        <f t="shared" si="43"/>
        <v>0</v>
      </c>
      <c r="AR183" s="96" t="s">
        <v>228</v>
      </c>
      <c r="AT183" s="96" t="s">
        <v>370</v>
      </c>
      <c r="AU183" s="96" t="s">
        <v>44</v>
      </c>
      <c r="AY183" s="7" t="s">
        <v>99</v>
      </c>
      <c r="BE183" s="97">
        <f t="shared" si="44"/>
        <v>0</v>
      </c>
      <c r="BF183" s="97">
        <f t="shared" si="45"/>
        <v>0</v>
      </c>
      <c r="BG183" s="97">
        <f t="shared" si="46"/>
        <v>0</v>
      </c>
      <c r="BH183" s="97">
        <f t="shared" si="47"/>
        <v>0</v>
      </c>
      <c r="BI183" s="97">
        <f t="shared" si="48"/>
        <v>0</v>
      </c>
      <c r="BJ183" s="7" t="s">
        <v>44</v>
      </c>
      <c r="BK183" s="98">
        <f t="shared" si="49"/>
        <v>0</v>
      </c>
      <c r="BL183" s="7" t="s">
        <v>163</v>
      </c>
      <c r="BM183" s="96" t="s">
        <v>486</v>
      </c>
    </row>
    <row r="184" spans="2:65" s="1" customFormat="1" ht="21.75" hidden="1" customHeight="1" x14ac:dyDescent="0.2">
      <c r="B184" s="16"/>
      <c r="C184" s="85" t="s">
        <v>297</v>
      </c>
      <c r="D184" s="85" t="s">
        <v>101</v>
      </c>
      <c r="E184" s="86" t="s">
        <v>1557</v>
      </c>
      <c r="F184" s="87" t="s">
        <v>1558</v>
      </c>
      <c r="G184" s="88" t="s">
        <v>222</v>
      </c>
      <c r="H184" s="89">
        <v>6</v>
      </c>
      <c r="I184" s="90"/>
      <c r="J184" s="89">
        <f t="shared" si="40"/>
        <v>0</v>
      </c>
      <c r="K184" s="91"/>
      <c r="L184" s="16"/>
      <c r="M184" s="92" t="s">
        <v>0</v>
      </c>
      <c r="N184" s="93" t="s">
        <v>24</v>
      </c>
      <c r="P184" s="94">
        <f t="shared" si="41"/>
        <v>0</v>
      </c>
      <c r="Q184" s="94">
        <v>3.0000000000000001E-5</v>
      </c>
      <c r="R184" s="94">
        <f t="shared" si="42"/>
        <v>1.8000000000000001E-4</v>
      </c>
      <c r="S184" s="94">
        <v>0</v>
      </c>
      <c r="T184" s="95">
        <f t="shared" si="43"/>
        <v>0</v>
      </c>
      <c r="AR184" s="96" t="s">
        <v>163</v>
      </c>
      <c r="AT184" s="96" t="s">
        <v>101</v>
      </c>
      <c r="AU184" s="96" t="s">
        <v>44</v>
      </c>
      <c r="AY184" s="7" t="s">
        <v>99</v>
      </c>
      <c r="BE184" s="97">
        <f t="shared" si="44"/>
        <v>0</v>
      </c>
      <c r="BF184" s="97">
        <f t="shared" si="45"/>
        <v>0</v>
      </c>
      <c r="BG184" s="97">
        <f t="shared" si="46"/>
        <v>0</v>
      </c>
      <c r="BH184" s="97">
        <f t="shared" si="47"/>
        <v>0</v>
      </c>
      <c r="BI184" s="97">
        <f t="shared" si="48"/>
        <v>0</v>
      </c>
      <c r="BJ184" s="7" t="s">
        <v>44</v>
      </c>
      <c r="BK184" s="98">
        <f t="shared" si="49"/>
        <v>0</v>
      </c>
      <c r="BL184" s="7" t="s">
        <v>163</v>
      </c>
      <c r="BM184" s="96" t="s">
        <v>494</v>
      </c>
    </row>
    <row r="185" spans="2:65" s="1" customFormat="1" ht="16.5" hidden="1" customHeight="1" x14ac:dyDescent="0.2">
      <c r="B185" s="16"/>
      <c r="C185" s="99" t="s">
        <v>301</v>
      </c>
      <c r="D185" s="99" t="s">
        <v>370</v>
      </c>
      <c r="E185" s="100" t="s">
        <v>1559</v>
      </c>
      <c r="F185" s="101" t="s">
        <v>1560</v>
      </c>
      <c r="G185" s="102" t="s">
        <v>222</v>
      </c>
      <c r="H185" s="103">
        <v>3</v>
      </c>
      <c r="I185" s="104"/>
      <c r="J185" s="103">
        <f t="shared" si="40"/>
        <v>0</v>
      </c>
      <c r="K185" s="105"/>
      <c r="L185" s="106"/>
      <c r="M185" s="107" t="s">
        <v>0</v>
      </c>
      <c r="N185" s="108" t="s">
        <v>24</v>
      </c>
      <c r="P185" s="94">
        <f t="shared" si="41"/>
        <v>0</v>
      </c>
      <c r="Q185" s="94">
        <v>0</v>
      </c>
      <c r="R185" s="94">
        <f t="shared" si="42"/>
        <v>0</v>
      </c>
      <c r="S185" s="94">
        <v>0</v>
      </c>
      <c r="T185" s="95">
        <f t="shared" si="43"/>
        <v>0</v>
      </c>
      <c r="AR185" s="96" t="s">
        <v>228</v>
      </c>
      <c r="AT185" s="96" t="s">
        <v>370</v>
      </c>
      <c r="AU185" s="96" t="s">
        <v>44</v>
      </c>
      <c r="AY185" s="7" t="s">
        <v>99</v>
      </c>
      <c r="BE185" s="97">
        <f t="shared" si="44"/>
        <v>0</v>
      </c>
      <c r="BF185" s="97">
        <f t="shared" si="45"/>
        <v>0</v>
      </c>
      <c r="BG185" s="97">
        <f t="shared" si="46"/>
        <v>0</v>
      </c>
      <c r="BH185" s="97">
        <f t="shared" si="47"/>
        <v>0</v>
      </c>
      <c r="BI185" s="97">
        <f t="shared" si="48"/>
        <v>0</v>
      </c>
      <c r="BJ185" s="7" t="s">
        <v>44</v>
      </c>
      <c r="BK185" s="98">
        <f t="shared" si="49"/>
        <v>0</v>
      </c>
      <c r="BL185" s="7" t="s">
        <v>163</v>
      </c>
      <c r="BM185" s="96" t="s">
        <v>502</v>
      </c>
    </row>
    <row r="186" spans="2:65" s="1" customFormat="1" ht="24.3" hidden="1" customHeight="1" x14ac:dyDescent="0.2">
      <c r="B186" s="16"/>
      <c r="C186" s="99" t="s">
        <v>305</v>
      </c>
      <c r="D186" s="99" t="s">
        <v>370</v>
      </c>
      <c r="E186" s="100" t="s">
        <v>1561</v>
      </c>
      <c r="F186" s="101" t="s">
        <v>1562</v>
      </c>
      <c r="G186" s="102" t="s">
        <v>222</v>
      </c>
      <c r="H186" s="103">
        <v>3</v>
      </c>
      <c r="I186" s="104"/>
      <c r="J186" s="103">
        <f t="shared" si="40"/>
        <v>0</v>
      </c>
      <c r="K186" s="105"/>
      <c r="L186" s="106"/>
      <c r="M186" s="107" t="s">
        <v>0</v>
      </c>
      <c r="N186" s="108" t="s">
        <v>24</v>
      </c>
      <c r="P186" s="94">
        <f t="shared" si="41"/>
        <v>0</v>
      </c>
      <c r="Q186" s="94">
        <v>0</v>
      </c>
      <c r="R186" s="94">
        <f t="shared" si="42"/>
        <v>0</v>
      </c>
      <c r="S186" s="94">
        <v>0</v>
      </c>
      <c r="T186" s="95">
        <f t="shared" si="43"/>
        <v>0</v>
      </c>
      <c r="AR186" s="96" t="s">
        <v>228</v>
      </c>
      <c r="AT186" s="96" t="s">
        <v>370</v>
      </c>
      <c r="AU186" s="96" t="s">
        <v>44</v>
      </c>
      <c r="AY186" s="7" t="s">
        <v>99</v>
      </c>
      <c r="BE186" s="97">
        <f t="shared" si="44"/>
        <v>0</v>
      </c>
      <c r="BF186" s="97">
        <f t="shared" si="45"/>
        <v>0</v>
      </c>
      <c r="BG186" s="97">
        <f t="shared" si="46"/>
        <v>0</v>
      </c>
      <c r="BH186" s="97">
        <f t="shared" si="47"/>
        <v>0</v>
      </c>
      <c r="BI186" s="97">
        <f t="shared" si="48"/>
        <v>0</v>
      </c>
      <c r="BJ186" s="7" t="s">
        <v>44</v>
      </c>
      <c r="BK186" s="98">
        <f t="shared" si="49"/>
        <v>0</v>
      </c>
      <c r="BL186" s="7" t="s">
        <v>163</v>
      </c>
      <c r="BM186" s="96" t="s">
        <v>510</v>
      </c>
    </row>
    <row r="187" spans="2:65" s="1" customFormat="1" ht="21.75" hidden="1" customHeight="1" x14ac:dyDescent="0.2">
      <c r="B187" s="16"/>
      <c r="C187" s="85" t="s">
        <v>309</v>
      </c>
      <c r="D187" s="85" t="s">
        <v>101</v>
      </c>
      <c r="E187" s="86" t="s">
        <v>1563</v>
      </c>
      <c r="F187" s="87" t="s">
        <v>1564</v>
      </c>
      <c r="G187" s="88" t="s">
        <v>222</v>
      </c>
      <c r="H187" s="89">
        <v>134</v>
      </c>
      <c r="I187" s="90"/>
      <c r="J187" s="89">
        <f t="shared" si="40"/>
        <v>0</v>
      </c>
      <c r="K187" s="91"/>
      <c r="L187" s="16"/>
      <c r="M187" s="92" t="s">
        <v>0</v>
      </c>
      <c r="N187" s="93" t="s">
        <v>24</v>
      </c>
      <c r="P187" s="94">
        <f t="shared" si="41"/>
        <v>0</v>
      </c>
      <c r="Q187" s="94">
        <v>2.0000000000000002E-5</v>
      </c>
      <c r="R187" s="94">
        <f t="shared" si="42"/>
        <v>2.6800000000000001E-3</v>
      </c>
      <c r="S187" s="94">
        <v>0</v>
      </c>
      <c r="T187" s="95">
        <f t="shared" si="43"/>
        <v>0</v>
      </c>
      <c r="AR187" s="96" t="s">
        <v>163</v>
      </c>
      <c r="AT187" s="96" t="s">
        <v>101</v>
      </c>
      <c r="AU187" s="96" t="s">
        <v>44</v>
      </c>
      <c r="AY187" s="7" t="s">
        <v>99</v>
      </c>
      <c r="BE187" s="97">
        <f t="shared" si="44"/>
        <v>0</v>
      </c>
      <c r="BF187" s="97">
        <f t="shared" si="45"/>
        <v>0</v>
      </c>
      <c r="BG187" s="97">
        <f t="shared" si="46"/>
        <v>0</v>
      </c>
      <c r="BH187" s="97">
        <f t="shared" si="47"/>
        <v>0</v>
      </c>
      <c r="BI187" s="97">
        <f t="shared" si="48"/>
        <v>0</v>
      </c>
      <c r="BJ187" s="7" t="s">
        <v>44</v>
      </c>
      <c r="BK187" s="98">
        <f t="shared" si="49"/>
        <v>0</v>
      </c>
      <c r="BL187" s="7" t="s">
        <v>163</v>
      </c>
      <c r="BM187" s="96" t="s">
        <v>518</v>
      </c>
    </row>
    <row r="188" spans="2:65" s="1" customFormat="1" ht="16.5" hidden="1" customHeight="1" x14ac:dyDescent="0.2">
      <c r="B188" s="16"/>
      <c r="C188" s="99" t="s">
        <v>317</v>
      </c>
      <c r="D188" s="99" t="s">
        <v>370</v>
      </c>
      <c r="E188" s="100" t="s">
        <v>1565</v>
      </c>
      <c r="F188" s="101" t="s">
        <v>1566</v>
      </c>
      <c r="G188" s="102" t="s">
        <v>222</v>
      </c>
      <c r="H188" s="103">
        <v>67</v>
      </c>
      <c r="I188" s="104"/>
      <c r="J188" s="103">
        <f t="shared" si="40"/>
        <v>0</v>
      </c>
      <c r="K188" s="105"/>
      <c r="L188" s="106"/>
      <c r="M188" s="107" t="s">
        <v>0</v>
      </c>
      <c r="N188" s="108" t="s">
        <v>24</v>
      </c>
      <c r="P188" s="94">
        <f t="shared" si="41"/>
        <v>0</v>
      </c>
      <c r="Q188" s="94">
        <v>0</v>
      </c>
      <c r="R188" s="94">
        <f t="shared" si="42"/>
        <v>0</v>
      </c>
      <c r="S188" s="94">
        <v>0</v>
      </c>
      <c r="T188" s="95">
        <f t="shared" si="43"/>
        <v>0</v>
      </c>
      <c r="AR188" s="96" t="s">
        <v>228</v>
      </c>
      <c r="AT188" s="96" t="s">
        <v>370</v>
      </c>
      <c r="AU188" s="96" t="s">
        <v>44</v>
      </c>
      <c r="AY188" s="7" t="s">
        <v>99</v>
      </c>
      <c r="BE188" s="97">
        <f t="shared" si="44"/>
        <v>0</v>
      </c>
      <c r="BF188" s="97">
        <f t="shared" si="45"/>
        <v>0</v>
      </c>
      <c r="BG188" s="97">
        <f t="shared" si="46"/>
        <v>0</v>
      </c>
      <c r="BH188" s="97">
        <f t="shared" si="47"/>
        <v>0</v>
      </c>
      <c r="BI188" s="97">
        <f t="shared" si="48"/>
        <v>0</v>
      </c>
      <c r="BJ188" s="7" t="s">
        <v>44</v>
      </c>
      <c r="BK188" s="98">
        <f t="shared" si="49"/>
        <v>0</v>
      </c>
      <c r="BL188" s="7" t="s">
        <v>163</v>
      </c>
      <c r="BM188" s="96" t="s">
        <v>526</v>
      </c>
    </row>
    <row r="189" spans="2:65" s="1" customFormat="1" ht="24.3" hidden="1" customHeight="1" x14ac:dyDescent="0.2">
      <c r="B189" s="16"/>
      <c r="C189" s="99" t="s">
        <v>313</v>
      </c>
      <c r="D189" s="99" t="s">
        <v>370</v>
      </c>
      <c r="E189" s="100" t="s">
        <v>1567</v>
      </c>
      <c r="F189" s="101" t="s">
        <v>1568</v>
      </c>
      <c r="G189" s="102" t="s">
        <v>222</v>
      </c>
      <c r="H189" s="103">
        <v>67</v>
      </c>
      <c r="I189" s="104"/>
      <c r="J189" s="103">
        <f t="shared" si="40"/>
        <v>0</v>
      </c>
      <c r="K189" s="105"/>
      <c r="L189" s="106"/>
      <c r="M189" s="107" t="s">
        <v>0</v>
      </c>
      <c r="N189" s="108" t="s">
        <v>24</v>
      </c>
      <c r="P189" s="94">
        <f t="shared" si="41"/>
        <v>0</v>
      </c>
      <c r="Q189" s="94">
        <v>0</v>
      </c>
      <c r="R189" s="94">
        <f t="shared" si="42"/>
        <v>0</v>
      </c>
      <c r="S189" s="94">
        <v>0</v>
      </c>
      <c r="T189" s="95">
        <f t="shared" si="43"/>
        <v>0</v>
      </c>
      <c r="AR189" s="96" t="s">
        <v>228</v>
      </c>
      <c r="AT189" s="96" t="s">
        <v>370</v>
      </c>
      <c r="AU189" s="96" t="s">
        <v>44</v>
      </c>
      <c r="AY189" s="7" t="s">
        <v>99</v>
      </c>
      <c r="BE189" s="97">
        <f t="shared" si="44"/>
        <v>0</v>
      </c>
      <c r="BF189" s="97">
        <f t="shared" si="45"/>
        <v>0</v>
      </c>
      <c r="BG189" s="97">
        <f t="shared" si="46"/>
        <v>0</v>
      </c>
      <c r="BH189" s="97">
        <f t="shared" si="47"/>
        <v>0</v>
      </c>
      <c r="BI189" s="97">
        <f t="shared" si="48"/>
        <v>0</v>
      </c>
      <c r="BJ189" s="7" t="s">
        <v>44</v>
      </c>
      <c r="BK189" s="98">
        <f t="shared" si="49"/>
        <v>0</v>
      </c>
      <c r="BL189" s="7" t="s">
        <v>163</v>
      </c>
      <c r="BM189" s="96" t="s">
        <v>534</v>
      </c>
    </row>
    <row r="190" spans="2:65" s="1" customFormat="1" ht="21.75" hidden="1" customHeight="1" x14ac:dyDescent="0.2">
      <c r="B190" s="16"/>
      <c r="C190" s="85" t="s">
        <v>321</v>
      </c>
      <c r="D190" s="85" t="s">
        <v>101</v>
      </c>
      <c r="E190" s="86" t="s">
        <v>1569</v>
      </c>
      <c r="F190" s="87" t="s">
        <v>1570</v>
      </c>
      <c r="G190" s="88" t="s">
        <v>222</v>
      </c>
      <c r="H190" s="89">
        <v>4</v>
      </c>
      <c r="I190" s="90"/>
      <c r="J190" s="89">
        <f t="shared" si="40"/>
        <v>0</v>
      </c>
      <c r="K190" s="91"/>
      <c r="L190" s="16"/>
      <c r="M190" s="92" t="s">
        <v>0</v>
      </c>
      <c r="N190" s="93" t="s">
        <v>24</v>
      </c>
      <c r="P190" s="94">
        <f t="shared" si="41"/>
        <v>0</v>
      </c>
      <c r="Q190" s="94">
        <v>2.0000000000000002E-5</v>
      </c>
      <c r="R190" s="94">
        <f t="shared" si="42"/>
        <v>8.0000000000000007E-5</v>
      </c>
      <c r="S190" s="94">
        <v>0</v>
      </c>
      <c r="T190" s="95">
        <f t="shared" si="43"/>
        <v>0</v>
      </c>
      <c r="AR190" s="96" t="s">
        <v>163</v>
      </c>
      <c r="AT190" s="96" t="s">
        <v>101</v>
      </c>
      <c r="AU190" s="96" t="s">
        <v>44</v>
      </c>
      <c r="AY190" s="7" t="s">
        <v>99</v>
      </c>
      <c r="BE190" s="97">
        <f t="shared" si="44"/>
        <v>0</v>
      </c>
      <c r="BF190" s="97">
        <f t="shared" si="45"/>
        <v>0</v>
      </c>
      <c r="BG190" s="97">
        <f t="shared" si="46"/>
        <v>0</v>
      </c>
      <c r="BH190" s="97">
        <f t="shared" si="47"/>
        <v>0</v>
      </c>
      <c r="BI190" s="97">
        <f t="shared" si="48"/>
        <v>0</v>
      </c>
      <c r="BJ190" s="7" t="s">
        <v>44</v>
      </c>
      <c r="BK190" s="98">
        <f t="shared" si="49"/>
        <v>0</v>
      </c>
      <c r="BL190" s="7" t="s">
        <v>163</v>
      </c>
      <c r="BM190" s="96" t="s">
        <v>542</v>
      </c>
    </row>
    <row r="191" spans="2:65" s="1" customFormat="1" ht="24.3" hidden="1" customHeight="1" x14ac:dyDescent="0.2">
      <c r="B191" s="16"/>
      <c r="C191" s="99" t="s">
        <v>325</v>
      </c>
      <c r="D191" s="99" t="s">
        <v>370</v>
      </c>
      <c r="E191" s="100" t="s">
        <v>1571</v>
      </c>
      <c r="F191" s="101" t="s">
        <v>1572</v>
      </c>
      <c r="G191" s="102" t="s">
        <v>222</v>
      </c>
      <c r="H191" s="103">
        <v>2</v>
      </c>
      <c r="I191" s="104"/>
      <c r="J191" s="103">
        <f t="shared" si="40"/>
        <v>0</v>
      </c>
      <c r="K191" s="105"/>
      <c r="L191" s="106"/>
      <c r="M191" s="107" t="s">
        <v>0</v>
      </c>
      <c r="N191" s="108" t="s">
        <v>24</v>
      </c>
      <c r="P191" s="94">
        <f t="shared" si="41"/>
        <v>0</v>
      </c>
      <c r="Q191" s="94">
        <v>0</v>
      </c>
      <c r="R191" s="94">
        <f t="shared" si="42"/>
        <v>0</v>
      </c>
      <c r="S191" s="94">
        <v>0</v>
      </c>
      <c r="T191" s="95">
        <f t="shared" si="43"/>
        <v>0</v>
      </c>
      <c r="AR191" s="96" t="s">
        <v>228</v>
      </c>
      <c r="AT191" s="96" t="s">
        <v>370</v>
      </c>
      <c r="AU191" s="96" t="s">
        <v>44</v>
      </c>
      <c r="AY191" s="7" t="s">
        <v>99</v>
      </c>
      <c r="BE191" s="97">
        <f t="shared" si="44"/>
        <v>0</v>
      </c>
      <c r="BF191" s="97">
        <f t="shared" si="45"/>
        <v>0</v>
      </c>
      <c r="BG191" s="97">
        <f t="shared" si="46"/>
        <v>0</v>
      </c>
      <c r="BH191" s="97">
        <f t="shared" si="47"/>
        <v>0</v>
      </c>
      <c r="BI191" s="97">
        <f t="shared" si="48"/>
        <v>0</v>
      </c>
      <c r="BJ191" s="7" t="s">
        <v>44</v>
      </c>
      <c r="BK191" s="98">
        <f t="shared" si="49"/>
        <v>0</v>
      </c>
      <c r="BL191" s="7" t="s">
        <v>163</v>
      </c>
      <c r="BM191" s="96" t="s">
        <v>548</v>
      </c>
    </row>
    <row r="192" spans="2:65" s="1" customFormat="1" ht="24.3" hidden="1" customHeight="1" x14ac:dyDescent="0.2">
      <c r="B192" s="16"/>
      <c r="C192" s="99" t="s">
        <v>329</v>
      </c>
      <c r="D192" s="99" t="s">
        <v>370</v>
      </c>
      <c r="E192" s="100" t="s">
        <v>1573</v>
      </c>
      <c r="F192" s="101" t="s">
        <v>1574</v>
      </c>
      <c r="G192" s="102" t="s">
        <v>222</v>
      </c>
      <c r="H192" s="103">
        <v>2</v>
      </c>
      <c r="I192" s="104"/>
      <c r="J192" s="103">
        <f t="shared" si="40"/>
        <v>0</v>
      </c>
      <c r="K192" s="105"/>
      <c r="L192" s="106"/>
      <c r="M192" s="107" t="s">
        <v>0</v>
      </c>
      <c r="N192" s="108" t="s">
        <v>24</v>
      </c>
      <c r="P192" s="94">
        <f t="shared" si="41"/>
        <v>0</v>
      </c>
      <c r="Q192" s="94">
        <v>0</v>
      </c>
      <c r="R192" s="94">
        <f t="shared" si="42"/>
        <v>0</v>
      </c>
      <c r="S192" s="94">
        <v>0</v>
      </c>
      <c r="T192" s="95">
        <f t="shared" si="43"/>
        <v>0</v>
      </c>
      <c r="AR192" s="96" t="s">
        <v>228</v>
      </c>
      <c r="AT192" s="96" t="s">
        <v>370</v>
      </c>
      <c r="AU192" s="96" t="s">
        <v>44</v>
      </c>
      <c r="AY192" s="7" t="s">
        <v>99</v>
      </c>
      <c r="BE192" s="97">
        <f t="shared" si="44"/>
        <v>0</v>
      </c>
      <c r="BF192" s="97">
        <f t="shared" si="45"/>
        <v>0</v>
      </c>
      <c r="BG192" s="97">
        <f t="shared" si="46"/>
        <v>0</v>
      </c>
      <c r="BH192" s="97">
        <f t="shared" si="47"/>
        <v>0</v>
      </c>
      <c r="BI192" s="97">
        <f t="shared" si="48"/>
        <v>0</v>
      </c>
      <c r="BJ192" s="7" t="s">
        <v>44</v>
      </c>
      <c r="BK192" s="98">
        <f t="shared" si="49"/>
        <v>0</v>
      </c>
      <c r="BL192" s="7" t="s">
        <v>163</v>
      </c>
      <c r="BM192" s="96" t="s">
        <v>556</v>
      </c>
    </row>
    <row r="193" spans="2:65" s="1" customFormat="1" ht="16.5" hidden="1" customHeight="1" x14ac:dyDescent="0.2">
      <c r="B193" s="16"/>
      <c r="C193" s="85" t="s">
        <v>333</v>
      </c>
      <c r="D193" s="85" t="s">
        <v>101</v>
      </c>
      <c r="E193" s="86" t="s">
        <v>1575</v>
      </c>
      <c r="F193" s="87" t="s">
        <v>1576</v>
      </c>
      <c r="G193" s="88" t="s">
        <v>222</v>
      </c>
      <c r="H193" s="89">
        <v>12</v>
      </c>
      <c r="I193" s="90"/>
      <c r="J193" s="89">
        <f t="shared" si="40"/>
        <v>0</v>
      </c>
      <c r="K193" s="91"/>
      <c r="L193" s="16"/>
      <c r="M193" s="92" t="s">
        <v>0</v>
      </c>
      <c r="N193" s="93" t="s">
        <v>24</v>
      </c>
      <c r="P193" s="94">
        <f t="shared" si="41"/>
        <v>0</v>
      </c>
      <c r="Q193" s="94">
        <v>2.0000000000000002E-5</v>
      </c>
      <c r="R193" s="94">
        <f t="shared" si="42"/>
        <v>2.4000000000000003E-4</v>
      </c>
      <c r="S193" s="94">
        <v>0</v>
      </c>
      <c r="T193" s="95">
        <f t="shared" si="43"/>
        <v>0</v>
      </c>
      <c r="AR193" s="96" t="s">
        <v>163</v>
      </c>
      <c r="AT193" s="96" t="s">
        <v>101</v>
      </c>
      <c r="AU193" s="96" t="s">
        <v>44</v>
      </c>
      <c r="AY193" s="7" t="s">
        <v>99</v>
      </c>
      <c r="BE193" s="97">
        <f t="shared" si="44"/>
        <v>0</v>
      </c>
      <c r="BF193" s="97">
        <f t="shared" si="45"/>
        <v>0</v>
      </c>
      <c r="BG193" s="97">
        <f t="shared" si="46"/>
        <v>0</v>
      </c>
      <c r="BH193" s="97">
        <f t="shared" si="47"/>
        <v>0</v>
      </c>
      <c r="BI193" s="97">
        <f t="shared" si="48"/>
        <v>0</v>
      </c>
      <c r="BJ193" s="7" t="s">
        <v>44</v>
      </c>
      <c r="BK193" s="98">
        <f t="shared" si="49"/>
        <v>0</v>
      </c>
      <c r="BL193" s="7" t="s">
        <v>163</v>
      </c>
      <c r="BM193" s="96" t="s">
        <v>564</v>
      </c>
    </row>
    <row r="194" spans="2:65" s="1" customFormat="1" ht="21.75" hidden="1" customHeight="1" x14ac:dyDescent="0.2">
      <c r="B194" s="16"/>
      <c r="C194" s="99" t="s">
        <v>337</v>
      </c>
      <c r="D194" s="99" t="s">
        <v>370</v>
      </c>
      <c r="E194" s="100" t="s">
        <v>1577</v>
      </c>
      <c r="F194" s="101" t="s">
        <v>1578</v>
      </c>
      <c r="G194" s="102" t="s">
        <v>222</v>
      </c>
      <c r="H194" s="103">
        <v>8</v>
      </c>
      <c r="I194" s="104"/>
      <c r="J194" s="103">
        <f t="shared" si="40"/>
        <v>0</v>
      </c>
      <c r="K194" s="105"/>
      <c r="L194" s="106"/>
      <c r="M194" s="107" t="s">
        <v>0</v>
      </c>
      <c r="N194" s="108" t="s">
        <v>24</v>
      </c>
      <c r="P194" s="94">
        <f t="shared" si="41"/>
        <v>0</v>
      </c>
      <c r="Q194" s="94">
        <v>0</v>
      </c>
      <c r="R194" s="94">
        <f t="shared" si="42"/>
        <v>0</v>
      </c>
      <c r="S194" s="94">
        <v>0</v>
      </c>
      <c r="T194" s="95">
        <f t="shared" si="43"/>
        <v>0</v>
      </c>
      <c r="AR194" s="96" t="s">
        <v>228</v>
      </c>
      <c r="AT194" s="96" t="s">
        <v>370</v>
      </c>
      <c r="AU194" s="96" t="s">
        <v>44</v>
      </c>
      <c r="AY194" s="7" t="s">
        <v>99</v>
      </c>
      <c r="BE194" s="97">
        <f t="shared" si="44"/>
        <v>0</v>
      </c>
      <c r="BF194" s="97">
        <f t="shared" si="45"/>
        <v>0</v>
      </c>
      <c r="BG194" s="97">
        <f t="shared" si="46"/>
        <v>0</v>
      </c>
      <c r="BH194" s="97">
        <f t="shared" si="47"/>
        <v>0</v>
      </c>
      <c r="BI194" s="97">
        <f t="shared" si="48"/>
        <v>0</v>
      </c>
      <c r="BJ194" s="7" t="s">
        <v>44</v>
      </c>
      <c r="BK194" s="98">
        <f t="shared" si="49"/>
        <v>0</v>
      </c>
      <c r="BL194" s="7" t="s">
        <v>163</v>
      </c>
      <c r="BM194" s="96" t="s">
        <v>571</v>
      </c>
    </row>
    <row r="195" spans="2:65" s="1" customFormat="1" ht="16.5" hidden="1" customHeight="1" x14ac:dyDescent="0.2">
      <c r="B195" s="16"/>
      <c r="C195" s="99" t="s">
        <v>341</v>
      </c>
      <c r="D195" s="99" t="s">
        <v>370</v>
      </c>
      <c r="E195" s="100" t="s">
        <v>1579</v>
      </c>
      <c r="F195" s="101" t="s">
        <v>1580</v>
      </c>
      <c r="G195" s="102" t="s">
        <v>222</v>
      </c>
      <c r="H195" s="103">
        <v>1</v>
      </c>
      <c r="I195" s="104"/>
      <c r="J195" s="103">
        <f t="shared" si="40"/>
        <v>0</v>
      </c>
      <c r="K195" s="105"/>
      <c r="L195" s="106"/>
      <c r="M195" s="107" t="s">
        <v>0</v>
      </c>
      <c r="N195" s="108" t="s">
        <v>24</v>
      </c>
      <c r="P195" s="94">
        <f t="shared" si="41"/>
        <v>0</v>
      </c>
      <c r="Q195" s="94">
        <v>0</v>
      </c>
      <c r="R195" s="94">
        <f t="shared" si="42"/>
        <v>0</v>
      </c>
      <c r="S195" s="94">
        <v>0</v>
      </c>
      <c r="T195" s="95">
        <f t="shared" si="43"/>
        <v>0</v>
      </c>
      <c r="AR195" s="96" t="s">
        <v>228</v>
      </c>
      <c r="AT195" s="96" t="s">
        <v>370</v>
      </c>
      <c r="AU195" s="96" t="s">
        <v>44</v>
      </c>
      <c r="AY195" s="7" t="s">
        <v>99</v>
      </c>
      <c r="BE195" s="97">
        <f t="shared" si="44"/>
        <v>0</v>
      </c>
      <c r="BF195" s="97">
        <f t="shared" si="45"/>
        <v>0</v>
      </c>
      <c r="BG195" s="97">
        <f t="shared" si="46"/>
        <v>0</v>
      </c>
      <c r="BH195" s="97">
        <f t="shared" si="47"/>
        <v>0</v>
      </c>
      <c r="BI195" s="97">
        <f t="shared" si="48"/>
        <v>0</v>
      </c>
      <c r="BJ195" s="7" t="s">
        <v>44</v>
      </c>
      <c r="BK195" s="98">
        <f t="shared" si="49"/>
        <v>0</v>
      </c>
      <c r="BL195" s="7" t="s">
        <v>163</v>
      </c>
      <c r="BM195" s="96" t="s">
        <v>577</v>
      </c>
    </row>
    <row r="196" spans="2:65" s="1" customFormat="1" ht="24.3" hidden="1" customHeight="1" x14ac:dyDescent="0.2">
      <c r="B196" s="16"/>
      <c r="C196" s="99" t="s">
        <v>345</v>
      </c>
      <c r="D196" s="99" t="s">
        <v>370</v>
      </c>
      <c r="E196" s="100" t="s">
        <v>1581</v>
      </c>
      <c r="F196" s="101" t="s">
        <v>1582</v>
      </c>
      <c r="G196" s="102" t="s">
        <v>222</v>
      </c>
      <c r="H196" s="103">
        <v>2</v>
      </c>
      <c r="I196" s="104"/>
      <c r="J196" s="103">
        <f t="shared" si="40"/>
        <v>0</v>
      </c>
      <c r="K196" s="105"/>
      <c r="L196" s="106"/>
      <c r="M196" s="107" t="s">
        <v>0</v>
      </c>
      <c r="N196" s="108" t="s">
        <v>24</v>
      </c>
      <c r="P196" s="94">
        <f t="shared" si="41"/>
        <v>0</v>
      </c>
      <c r="Q196" s="94">
        <v>0</v>
      </c>
      <c r="R196" s="94">
        <f t="shared" si="42"/>
        <v>0</v>
      </c>
      <c r="S196" s="94">
        <v>0</v>
      </c>
      <c r="T196" s="95">
        <f t="shared" si="43"/>
        <v>0</v>
      </c>
      <c r="AR196" s="96" t="s">
        <v>228</v>
      </c>
      <c r="AT196" s="96" t="s">
        <v>370</v>
      </c>
      <c r="AU196" s="96" t="s">
        <v>44</v>
      </c>
      <c r="AY196" s="7" t="s">
        <v>99</v>
      </c>
      <c r="BE196" s="97">
        <f t="shared" si="44"/>
        <v>0</v>
      </c>
      <c r="BF196" s="97">
        <f t="shared" si="45"/>
        <v>0</v>
      </c>
      <c r="BG196" s="97">
        <f t="shared" si="46"/>
        <v>0</v>
      </c>
      <c r="BH196" s="97">
        <f t="shared" si="47"/>
        <v>0</v>
      </c>
      <c r="BI196" s="97">
        <f t="shared" si="48"/>
        <v>0</v>
      </c>
      <c r="BJ196" s="7" t="s">
        <v>44</v>
      </c>
      <c r="BK196" s="98">
        <f t="shared" si="49"/>
        <v>0</v>
      </c>
      <c r="BL196" s="7" t="s">
        <v>163</v>
      </c>
      <c r="BM196" s="96" t="s">
        <v>585</v>
      </c>
    </row>
    <row r="197" spans="2:65" s="1" customFormat="1" ht="16.5" hidden="1" customHeight="1" x14ac:dyDescent="0.2">
      <c r="B197" s="16"/>
      <c r="C197" s="99" t="s">
        <v>349</v>
      </c>
      <c r="D197" s="99" t="s">
        <v>370</v>
      </c>
      <c r="E197" s="100" t="s">
        <v>1583</v>
      </c>
      <c r="F197" s="101" t="s">
        <v>1584</v>
      </c>
      <c r="G197" s="102" t="s">
        <v>222</v>
      </c>
      <c r="H197" s="103">
        <v>1</v>
      </c>
      <c r="I197" s="104"/>
      <c r="J197" s="103">
        <f t="shared" si="40"/>
        <v>0</v>
      </c>
      <c r="K197" s="105"/>
      <c r="L197" s="106"/>
      <c r="M197" s="107" t="s">
        <v>0</v>
      </c>
      <c r="N197" s="108" t="s">
        <v>24</v>
      </c>
      <c r="P197" s="94">
        <f t="shared" si="41"/>
        <v>0</v>
      </c>
      <c r="Q197" s="94">
        <v>0</v>
      </c>
      <c r="R197" s="94">
        <f t="shared" si="42"/>
        <v>0</v>
      </c>
      <c r="S197" s="94">
        <v>0</v>
      </c>
      <c r="T197" s="95">
        <f t="shared" si="43"/>
        <v>0</v>
      </c>
      <c r="AR197" s="96" t="s">
        <v>228</v>
      </c>
      <c r="AT197" s="96" t="s">
        <v>370</v>
      </c>
      <c r="AU197" s="96" t="s">
        <v>44</v>
      </c>
      <c r="AY197" s="7" t="s">
        <v>99</v>
      </c>
      <c r="BE197" s="97">
        <f t="shared" si="44"/>
        <v>0</v>
      </c>
      <c r="BF197" s="97">
        <f t="shared" si="45"/>
        <v>0</v>
      </c>
      <c r="BG197" s="97">
        <f t="shared" si="46"/>
        <v>0</v>
      </c>
      <c r="BH197" s="97">
        <f t="shared" si="47"/>
        <v>0</v>
      </c>
      <c r="BI197" s="97">
        <f t="shared" si="48"/>
        <v>0</v>
      </c>
      <c r="BJ197" s="7" t="s">
        <v>44</v>
      </c>
      <c r="BK197" s="98">
        <f t="shared" si="49"/>
        <v>0</v>
      </c>
      <c r="BL197" s="7" t="s">
        <v>163</v>
      </c>
      <c r="BM197" s="96" t="s">
        <v>594</v>
      </c>
    </row>
    <row r="198" spans="2:65" s="1" customFormat="1" ht="21.75" hidden="1" customHeight="1" x14ac:dyDescent="0.2">
      <c r="B198" s="16"/>
      <c r="C198" s="85" t="s">
        <v>353</v>
      </c>
      <c r="D198" s="85" t="s">
        <v>101</v>
      </c>
      <c r="E198" s="86" t="s">
        <v>1585</v>
      </c>
      <c r="F198" s="87" t="s">
        <v>1586</v>
      </c>
      <c r="G198" s="88" t="s">
        <v>222</v>
      </c>
      <c r="H198" s="89">
        <v>2</v>
      </c>
      <c r="I198" s="90"/>
      <c r="J198" s="89">
        <f t="shared" si="40"/>
        <v>0</v>
      </c>
      <c r="K198" s="91"/>
      <c r="L198" s="16"/>
      <c r="M198" s="92" t="s">
        <v>0</v>
      </c>
      <c r="N198" s="93" t="s">
        <v>24</v>
      </c>
      <c r="P198" s="94">
        <f t="shared" si="41"/>
        <v>0</v>
      </c>
      <c r="Q198" s="94">
        <v>3.0000000000000001E-5</v>
      </c>
      <c r="R198" s="94">
        <f t="shared" si="42"/>
        <v>6.0000000000000002E-5</v>
      </c>
      <c r="S198" s="94">
        <v>0</v>
      </c>
      <c r="T198" s="95">
        <f t="shared" si="43"/>
        <v>0</v>
      </c>
      <c r="AR198" s="96" t="s">
        <v>163</v>
      </c>
      <c r="AT198" s="96" t="s">
        <v>101</v>
      </c>
      <c r="AU198" s="96" t="s">
        <v>44</v>
      </c>
      <c r="AY198" s="7" t="s">
        <v>99</v>
      </c>
      <c r="BE198" s="97">
        <f t="shared" si="44"/>
        <v>0</v>
      </c>
      <c r="BF198" s="97">
        <f t="shared" si="45"/>
        <v>0</v>
      </c>
      <c r="BG198" s="97">
        <f t="shared" si="46"/>
        <v>0</v>
      </c>
      <c r="BH198" s="97">
        <f t="shared" si="47"/>
        <v>0</v>
      </c>
      <c r="BI198" s="97">
        <f t="shared" si="48"/>
        <v>0</v>
      </c>
      <c r="BJ198" s="7" t="s">
        <v>44</v>
      </c>
      <c r="BK198" s="98">
        <f t="shared" si="49"/>
        <v>0</v>
      </c>
      <c r="BL198" s="7" t="s">
        <v>163</v>
      </c>
      <c r="BM198" s="96" t="s">
        <v>603</v>
      </c>
    </row>
    <row r="199" spans="2:65" s="1" customFormat="1" ht="21.75" hidden="1" customHeight="1" x14ac:dyDescent="0.2">
      <c r="B199" s="16"/>
      <c r="C199" s="99" t="s">
        <v>357</v>
      </c>
      <c r="D199" s="99" t="s">
        <v>370</v>
      </c>
      <c r="E199" s="100" t="s">
        <v>1587</v>
      </c>
      <c r="F199" s="101" t="s">
        <v>1588</v>
      </c>
      <c r="G199" s="102" t="s">
        <v>222</v>
      </c>
      <c r="H199" s="103">
        <v>2</v>
      </c>
      <c r="I199" s="104"/>
      <c r="J199" s="103">
        <f t="shared" si="40"/>
        <v>0</v>
      </c>
      <c r="K199" s="105"/>
      <c r="L199" s="106"/>
      <c r="M199" s="107" t="s">
        <v>0</v>
      </c>
      <c r="N199" s="108" t="s">
        <v>24</v>
      </c>
      <c r="P199" s="94">
        <f t="shared" si="41"/>
        <v>0</v>
      </c>
      <c r="Q199" s="94">
        <v>0</v>
      </c>
      <c r="R199" s="94">
        <f t="shared" si="42"/>
        <v>0</v>
      </c>
      <c r="S199" s="94">
        <v>0</v>
      </c>
      <c r="T199" s="95">
        <f t="shared" si="43"/>
        <v>0</v>
      </c>
      <c r="AR199" s="96" t="s">
        <v>228</v>
      </c>
      <c r="AT199" s="96" t="s">
        <v>370</v>
      </c>
      <c r="AU199" s="96" t="s">
        <v>44</v>
      </c>
      <c r="AY199" s="7" t="s">
        <v>99</v>
      </c>
      <c r="BE199" s="97">
        <f t="shared" si="44"/>
        <v>0</v>
      </c>
      <c r="BF199" s="97">
        <f t="shared" si="45"/>
        <v>0</v>
      </c>
      <c r="BG199" s="97">
        <f t="shared" si="46"/>
        <v>0</v>
      </c>
      <c r="BH199" s="97">
        <f t="shared" si="47"/>
        <v>0</v>
      </c>
      <c r="BI199" s="97">
        <f t="shared" si="48"/>
        <v>0</v>
      </c>
      <c r="BJ199" s="7" t="s">
        <v>44</v>
      </c>
      <c r="BK199" s="98">
        <f t="shared" si="49"/>
        <v>0</v>
      </c>
      <c r="BL199" s="7" t="s">
        <v>163</v>
      </c>
      <c r="BM199" s="96" t="s">
        <v>611</v>
      </c>
    </row>
    <row r="200" spans="2:65" s="1" customFormat="1" ht="21.75" hidden="1" customHeight="1" x14ac:dyDescent="0.2">
      <c r="B200" s="16"/>
      <c r="C200" s="85" t="s">
        <v>361</v>
      </c>
      <c r="D200" s="85" t="s">
        <v>101</v>
      </c>
      <c r="E200" s="86" t="s">
        <v>1589</v>
      </c>
      <c r="F200" s="87" t="s">
        <v>1590</v>
      </c>
      <c r="G200" s="88" t="s">
        <v>222</v>
      </c>
      <c r="H200" s="89">
        <v>24</v>
      </c>
      <c r="I200" s="90"/>
      <c r="J200" s="89">
        <f t="shared" si="40"/>
        <v>0</v>
      </c>
      <c r="K200" s="91"/>
      <c r="L200" s="16"/>
      <c r="M200" s="92" t="s">
        <v>0</v>
      </c>
      <c r="N200" s="93" t="s">
        <v>24</v>
      </c>
      <c r="P200" s="94">
        <f t="shared" si="41"/>
        <v>0</v>
      </c>
      <c r="Q200" s="94">
        <v>3.0000000000000001E-5</v>
      </c>
      <c r="R200" s="94">
        <f t="shared" si="42"/>
        <v>7.2000000000000005E-4</v>
      </c>
      <c r="S200" s="94">
        <v>0</v>
      </c>
      <c r="T200" s="95">
        <f t="shared" si="43"/>
        <v>0</v>
      </c>
      <c r="AR200" s="96" t="s">
        <v>163</v>
      </c>
      <c r="AT200" s="96" t="s">
        <v>101</v>
      </c>
      <c r="AU200" s="96" t="s">
        <v>44</v>
      </c>
      <c r="AY200" s="7" t="s">
        <v>99</v>
      </c>
      <c r="BE200" s="97">
        <f t="shared" si="44"/>
        <v>0</v>
      </c>
      <c r="BF200" s="97">
        <f t="shared" si="45"/>
        <v>0</v>
      </c>
      <c r="BG200" s="97">
        <f t="shared" si="46"/>
        <v>0</v>
      </c>
      <c r="BH200" s="97">
        <f t="shared" si="47"/>
        <v>0</v>
      </c>
      <c r="BI200" s="97">
        <f t="shared" si="48"/>
        <v>0</v>
      </c>
      <c r="BJ200" s="7" t="s">
        <v>44</v>
      </c>
      <c r="BK200" s="98">
        <f t="shared" si="49"/>
        <v>0</v>
      </c>
      <c r="BL200" s="7" t="s">
        <v>163</v>
      </c>
      <c r="BM200" s="96" t="s">
        <v>619</v>
      </c>
    </row>
    <row r="201" spans="2:65" s="1" customFormat="1" ht="21.75" hidden="1" customHeight="1" x14ac:dyDescent="0.2">
      <c r="B201" s="16"/>
      <c r="C201" s="99" t="s">
        <v>365</v>
      </c>
      <c r="D201" s="99" t="s">
        <v>370</v>
      </c>
      <c r="E201" s="100" t="s">
        <v>1591</v>
      </c>
      <c r="F201" s="101" t="s">
        <v>1592</v>
      </c>
      <c r="G201" s="102" t="s">
        <v>222</v>
      </c>
      <c r="H201" s="103">
        <v>18</v>
      </c>
      <c r="I201" s="104"/>
      <c r="J201" s="103">
        <f t="shared" si="40"/>
        <v>0</v>
      </c>
      <c r="K201" s="105"/>
      <c r="L201" s="106"/>
      <c r="M201" s="107" t="s">
        <v>0</v>
      </c>
      <c r="N201" s="108" t="s">
        <v>24</v>
      </c>
      <c r="P201" s="94">
        <f t="shared" si="41"/>
        <v>0</v>
      </c>
      <c r="Q201" s="94">
        <v>0</v>
      </c>
      <c r="R201" s="94">
        <f t="shared" si="42"/>
        <v>0</v>
      </c>
      <c r="S201" s="94">
        <v>0</v>
      </c>
      <c r="T201" s="95">
        <f t="shared" si="43"/>
        <v>0</v>
      </c>
      <c r="AR201" s="96" t="s">
        <v>228</v>
      </c>
      <c r="AT201" s="96" t="s">
        <v>370</v>
      </c>
      <c r="AU201" s="96" t="s">
        <v>44</v>
      </c>
      <c r="AY201" s="7" t="s">
        <v>99</v>
      </c>
      <c r="BE201" s="97">
        <f t="shared" si="44"/>
        <v>0</v>
      </c>
      <c r="BF201" s="97">
        <f t="shared" si="45"/>
        <v>0</v>
      </c>
      <c r="BG201" s="97">
        <f t="shared" si="46"/>
        <v>0</v>
      </c>
      <c r="BH201" s="97">
        <f t="shared" si="47"/>
        <v>0</v>
      </c>
      <c r="BI201" s="97">
        <f t="shared" si="48"/>
        <v>0</v>
      </c>
      <c r="BJ201" s="7" t="s">
        <v>44</v>
      </c>
      <c r="BK201" s="98">
        <f t="shared" si="49"/>
        <v>0</v>
      </c>
      <c r="BL201" s="7" t="s">
        <v>163</v>
      </c>
      <c r="BM201" s="96" t="s">
        <v>627</v>
      </c>
    </row>
    <row r="202" spans="2:65" s="1" customFormat="1" ht="16.5" hidden="1" customHeight="1" x14ac:dyDescent="0.2">
      <c r="B202" s="16"/>
      <c r="C202" s="99" t="s">
        <v>369</v>
      </c>
      <c r="D202" s="99" t="s">
        <v>370</v>
      </c>
      <c r="E202" s="100" t="s">
        <v>1593</v>
      </c>
      <c r="F202" s="101" t="s">
        <v>1594</v>
      </c>
      <c r="G202" s="102" t="s">
        <v>222</v>
      </c>
      <c r="H202" s="103">
        <v>4</v>
      </c>
      <c r="I202" s="104"/>
      <c r="J202" s="103">
        <f t="shared" si="40"/>
        <v>0</v>
      </c>
      <c r="K202" s="105"/>
      <c r="L202" s="106"/>
      <c r="M202" s="107" t="s">
        <v>0</v>
      </c>
      <c r="N202" s="108" t="s">
        <v>24</v>
      </c>
      <c r="P202" s="94">
        <f t="shared" si="41"/>
        <v>0</v>
      </c>
      <c r="Q202" s="94">
        <v>0</v>
      </c>
      <c r="R202" s="94">
        <f t="shared" si="42"/>
        <v>0</v>
      </c>
      <c r="S202" s="94">
        <v>0</v>
      </c>
      <c r="T202" s="95">
        <f t="shared" si="43"/>
        <v>0</v>
      </c>
      <c r="AR202" s="96" t="s">
        <v>228</v>
      </c>
      <c r="AT202" s="96" t="s">
        <v>370</v>
      </c>
      <c r="AU202" s="96" t="s">
        <v>44</v>
      </c>
      <c r="AY202" s="7" t="s">
        <v>99</v>
      </c>
      <c r="BE202" s="97">
        <f t="shared" si="44"/>
        <v>0</v>
      </c>
      <c r="BF202" s="97">
        <f t="shared" si="45"/>
        <v>0</v>
      </c>
      <c r="BG202" s="97">
        <f t="shared" si="46"/>
        <v>0</v>
      </c>
      <c r="BH202" s="97">
        <f t="shared" si="47"/>
        <v>0</v>
      </c>
      <c r="BI202" s="97">
        <f t="shared" si="48"/>
        <v>0</v>
      </c>
      <c r="BJ202" s="7" t="s">
        <v>44</v>
      </c>
      <c r="BK202" s="98">
        <f t="shared" si="49"/>
        <v>0</v>
      </c>
      <c r="BL202" s="7" t="s">
        <v>163</v>
      </c>
      <c r="BM202" s="96" t="s">
        <v>635</v>
      </c>
    </row>
    <row r="203" spans="2:65" s="1" customFormat="1" ht="16.5" hidden="1" customHeight="1" x14ac:dyDescent="0.2">
      <c r="B203" s="16"/>
      <c r="C203" s="99" t="s">
        <v>374</v>
      </c>
      <c r="D203" s="99" t="s">
        <v>370</v>
      </c>
      <c r="E203" s="100" t="s">
        <v>1595</v>
      </c>
      <c r="F203" s="101" t="s">
        <v>1596</v>
      </c>
      <c r="G203" s="102" t="s">
        <v>222</v>
      </c>
      <c r="H203" s="103">
        <v>2</v>
      </c>
      <c r="I203" s="104"/>
      <c r="J203" s="103">
        <f t="shared" si="40"/>
        <v>0</v>
      </c>
      <c r="K203" s="105"/>
      <c r="L203" s="106"/>
      <c r="M203" s="107" t="s">
        <v>0</v>
      </c>
      <c r="N203" s="108" t="s">
        <v>24</v>
      </c>
      <c r="P203" s="94">
        <f t="shared" si="41"/>
        <v>0</v>
      </c>
      <c r="Q203" s="94">
        <v>0</v>
      </c>
      <c r="R203" s="94">
        <f t="shared" si="42"/>
        <v>0</v>
      </c>
      <c r="S203" s="94">
        <v>0</v>
      </c>
      <c r="T203" s="95">
        <f t="shared" si="43"/>
        <v>0</v>
      </c>
      <c r="AR203" s="96" t="s">
        <v>228</v>
      </c>
      <c r="AT203" s="96" t="s">
        <v>370</v>
      </c>
      <c r="AU203" s="96" t="s">
        <v>44</v>
      </c>
      <c r="AY203" s="7" t="s">
        <v>99</v>
      </c>
      <c r="BE203" s="97">
        <f t="shared" si="44"/>
        <v>0</v>
      </c>
      <c r="BF203" s="97">
        <f t="shared" si="45"/>
        <v>0</v>
      </c>
      <c r="BG203" s="97">
        <f t="shared" si="46"/>
        <v>0</v>
      </c>
      <c r="BH203" s="97">
        <f t="shared" si="47"/>
        <v>0</v>
      </c>
      <c r="BI203" s="97">
        <f t="shared" si="48"/>
        <v>0</v>
      </c>
      <c r="BJ203" s="7" t="s">
        <v>44</v>
      </c>
      <c r="BK203" s="98">
        <f t="shared" si="49"/>
        <v>0</v>
      </c>
      <c r="BL203" s="7" t="s">
        <v>163</v>
      </c>
      <c r="BM203" s="96" t="s">
        <v>644</v>
      </c>
    </row>
    <row r="204" spans="2:65" s="1" customFormat="1" ht="24.3" hidden="1" customHeight="1" x14ac:dyDescent="0.2">
      <c r="B204" s="16"/>
      <c r="C204" s="85" t="s">
        <v>378</v>
      </c>
      <c r="D204" s="85" t="s">
        <v>101</v>
      </c>
      <c r="E204" s="86" t="s">
        <v>1597</v>
      </c>
      <c r="F204" s="87" t="s">
        <v>1598</v>
      </c>
      <c r="G204" s="88" t="s">
        <v>1489</v>
      </c>
      <c r="H204" s="89">
        <v>7</v>
      </c>
      <c r="I204" s="90"/>
      <c r="J204" s="89">
        <f t="shared" si="40"/>
        <v>0</v>
      </c>
      <c r="K204" s="91"/>
      <c r="L204" s="16"/>
      <c r="M204" s="92" t="s">
        <v>0</v>
      </c>
      <c r="N204" s="93" t="s">
        <v>24</v>
      </c>
      <c r="P204" s="94">
        <f t="shared" si="41"/>
        <v>0</v>
      </c>
      <c r="Q204" s="94">
        <v>7.8399999999999997E-3</v>
      </c>
      <c r="R204" s="94">
        <f t="shared" si="42"/>
        <v>5.4879999999999998E-2</v>
      </c>
      <c r="S204" s="94">
        <v>0</v>
      </c>
      <c r="T204" s="95">
        <f t="shared" si="43"/>
        <v>0</v>
      </c>
      <c r="AR204" s="96" t="s">
        <v>163</v>
      </c>
      <c r="AT204" s="96" t="s">
        <v>101</v>
      </c>
      <c r="AU204" s="96" t="s">
        <v>44</v>
      </c>
      <c r="AY204" s="7" t="s">
        <v>99</v>
      </c>
      <c r="BE204" s="97">
        <f t="shared" si="44"/>
        <v>0</v>
      </c>
      <c r="BF204" s="97">
        <f t="shared" si="45"/>
        <v>0</v>
      </c>
      <c r="BG204" s="97">
        <f t="shared" si="46"/>
        <v>0</v>
      </c>
      <c r="BH204" s="97">
        <f t="shared" si="47"/>
        <v>0</v>
      </c>
      <c r="BI204" s="97">
        <f t="shared" si="48"/>
        <v>0</v>
      </c>
      <c r="BJ204" s="7" t="s">
        <v>44</v>
      </c>
      <c r="BK204" s="98">
        <f t="shared" si="49"/>
        <v>0</v>
      </c>
      <c r="BL204" s="7" t="s">
        <v>163</v>
      </c>
      <c r="BM204" s="96" t="s">
        <v>656</v>
      </c>
    </row>
    <row r="205" spans="2:65" s="1" customFormat="1" ht="21.75" hidden="1" customHeight="1" x14ac:dyDescent="0.2">
      <c r="B205" s="16"/>
      <c r="C205" s="99" t="s">
        <v>382</v>
      </c>
      <c r="D205" s="99" t="s">
        <v>370</v>
      </c>
      <c r="E205" s="100" t="s">
        <v>1599</v>
      </c>
      <c r="F205" s="101" t="s">
        <v>1600</v>
      </c>
      <c r="G205" s="102" t="s">
        <v>222</v>
      </c>
      <c r="H205" s="103">
        <v>6</v>
      </c>
      <c r="I205" s="104"/>
      <c r="J205" s="103">
        <f t="shared" si="40"/>
        <v>0</v>
      </c>
      <c r="K205" s="105"/>
      <c r="L205" s="106"/>
      <c r="M205" s="107" t="s">
        <v>0</v>
      </c>
      <c r="N205" s="108" t="s">
        <v>24</v>
      </c>
      <c r="P205" s="94">
        <f t="shared" si="41"/>
        <v>0</v>
      </c>
      <c r="Q205" s="94">
        <v>0</v>
      </c>
      <c r="R205" s="94">
        <f t="shared" si="42"/>
        <v>0</v>
      </c>
      <c r="S205" s="94">
        <v>0</v>
      </c>
      <c r="T205" s="95">
        <f t="shared" si="43"/>
        <v>0</v>
      </c>
      <c r="AR205" s="96" t="s">
        <v>228</v>
      </c>
      <c r="AT205" s="96" t="s">
        <v>370</v>
      </c>
      <c r="AU205" s="96" t="s">
        <v>44</v>
      </c>
      <c r="AY205" s="7" t="s">
        <v>99</v>
      </c>
      <c r="BE205" s="97">
        <f t="shared" si="44"/>
        <v>0</v>
      </c>
      <c r="BF205" s="97">
        <f t="shared" si="45"/>
        <v>0</v>
      </c>
      <c r="BG205" s="97">
        <f t="shared" si="46"/>
        <v>0</v>
      </c>
      <c r="BH205" s="97">
        <f t="shared" si="47"/>
        <v>0</v>
      </c>
      <c r="BI205" s="97">
        <f t="shared" si="48"/>
        <v>0</v>
      </c>
      <c r="BJ205" s="7" t="s">
        <v>44</v>
      </c>
      <c r="BK205" s="98">
        <f t="shared" si="49"/>
        <v>0</v>
      </c>
      <c r="BL205" s="7" t="s">
        <v>163</v>
      </c>
      <c r="BM205" s="96" t="s">
        <v>665</v>
      </c>
    </row>
    <row r="206" spans="2:65" s="1" customFormat="1" ht="16.5" hidden="1" customHeight="1" x14ac:dyDescent="0.2">
      <c r="B206" s="16"/>
      <c r="C206" s="99" t="s">
        <v>386</v>
      </c>
      <c r="D206" s="99" t="s">
        <v>370</v>
      </c>
      <c r="E206" s="100" t="s">
        <v>1601</v>
      </c>
      <c r="F206" s="101" t="s">
        <v>1602</v>
      </c>
      <c r="G206" s="102" t="s">
        <v>222</v>
      </c>
      <c r="H206" s="103">
        <v>1</v>
      </c>
      <c r="I206" s="104"/>
      <c r="J206" s="103">
        <f t="shared" si="40"/>
        <v>0</v>
      </c>
      <c r="K206" s="105"/>
      <c r="L206" s="106"/>
      <c r="M206" s="107" t="s">
        <v>0</v>
      </c>
      <c r="N206" s="108" t="s">
        <v>24</v>
      </c>
      <c r="P206" s="94">
        <f t="shared" si="41"/>
        <v>0</v>
      </c>
      <c r="Q206" s="94">
        <v>0</v>
      </c>
      <c r="R206" s="94">
        <f t="shared" si="42"/>
        <v>0</v>
      </c>
      <c r="S206" s="94">
        <v>0</v>
      </c>
      <c r="T206" s="95">
        <f t="shared" si="43"/>
        <v>0</v>
      </c>
      <c r="AR206" s="96" t="s">
        <v>228</v>
      </c>
      <c r="AT206" s="96" t="s">
        <v>370</v>
      </c>
      <c r="AU206" s="96" t="s">
        <v>44</v>
      </c>
      <c r="AY206" s="7" t="s">
        <v>99</v>
      </c>
      <c r="BE206" s="97">
        <f t="shared" si="44"/>
        <v>0</v>
      </c>
      <c r="BF206" s="97">
        <f t="shared" si="45"/>
        <v>0</v>
      </c>
      <c r="BG206" s="97">
        <f t="shared" si="46"/>
        <v>0</v>
      </c>
      <c r="BH206" s="97">
        <f t="shared" si="47"/>
        <v>0</v>
      </c>
      <c r="BI206" s="97">
        <f t="shared" si="48"/>
        <v>0</v>
      </c>
      <c r="BJ206" s="7" t="s">
        <v>44</v>
      </c>
      <c r="BK206" s="98">
        <f t="shared" si="49"/>
        <v>0</v>
      </c>
      <c r="BL206" s="7" t="s">
        <v>163</v>
      </c>
      <c r="BM206" s="96" t="s">
        <v>671</v>
      </c>
    </row>
    <row r="207" spans="2:65" s="1" customFormat="1" ht="21.75" hidden="1" customHeight="1" x14ac:dyDescent="0.2">
      <c r="B207" s="16"/>
      <c r="C207" s="85" t="s">
        <v>390</v>
      </c>
      <c r="D207" s="85" t="s">
        <v>101</v>
      </c>
      <c r="E207" s="86" t="s">
        <v>1603</v>
      </c>
      <c r="F207" s="87" t="s">
        <v>1604</v>
      </c>
      <c r="G207" s="88" t="s">
        <v>222</v>
      </c>
      <c r="H207" s="89">
        <v>2</v>
      </c>
      <c r="I207" s="90"/>
      <c r="J207" s="89">
        <f t="shared" si="40"/>
        <v>0</v>
      </c>
      <c r="K207" s="91"/>
      <c r="L207" s="16"/>
      <c r="M207" s="92" t="s">
        <v>0</v>
      </c>
      <c r="N207" s="93" t="s">
        <v>24</v>
      </c>
      <c r="P207" s="94">
        <f t="shared" si="41"/>
        <v>0</v>
      </c>
      <c r="Q207" s="94">
        <v>4.0000000000000003E-5</v>
      </c>
      <c r="R207" s="94">
        <f t="shared" si="42"/>
        <v>8.0000000000000007E-5</v>
      </c>
      <c r="S207" s="94">
        <v>0</v>
      </c>
      <c r="T207" s="95">
        <f t="shared" si="43"/>
        <v>0</v>
      </c>
      <c r="AR207" s="96" t="s">
        <v>163</v>
      </c>
      <c r="AT207" s="96" t="s">
        <v>101</v>
      </c>
      <c r="AU207" s="96" t="s">
        <v>44</v>
      </c>
      <c r="AY207" s="7" t="s">
        <v>99</v>
      </c>
      <c r="BE207" s="97">
        <f t="shared" si="44"/>
        <v>0</v>
      </c>
      <c r="BF207" s="97">
        <f t="shared" si="45"/>
        <v>0</v>
      </c>
      <c r="BG207" s="97">
        <f t="shared" si="46"/>
        <v>0</v>
      </c>
      <c r="BH207" s="97">
        <f t="shared" si="47"/>
        <v>0</v>
      </c>
      <c r="BI207" s="97">
        <f t="shared" si="48"/>
        <v>0</v>
      </c>
      <c r="BJ207" s="7" t="s">
        <v>44</v>
      </c>
      <c r="BK207" s="98">
        <f t="shared" si="49"/>
        <v>0</v>
      </c>
      <c r="BL207" s="7" t="s">
        <v>163</v>
      </c>
      <c r="BM207" s="96" t="s">
        <v>679</v>
      </c>
    </row>
    <row r="208" spans="2:65" s="1" customFormat="1" ht="24.3" hidden="1" customHeight="1" x14ac:dyDescent="0.2">
      <c r="B208" s="16"/>
      <c r="C208" s="99" t="s">
        <v>394</v>
      </c>
      <c r="D208" s="99" t="s">
        <v>370</v>
      </c>
      <c r="E208" s="100" t="s">
        <v>1605</v>
      </c>
      <c r="F208" s="101" t="s">
        <v>1606</v>
      </c>
      <c r="G208" s="102" t="s">
        <v>222</v>
      </c>
      <c r="H208" s="103">
        <v>2</v>
      </c>
      <c r="I208" s="104"/>
      <c r="J208" s="103">
        <f t="shared" si="40"/>
        <v>0</v>
      </c>
      <c r="K208" s="105"/>
      <c r="L208" s="106"/>
      <c r="M208" s="107" t="s">
        <v>0</v>
      </c>
      <c r="N208" s="108" t="s">
        <v>24</v>
      </c>
      <c r="P208" s="94">
        <f t="shared" si="41"/>
        <v>0</v>
      </c>
      <c r="Q208" s="94">
        <v>2.5000000000000001E-3</v>
      </c>
      <c r="R208" s="94">
        <f t="shared" si="42"/>
        <v>5.0000000000000001E-3</v>
      </c>
      <c r="S208" s="94">
        <v>0</v>
      </c>
      <c r="T208" s="95">
        <f t="shared" si="43"/>
        <v>0</v>
      </c>
      <c r="AR208" s="96" t="s">
        <v>228</v>
      </c>
      <c r="AT208" s="96" t="s">
        <v>370</v>
      </c>
      <c r="AU208" s="96" t="s">
        <v>44</v>
      </c>
      <c r="AY208" s="7" t="s">
        <v>99</v>
      </c>
      <c r="BE208" s="97">
        <f t="shared" si="44"/>
        <v>0</v>
      </c>
      <c r="BF208" s="97">
        <f t="shared" si="45"/>
        <v>0</v>
      </c>
      <c r="BG208" s="97">
        <f t="shared" si="46"/>
        <v>0</v>
      </c>
      <c r="BH208" s="97">
        <f t="shared" si="47"/>
        <v>0</v>
      </c>
      <c r="BI208" s="97">
        <f t="shared" si="48"/>
        <v>0</v>
      </c>
      <c r="BJ208" s="7" t="s">
        <v>44</v>
      </c>
      <c r="BK208" s="98">
        <f t="shared" si="49"/>
        <v>0</v>
      </c>
      <c r="BL208" s="7" t="s">
        <v>163</v>
      </c>
      <c r="BM208" s="96" t="s">
        <v>687</v>
      </c>
    </row>
    <row r="209" spans="2:65" s="1" customFormat="1" ht="24.3" hidden="1" customHeight="1" x14ac:dyDescent="0.2">
      <c r="B209" s="16"/>
      <c r="C209" s="85" t="s">
        <v>399</v>
      </c>
      <c r="D209" s="85" t="s">
        <v>101</v>
      </c>
      <c r="E209" s="86" t="s">
        <v>1607</v>
      </c>
      <c r="F209" s="87" t="s">
        <v>1608</v>
      </c>
      <c r="G209" s="88" t="s">
        <v>222</v>
      </c>
      <c r="H209" s="89">
        <v>10</v>
      </c>
      <c r="I209" s="90"/>
      <c r="J209" s="89">
        <f t="shared" si="40"/>
        <v>0</v>
      </c>
      <c r="K209" s="91"/>
      <c r="L209" s="16"/>
      <c r="M209" s="92" t="s">
        <v>0</v>
      </c>
      <c r="N209" s="93" t="s">
        <v>24</v>
      </c>
      <c r="P209" s="94">
        <f t="shared" si="41"/>
        <v>0</v>
      </c>
      <c r="Q209" s="94">
        <v>7.3999999999999999E-4</v>
      </c>
      <c r="R209" s="94">
        <f t="shared" si="42"/>
        <v>7.4000000000000003E-3</v>
      </c>
      <c r="S209" s="94">
        <v>0</v>
      </c>
      <c r="T209" s="95">
        <f t="shared" si="43"/>
        <v>0</v>
      </c>
      <c r="AR209" s="96" t="s">
        <v>163</v>
      </c>
      <c r="AT209" s="96" t="s">
        <v>101</v>
      </c>
      <c r="AU209" s="96" t="s">
        <v>44</v>
      </c>
      <c r="AY209" s="7" t="s">
        <v>99</v>
      </c>
      <c r="BE209" s="97">
        <f t="shared" si="44"/>
        <v>0</v>
      </c>
      <c r="BF209" s="97">
        <f t="shared" si="45"/>
        <v>0</v>
      </c>
      <c r="BG209" s="97">
        <f t="shared" si="46"/>
        <v>0</v>
      </c>
      <c r="BH209" s="97">
        <f t="shared" si="47"/>
        <v>0</v>
      </c>
      <c r="BI209" s="97">
        <f t="shared" si="48"/>
        <v>0</v>
      </c>
      <c r="BJ209" s="7" t="s">
        <v>44</v>
      </c>
      <c r="BK209" s="98">
        <f t="shared" si="49"/>
        <v>0</v>
      </c>
      <c r="BL209" s="7" t="s">
        <v>163</v>
      </c>
      <c r="BM209" s="96" t="s">
        <v>695</v>
      </c>
    </row>
    <row r="210" spans="2:65" s="1" customFormat="1" ht="21.75" hidden="1" customHeight="1" x14ac:dyDescent="0.2">
      <c r="B210" s="16"/>
      <c r="C210" s="85" t="s">
        <v>403</v>
      </c>
      <c r="D210" s="85" t="s">
        <v>101</v>
      </c>
      <c r="E210" s="86" t="s">
        <v>1609</v>
      </c>
      <c r="F210" s="87" t="s">
        <v>1610</v>
      </c>
      <c r="G210" s="88" t="s">
        <v>143</v>
      </c>
      <c r="H210" s="89">
        <v>3.5</v>
      </c>
      <c r="I210" s="90"/>
      <c r="J210" s="89">
        <f t="shared" si="40"/>
        <v>0</v>
      </c>
      <c r="K210" s="91"/>
      <c r="L210" s="16"/>
      <c r="M210" s="92" t="s">
        <v>0</v>
      </c>
      <c r="N210" s="93" t="s">
        <v>24</v>
      </c>
      <c r="P210" s="94">
        <f t="shared" si="41"/>
        <v>0</v>
      </c>
      <c r="Q210" s="94">
        <v>0</v>
      </c>
      <c r="R210" s="94">
        <f t="shared" si="42"/>
        <v>0</v>
      </c>
      <c r="S210" s="94">
        <v>0</v>
      </c>
      <c r="T210" s="95">
        <f t="shared" si="43"/>
        <v>0</v>
      </c>
      <c r="AR210" s="96" t="s">
        <v>163</v>
      </c>
      <c r="AT210" s="96" t="s">
        <v>101</v>
      </c>
      <c r="AU210" s="96" t="s">
        <v>44</v>
      </c>
      <c r="AY210" s="7" t="s">
        <v>99</v>
      </c>
      <c r="BE210" s="97">
        <f t="shared" si="44"/>
        <v>0</v>
      </c>
      <c r="BF210" s="97">
        <f t="shared" si="45"/>
        <v>0</v>
      </c>
      <c r="BG210" s="97">
        <f t="shared" si="46"/>
        <v>0</v>
      </c>
      <c r="BH210" s="97">
        <f t="shared" si="47"/>
        <v>0</v>
      </c>
      <c r="BI210" s="97">
        <f t="shared" si="48"/>
        <v>0</v>
      </c>
      <c r="BJ210" s="7" t="s">
        <v>44</v>
      </c>
      <c r="BK210" s="98">
        <f t="shared" si="49"/>
        <v>0</v>
      </c>
      <c r="BL210" s="7" t="s">
        <v>163</v>
      </c>
      <c r="BM210" s="96" t="s">
        <v>703</v>
      </c>
    </row>
    <row r="211" spans="2:65" s="6" customFormat="1" ht="22.8" hidden="1" customHeight="1" x14ac:dyDescent="0.25">
      <c r="B211" s="73"/>
      <c r="D211" s="74" t="s">
        <v>40</v>
      </c>
      <c r="E211" s="83" t="s">
        <v>1611</v>
      </c>
      <c r="F211" s="83" t="s">
        <v>1612</v>
      </c>
      <c r="I211" s="76"/>
      <c r="J211" s="84">
        <f>BK211</f>
        <v>0</v>
      </c>
      <c r="L211" s="73"/>
      <c r="M211" s="78"/>
      <c r="P211" s="79">
        <f>SUM(P212:P230)</f>
        <v>0</v>
      </c>
      <c r="R211" s="79">
        <f>SUM(R212:R230)</f>
        <v>1.94499</v>
      </c>
      <c r="T211" s="80">
        <f>SUM(T212:T230)</f>
        <v>0</v>
      </c>
      <c r="AR211" s="74" t="s">
        <v>44</v>
      </c>
      <c r="AT211" s="81" t="s">
        <v>40</v>
      </c>
      <c r="AU211" s="81" t="s">
        <v>42</v>
      </c>
      <c r="AY211" s="74" t="s">
        <v>99</v>
      </c>
      <c r="BK211" s="82">
        <f>SUM(BK212:BK230)</f>
        <v>0</v>
      </c>
    </row>
    <row r="212" spans="2:65" s="1" customFormat="1" ht="24.3" hidden="1" customHeight="1" x14ac:dyDescent="0.2">
      <c r="B212" s="16"/>
      <c r="C212" s="85" t="s">
        <v>407</v>
      </c>
      <c r="D212" s="85" t="s">
        <v>101</v>
      </c>
      <c r="E212" s="86" t="s">
        <v>1613</v>
      </c>
      <c r="F212" s="87" t="s">
        <v>1614</v>
      </c>
      <c r="G212" s="88" t="s">
        <v>222</v>
      </c>
      <c r="H212" s="89">
        <v>67</v>
      </c>
      <c r="I212" s="90"/>
      <c r="J212" s="89">
        <f t="shared" ref="J212:J230" si="50">ROUND(I212*H212,3)</f>
        <v>0</v>
      </c>
      <c r="K212" s="91"/>
      <c r="L212" s="16"/>
      <c r="M212" s="92" t="s">
        <v>0</v>
      </c>
      <c r="N212" s="93" t="s">
        <v>24</v>
      </c>
      <c r="P212" s="94">
        <f t="shared" ref="P212:P230" si="51">O212*H212</f>
        <v>0</v>
      </c>
      <c r="Q212" s="94">
        <v>0</v>
      </c>
      <c r="R212" s="94">
        <f t="shared" ref="R212:R230" si="52">Q212*H212</f>
        <v>0</v>
      </c>
      <c r="S212" s="94">
        <v>0</v>
      </c>
      <c r="T212" s="95">
        <f t="shared" ref="T212:T230" si="53">S212*H212</f>
        <v>0</v>
      </c>
      <c r="AR212" s="96" t="s">
        <v>163</v>
      </c>
      <c r="AT212" s="96" t="s">
        <v>101</v>
      </c>
      <c r="AU212" s="96" t="s">
        <v>44</v>
      </c>
      <c r="AY212" s="7" t="s">
        <v>99</v>
      </c>
      <c r="BE212" s="97">
        <f t="shared" ref="BE212:BE230" si="54">IF(N212="základná",J212,0)</f>
        <v>0</v>
      </c>
      <c r="BF212" s="97">
        <f t="shared" ref="BF212:BF230" si="55">IF(N212="znížená",J212,0)</f>
        <v>0</v>
      </c>
      <c r="BG212" s="97">
        <f t="shared" ref="BG212:BG230" si="56">IF(N212="zákl. prenesená",J212,0)</f>
        <v>0</v>
      </c>
      <c r="BH212" s="97">
        <f t="shared" ref="BH212:BH230" si="57">IF(N212="zníž. prenesená",J212,0)</f>
        <v>0</v>
      </c>
      <c r="BI212" s="97">
        <f t="shared" ref="BI212:BI230" si="58">IF(N212="nulová",J212,0)</f>
        <v>0</v>
      </c>
      <c r="BJ212" s="7" t="s">
        <v>44</v>
      </c>
      <c r="BK212" s="98">
        <f t="shared" ref="BK212:BK230" si="59">ROUND(I212*H212,3)</f>
        <v>0</v>
      </c>
      <c r="BL212" s="7" t="s">
        <v>163</v>
      </c>
      <c r="BM212" s="96" t="s">
        <v>712</v>
      </c>
    </row>
    <row r="213" spans="2:65" s="1" customFormat="1" ht="24.3" hidden="1" customHeight="1" x14ac:dyDescent="0.2">
      <c r="B213" s="16"/>
      <c r="C213" s="85" t="s">
        <v>412</v>
      </c>
      <c r="D213" s="85" t="s">
        <v>101</v>
      </c>
      <c r="E213" s="86" t="s">
        <v>1615</v>
      </c>
      <c r="F213" s="87" t="s">
        <v>1616</v>
      </c>
      <c r="G213" s="88" t="s">
        <v>222</v>
      </c>
      <c r="H213" s="89">
        <v>63</v>
      </c>
      <c r="I213" s="90"/>
      <c r="J213" s="89">
        <f t="shared" si="50"/>
        <v>0</v>
      </c>
      <c r="K213" s="91"/>
      <c r="L213" s="16"/>
      <c r="M213" s="92" t="s">
        <v>0</v>
      </c>
      <c r="N213" s="93" t="s">
        <v>24</v>
      </c>
      <c r="P213" s="94">
        <f t="shared" si="51"/>
        <v>0</v>
      </c>
      <c r="Q213" s="94">
        <v>2.0000000000000002E-5</v>
      </c>
      <c r="R213" s="94">
        <f t="shared" si="52"/>
        <v>1.2600000000000001E-3</v>
      </c>
      <c r="S213" s="94">
        <v>0</v>
      </c>
      <c r="T213" s="95">
        <f t="shared" si="53"/>
        <v>0</v>
      </c>
      <c r="AR213" s="96" t="s">
        <v>163</v>
      </c>
      <c r="AT213" s="96" t="s">
        <v>101</v>
      </c>
      <c r="AU213" s="96" t="s">
        <v>44</v>
      </c>
      <c r="AY213" s="7" t="s">
        <v>99</v>
      </c>
      <c r="BE213" s="97">
        <f t="shared" si="54"/>
        <v>0</v>
      </c>
      <c r="BF213" s="97">
        <f t="shared" si="55"/>
        <v>0</v>
      </c>
      <c r="BG213" s="97">
        <f t="shared" si="56"/>
        <v>0</v>
      </c>
      <c r="BH213" s="97">
        <f t="shared" si="57"/>
        <v>0</v>
      </c>
      <c r="BI213" s="97">
        <f t="shared" si="58"/>
        <v>0</v>
      </c>
      <c r="BJ213" s="7" t="s">
        <v>44</v>
      </c>
      <c r="BK213" s="98">
        <f t="shared" si="59"/>
        <v>0</v>
      </c>
      <c r="BL213" s="7" t="s">
        <v>163</v>
      </c>
      <c r="BM213" s="96" t="s">
        <v>720</v>
      </c>
    </row>
    <row r="214" spans="2:65" s="1" customFormat="1" ht="24.3" hidden="1" customHeight="1" x14ac:dyDescent="0.2">
      <c r="B214" s="16"/>
      <c r="C214" s="99" t="s">
        <v>416</v>
      </c>
      <c r="D214" s="99" t="s">
        <v>370</v>
      </c>
      <c r="E214" s="100" t="s">
        <v>1617</v>
      </c>
      <c r="F214" s="101" t="s">
        <v>1618</v>
      </c>
      <c r="G214" s="102" t="s">
        <v>222</v>
      </c>
      <c r="H214" s="103">
        <v>3</v>
      </c>
      <c r="I214" s="104"/>
      <c r="J214" s="103">
        <f t="shared" si="50"/>
        <v>0</v>
      </c>
      <c r="K214" s="105"/>
      <c r="L214" s="106"/>
      <c r="M214" s="107" t="s">
        <v>0</v>
      </c>
      <c r="N214" s="108" t="s">
        <v>24</v>
      </c>
      <c r="P214" s="94">
        <f t="shared" si="51"/>
        <v>0</v>
      </c>
      <c r="Q214" s="94">
        <v>0</v>
      </c>
      <c r="R214" s="94">
        <f t="shared" si="52"/>
        <v>0</v>
      </c>
      <c r="S214" s="94">
        <v>0</v>
      </c>
      <c r="T214" s="95">
        <f t="shared" si="53"/>
        <v>0</v>
      </c>
      <c r="AR214" s="96" t="s">
        <v>228</v>
      </c>
      <c r="AT214" s="96" t="s">
        <v>370</v>
      </c>
      <c r="AU214" s="96" t="s">
        <v>44</v>
      </c>
      <c r="AY214" s="7" t="s">
        <v>99</v>
      </c>
      <c r="BE214" s="97">
        <f t="shared" si="54"/>
        <v>0</v>
      </c>
      <c r="BF214" s="97">
        <f t="shared" si="55"/>
        <v>0</v>
      </c>
      <c r="BG214" s="97">
        <f t="shared" si="56"/>
        <v>0</v>
      </c>
      <c r="BH214" s="97">
        <f t="shared" si="57"/>
        <v>0</v>
      </c>
      <c r="BI214" s="97">
        <f t="shared" si="58"/>
        <v>0</v>
      </c>
      <c r="BJ214" s="7" t="s">
        <v>44</v>
      </c>
      <c r="BK214" s="98">
        <f t="shared" si="59"/>
        <v>0</v>
      </c>
      <c r="BL214" s="7" t="s">
        <v>163</v>
      </c>
      <c r="BM214" s="96" t="s">
        <v>728</v>
      </c>
    </row>
    <row r="215" spans="2:65" s="1" customFormat="1" ht="24.3" hidden="1" customHeight="1" x14ac:dyDescent="0.2">
      <c r="B215" s="16"/>
      <c r="C215" s="99" t="s">
        <v>420</v>
      </c>
      <c r="D215" s="99" t="s">
        <v>370</v>
      </c>
      <c r="E215" s="100" t="s">
        <v>1619</v>
      </c>
      <c r="F215" s="101" t="s">
        <v>1620</v>
      </c>
      <c r="G215" s="102" t="s">
        <v>222</v>
      </c>
      <c r="H215" s="103">
        <v>1</v>
      </c>
      <c r="I215" s="104"/>
      <c r="J215" s="103">
        <f t="shared" si="50"/>
        <v>0</v>
      </c>
      <c r="K215" s="105"/>
      <c r="L215" s="106"/>
      <c r="M215" s="107" t="s">
        <v>0</v>
      </c>
      <c r="N215" s="108" t="s">
        <v>24</v>
      </c>
      <c r="P215" s="94">
        <f t="shared" si="51"/>
        <v>0</v>
      </c>
      <c r="Q215" s="94">
        <v>1.089E-2</v>
      </c>
      <c r="R215" s="94">
        <f t="shared" si="52"/>
        <v>1.089E-2</v>
      </c>
      <c r="S215" s="94">
        <v>0</v>
      </c>
      <c r="T215" s="95">
        <f t="shared" si="53"/>
        <v>0</v>
      </c>
      <c r="AR215" s="96" t="s">
        <v>228</v>
      </c>
      <c r="AT215" s="96" t="s">
        <v>370</v>
      </c>
      <c r="AU215" s="96" t="s">
        <v>44</v>
      </c>
      <c r="AY215" s="7" t="s">
        <v>99</v>
      </c>
      <c r="BE215" s="97">
        <f t="shared" si="54"/>
        <v>0</v>
      </c>
      <c r="BF215" s="97">
        <f t="shared" si="55"/>
        <v>0</v>
      </c>
      <c r="BG215" s="97">
        <f t="shared" si="56"/>
        <v>0</v>
      </c>
      <c r="BH215" s="97">
        <f t="shared" si="57"/>
        <v>0</v>
      </c>
      <c r="BI215" s="97">
        <f t="shared" si="58"/>
        <v>0</v>
      </c>
      <c r="BJ215" s="7" t="s">
        <v>44</v>
      </c>
      <c r="BK215" s="98">
        <f t="shared" si="59"/>
        <v>0</v>
      </c>
      <c r="BL215" s="7" t="s">
        <v>163</v>
      </c>
      <c r="BM215" s="96" t="s">
        <v>736</v>
      </c>
    </row>
    <row r="216" spans="2:65" s="1" customFormat="1" ht="21.75" hidden="1" customHeight="1" x14ac:dyDescent="0.2">
      <c r="B216" s="16"/>
      <c r="C216" s="99" t="s">
        <v>424</v>
      </c>
      <c r="D216" s="99" t="s">
        <v>370</v>
      </c>
      <c r="E216" s="100" t="s">
        <v>1621</v>
      </c>
      <c r="F216" s="101" t="s">
        <v>1622</v>
      </c>
      <c r="G216" s="102" t="s">
        <v>222</v>
      </c>
      <c r="H216" s="103">
        <v>8</v>
      </c>
      <c r="I216" s="104"/>
      <c r="J216" s="103">
        <f t="shared" si="50"/>
        <v>0</v>
      </c>
      <c r="K216" s="105"/>
      <c r="L216" s="106"/>
      <c r="M216" s="107" t="s">
        <v>0</v>
      </c>
      <c r="N216" s="108" t="s">
        <v>24</v>
      </c>
      <c r="P216" s="94">
        <f t="shared" si="51"/>
        <v>0</v>
      </c>
      <c r="Q216" s="94">
        <v>1.3610000000000001E-2</v>
      </c>
      <c r="R216" s="94">
        <f t="shared" si="52"/>
        <v>0.10888</v>
      </c>
      <c r="S216" s="94">
        <v>0</v>
      </c>
      <c r="T216" s="95">
        <f t="shared" si="53"/>
        <v>0</v>
      </c>
      <c r="AR216" s="96" t="s">
        <v>228</v>
      </c>
      <c r="AT216" s="96" t="s">
        <v>370</v>
      </c>
      <c r="AU216" s="96" t="s">
        <v>44</v>
      </c>
      <c r="AY216" s="7" t="s">
        <v>99</v>
      </c>
      <c r="BE216" s="97">
        <f t="shared" si="54"/>
        <v>0</v>
      </c>
      <c r="BF216" s="97">
        <f t="shared" si="55"/>
        <v>0</v>
      </c>
      <c r="BG216" s="97">
        <f t="shared" si="56"/>
        <v>0</v>
      </c>
      <c r="BH216" s="97">
        <f t="shared" si="57"/>
        <v>0</v>
      </c>
      <c r="BI216" s="97">
        <f t="shared" si="58"/>
        <v>0</v>
      </c>
      <c r="BJ216" s="7" t="s">
        <v>44</v>
      </c>
      <c r="BK216" s="98">
        <f t="shared" si="59"/>
        <v>0</v>
      </c>
      <c r="BL216" s="7" t="s">
        <v>163</v>
      </c>
      <c r="BM216" s="96" t="s">
        <v>744</v>
      </c>
    </row>
    <row r="217" spans="2:65" s="1" customFormat="1" ht="24.3" hidden="1" customHeight="1" x14ac:dyDescent="0.2">
      <c r="B217" s="16"/>
      <c r="C217" s="99" t="s">
        <v>428</v>
      </c>
      <c r="D217" s="99" t="s">
        <v>370</v>
      </c>
      <c r="E217" s="100" t="s">
        <v>1623</v>
      </c>
      <c r="F217" s="101" t="s">
        <v>1624</v>
      </c>
      <c r="G217" s="102" t="s">
        <v>222</v>
      </c>
      <c r="H217" s="103">
        <v>1</v>
      </c>
      <c r="I217" s="104"/>
      <c r="J217" s="103">
        <f t="shared" si="50"/>
        <v>0</v>
      </c>
      <c r="K217" s="105"/>
      <c r="L217" s="106"/>
      <c r="M217" s="107" t="s">
        <v>0</v>
      </c>
      <c r="N217" s="108" t="s">
        <v>24</v>
      </c>
      <c r="P217" s="94">
        <f t="shared" si="51"/>
        <v>0</v>
      </c>
      <c r="Q217" s="94">
        <v>1.6330000000000001E-2</v>
      </c>
      <c r="R217" s="94">
        <f t="shared" si="52"/>
        <v>1.6330000000000001E-2</v>
      </c>
      <c r="S217" s="94">
        <v>0</v>
      </c>
      <c r="T217" s="95">
        <f t="shared" si="53"/>
        <v>0</v>
      </c>
      <c r="AR217" s="96" t="s">
        <v>228</v>
      </c>
      <c r="AT217" s="96" t="s">
        <v>370</v>
      </c>
      <c r="AU217" s="96" t="s">
        <v>44</v>
      </c>
      <c r="AY217" s="7" t="s">
        <v>99</v>
      </c>
      <c r="BE217" s="97">
        <f t="shared" si="54"/>
        <v>0</v>
      </c>
      <c r="BF217" s="97">
        <f t="shared" si="55"/>
        <v>0</v>
      </c>
      <c r="BG217" s="97">
        <f t="shared" si="56"/>
        <v>0</v>
      </c>
      <c r="BH217" s="97">
        <f t="shared" si="57"/>
        <v>0</v>
      </c>
      <c r="BI217" s="97">
        <f t="shared" si="58"/>
        <v>0</v>
      </c>
      <c r="BJ217" s="7" t="s">
        <v>44</v>
      </c>
      <c r="BK217" s="98">
        <f t="shared" si="59"/>
        <v>0</v>
      </c>
      <c r="BL217" s="7" t="s">
        <v>163</v>
      </c>
      <c r="BM217" s="96" t="s">
        <v>750</v>
      </c>
    </row>
    <row r="218" spans="2:65" s="1" customFormat="1" ht="21.75" hidden="1" customHeight="1" x14ac:dyDescent="0.2">
      <c r="B218" s="16"/>
      <c r="C218" s="99" t="s">
        <v>432</v>
      </c>
      <c r="D218" s="99" t="s">
        <v>370</v>
      </c>
      <c r="E218" s="100" t="s">
        <v>1625</v>
      </c>
      <c r="F218" s="101" t="s">
        <v>1626</v>
      </c>
      <c r="G218" s="102" t="s">
        <v>222</v>
      </c>
      <c r="H218" s="103">
        <v>4</v>
      </c>
      <c r="I218" s="104"/>
      <c r="J218" s="103">
        <f t="shared" si="50"/>
        <v>0</v>
      </c>
      <c r="K218" s="105"/>
      <c r="L218" s="106"/>
      <c r="M218" s="107" t="s">
        <v>0</v>
      </c>
      <c r="N218" s="108" t="s">
        <v>24</v>
      </c>
      <c r="P218" s="94">
        <f t="shared" si="51"/>
        <v>0</v>
      </c>
      <c r="Q218" s="94">
        <v>2.1770000000000001E-2</v>
      </c>
      <c r="R218" s="94">
        <f t="shared" si="52"/>
        <v>8.7080000000000005E-2</v>
      </c>
      <c r="S218" s="94">
        <v>0</v>
      </c>
      <c r="T218" s="95">
        <f t="shared" si="53"/>
        <v>0</v>
      </c>
      <c r="AR218" s="96" t="s">
        <v>228</v>
      </c>
      <c r="AT218" s="96" t="s">
        <v>370</v>
      </c>
      <c r="AU218" s="96" t="s">
        <v>44</v>
      </c>
      <c r="AY218" s="7" t="s">
        <v>99</v>
      </c>
      <c r="BE218" s="97">
        <f t="shared" si="54"/>
        <v>0</v>
      </c>
      <c r="BF218" s="97">
        <f t="shared" si="55"/>
        <v>0</v>
      </c>
      <c r="BG218" s="97">
        <f t="shared" si="56"/>
        <v>0</v>
      </c>
      <c r="BH218" s="97">
        <f t="shared" si="57"/>
        <v>0</v>
      </c>
      <c r="BI218" s="97">
        <f t="shared" si="58"/>
        <v>0</v>
      </c>
      <c r="BJ218" s="7" t="s">
        <v>44</v>
      </c>
      <c r="BK218" s="98">
        <f t="shared" si="59"/>
        <v>0</v>
      </c>
      <c r="BL218" s="7" t="s">
        <v>163</v>
      </c>
      <c r="BM218" s="96" t="s">
        <v>758</v>
      </c>
    </row>
    <row r="219" spans="2:65" s="1" customFormat="1" ht="21.75" hidden="1" customHeight="1" x14ac:dyDescent="0.2">
      <c r="B219" s="16"/>
      <c r="C219" s="99" t="s">
        <v>436</v>
      </c>
      <c r="D219" s="99" t="s">
        <v>370</v>
      </c>
      <c r="E219" s="100" t="s">
        <v>1627</v>
      </c>
      <c r="F219" s="101" t="s">
        <v>1628</v>
      </c>
      <c r="G219" s="102" t="s">
        <v>222</v>
      </c>
      <c r="H219" s="103">
        <v>3</v>
      </c>
      <c r="I219" s="104"/>
      <c r="J219" s="103">
        <f t="shared" si="50"/>
        <v>0</v>
      </c>
      <c r="K219" s="105"/>
      <c r="L219" s="106"/>
      <c r="M219" s="107" t="s">
        <v>0</v>
      </c>
      <c r="N219" s="108" t="s">
        <v>24</v>
      </c>
      <c r="P219" s="94">
        <f t="shared" si="51"/>
        <v>0</v>
      </c>
      <c r="Q219" s="94">
        <v>2.7220000000000001E-2</v>
      </c>
      <c r="R219" s="94">
        <f t="shared" si="52"/>
        <v>8.166000000000001E-2</v>
      </c>
      <c r="S219" s="94">
        <v>0</v>
      </c>
      <c r="T219" s="95">
        <f t="shared" si="53"/>
        <v>0</v>
      </c>
      <c r="AR219" s="96" t="s">
        <v>228</v>
      </c>
      <c r="AT219" s="96" t="s">
        <v>370</v>
      </c>
      <c r="AU219" s="96" t="s">
        <v>44</v>
      </c>
      <c r="AY219" s="7" t="s">
        <v>99</v>
      </c>
      <c r="BE219" s="97">
        <f t="shared" si="54"/>
        <v>0</v>
      </c>
      <c r="BF219" s="97">
        <f t="shared" si="55"/>
        <v>0</v>
      </c>
      <c r="BG219" s="97">
        <f t="shared" si="56"/>
        <v>0</v>
      </c>
      <c r="BH219" s="97">
        <f t="shared" si="57"/>
        <v>0</v>
      </c>
      <c r="BI219" s="97">
        <f t="shared" si="58"/>
        <v>0</v>
      </c>
      <c r="BJ219" s="7" t="s">
        <v>44</v>
      </c>
      <c r="BK219" s="98">
        <f t="shared" si="59"/>
        <v>0</v>
      </c>
      <c r="BL219" s="7" t="s">
        <v>163</v>
      </c>
      <c r="BM219" s="96" t="s">
        <v>766</v>
      </c>
    </row>
    <row r="220" spans="2:65" s="1" customFormat="1" ht="24.3" hidden="1" customHeight="1" x14ac:dyDescent="0.2">
      <c r="B220" s="16"/>
      <c r="C220" s="99" t="s">
        <v>440</v>
      </c>
      <c r="D220" s="99" t="s">
        <v>370</v>
      </c>
      <c r="E220" s="100" t="s">
        <v>1629</v>
      </c>
      <c r="F220" s="101" t="s">
        <v>1630</v>
      </c>
      <c r="G220" s="102" t="s">
        <v>222</v>
      </c>
      <c r="H220" s="103">
        <v>16</v>
      </c>
      <c r="I220" s="104"/>
      <c r="J220" s="103">
        <f t="shared" si="50"/>
        <v>0</v>
      </c>
      <c r="K220" s="105"/>
      <c r="L220" s="106"/>
      <c r="M220" s="107" t="s">
        <v>0</v>
      </c>
      <c r="N220" s="108" t="s">
        <v>24</v>
      </c>
      <c r="P220" s="94">
        <f t="shared" si="51"/>
        <v>0</v>
      </c>
      <c r="Q220" s="94">
        <v>3.2660000000000002E-2</v>
      </c>
      <c r="R220" s="94">
        <f t="shared" si="52"/>
        <v>0.52256000000000002</v>
      </c>
      <c r="S220" s="94">
        <v>0</v>
      </c>
      <c r="T220" s="95">
        <f t="shared" si="53"/>
        <v>0</v>
      </c>
      <c r="AR220" s="96" t="s">
        <v>228</v>
      </c>
      <c r="AT220" s="96" t="s">
        <v>370</v>
      </c>
      <c r="AU220" s="96" t="s">
        <v>44</v>
      </c>
      <c r="AY220" s="7" t="s">
        <v>99</v>
      </c>
      <c r="BE220" s="97">
        <f t="shared" si="54"/>
        <v>0</v>
      </c>
      <c r="BF220" s="97">
        <f t="shared" si="55"/>
        <v>0</v>
      </c>
      <c r="BG220" s="97">
        <f t="shared" si="56"/>
        <v>0</v>
      </c>
      <c r="BH220" s="97">
        <f t="shared" si="57"/>
        <v>0</v>
      </c>
      <c r="BI220" s="97">
        <f t="shared" si="58"/>
        <v>0</v>
      </c>
      <c r="BJ220" s="7" t="s">
        <v>44</v>
      </c>
      <c r="BK220" s="98">
        <f t="shared" si="59"/>
        <v>0</v>
      </c>
      <c r="BL220" s="7" t="s">
        <v>163</v>
      </c>
      <c r="BM220" s="96" t="s">
        <v>776</v>
      </c>
    </row>
    <row r="221" spans="2:65" s="1" customFormat="1" ht="21.75" hidden="1" customHeight="1" x14ac:dyDescent="0.2">
      <c r="B221" s="16"/>
      <c r="C221" s="99" t="s">
        <v>444</v>
      </c>
      <c r="D221" s="99" t="s">
        <v>370</v>
      </c>
      <c r="E221" s="100" t="s">
        <v>1631</v>
      </c>
      <c r="F221" s="101" t="s">
        <v>1632</v>
      </c>
      <c r="G221" s="102" t="s">
        <v>222</v>
      </c>
      <c r="H221" s="103">
        <v>5</v>
      </c>
      <c r="I221" s="104"/>
      <c r="J221" s="103">
        <f t="shared" si="50"/>
        <v>0</v>
      </c>
      <c r="K221" s="105"/>
      <c r="L221" s="106"/>
      <c r="M221" s="107" t="s">
        <v>0</v>
      </c>
      <c r="N221" s="108" t="s">
        <v>24</v>
      </c>
      <c r="P221" s="94">
        <f t="shared" si="51"/>
        <v>0</v>
      </c>
      <c r="Q221" s="94">
        <v>1.5769999999999999E-2</v>
      </c>
      <c r="R221" s="94">
        <f t="shared" si="52"/>
        <v>7.8850000000000003E-2</v>
      </c>
      <c r="S221" s="94">
        <v>0</v>
      </c>
      <c r="T221" s="95">
        <f t="shared" si="53"/>
        <v>0</v>
      </c>
      <c r="AR221" s="96" t="s">
        <v>228</v>
      </c>
      <c r="AT221" s="96" t="s">
        <v>370</v>
      </c>
      <c r="AU221" s="96" t="s">
        <v>44</v>
      </c>
      <c r="AY221" s="7" t="s">
        <v>99</v>
      </c>
      <c r="BE221" s="97">
        <f t="shared" si="54"/>
        <v>0</v>
      </c>
      <c r="BF221" s="97">
        <f t="shared" si="55"/>
        <v>0</v>
      </c>
      <c r="BG221" s="97">
        <f t="shared" si="56"/>
        <v>0</v>
      </c>
      <c r="BH221" s="97">
        <f t="shared" si="57"/>
        <v>0</v>
      </c>
      <c r="BI221" s="97">
        <f t="shared" si="58"/>
        <v>0</v>
      </c>
      <c r="BJ221" s="7" t="s">
        <v>44</v>
      </c>
      <c r="BK221" s="98">
        <f t="shared" si="59"/>
        <v>0</v>
      </c>
      <c r="BL221" s="7" t="s">
        <v>163</v>
      </c>
      <c r="BM221" s="96" t="s">
        <v>784</v>
      </c>
    </row>
    <row r="222" spans="2:65" s="1" customFormat="1" ht="24.3" hidden="1" customHeight="1" x14ac:dyDescent="0.2">
      <c r="B222" s="16"/>
      <c r="C222" s="99" t="s">
        <v>448</v>
      </c>
      <c r="D222" s="99" t="s">
        <v>370</v>
      </c>
      <c r="E222" s="100" t="s">
        <v>1633</v>
      </c>
      <c r="F222" s="101" t="s">
        <v>1634</v>
      </c>
      <c r="G222" s="102" t="s">
        <v>222</v>
      </c>
      <c r="H222" s="103">
        <v>2</v>
      </c>
      <c r="I222" s="104"/>
      <c r="J222" s="103">
        <f t="shared" si="50"/>
        <v>0</v>
      </c>
      <c r="K222" s="105"/>
      <c r="L222" s="106"/>
      <c r="M222" s="107" t="s">
        <v>0</v>
      </c>
      <c r="N222" s="108" t="s">
        <v>24</v>
      </c>
      <c r="P222" s="94">
        <f t="shared" si="51"/>
        <v>0</v>
      </c>
      <c r="Q222" s="94">
        <v>2.5229999999999999E-2</v>
      </c>
      <c r="R222" s="94">
        <f t="shared" si="52"/>
        <v>5.0459999999999998E-2</v>
      </c>
      <c r="S222" s="94">
        <v>0</v>
      </c>
      <c r="T222" s="95">
        <f t="shared" si="53"/>
        <v>0</v>
      </c>
      <c r="AR222" s="96" t="s">
        <v>228</v>
      </c>
      <c r="AT222" s="96" t="s">
        <v>370</v>
      </c>
      <c r="AU222" s="96" t="s">
        <v>44</v>
      </c>
      <c r="AY222" s="7" t="s">
        <v>99</v>
      </c>
      <c r="BE222" s="97">
        <f t="shared" si="54"/>
        <v>0</v>
      </c>
      <c r="BF222" s="97">
        <f t="shared" si="55"/>
        <v>0</v>
      </c>
      <c r="BG222" s="97">
        <f t="shared" si="56"/>
        <v>0</v>
      </c>
      <c r="BH222" s="97">
        <f t="shared" si="57"/>
        <v>0</v>
      </c>
      <c r="BI222" s="97">
        <f t="shared" si="58"/>
        <v>0</v>
      </c>
      <c r="BJ222" s="7" t="s">
        <v>44</v>
      </c>
      <c r="BK222" s="98">
        <f t="shared" si="59"/>
        <v>0</v>
      </c>
      <c r="BL222" s="7" t="s">
        <v>163</v>
      </c>
      <c r="BM222" s="96" t="s">
        <v>793</v>
      </c>
    </row>
    <row r="223" spans="2:65" s="1" customFormat="1" ht="24.3" hidden="1" customHeight="1" x14ac:dyDescent="0.2">
      <c r="B223" s="16"/>
      <c r="C223" s="99" t="s">
        <v>452</v>
      </c>
      <c r="D223" s="99" t="s">
        <v>370</v>
      </c>
      <c r="E223" s="100" t="s">
        <v>1635</v>
      </c>
      <c r="F223" s="101" t="s">
        <v>1636</v>
      </c>
      <c r="G223" s="102" t="s">
        <v>222</v>
      </c>
      <c r="H223" s="103">
        <v>1</v>
      </c>
      <c r="I223" s="104"/>
      <c r="J223" s="103">
        <f t="shared" si="50"/>
        <v>0</v>
      </c>
      <c r="K223" s="105"/>
      <c r="L223" s="106"/>
      <c r="M223" s="107" t="s">
        <v>0</v>
      </c>
      <c r="N223" s="108" t="s">
        <v>24</v>
      </c>
      <c r="P223" s="94">
        <f t="shared" si="51"/>
        <v>0</v>
      </c>
      <c r="Q223" s="94">
        <v>3.1539999999999999E-2</v>
      </c>
      <c r="R223" s="94">
        <f t="shared" si="52"/>
        <v>3.1539999999999999E-2</v>
      </c>
      <c r="S223" s="94">
        <v>0</v>
      </c>
      <c r="T223" s="95">
        <f t="shared" si="53"/>
        <v>0</v>
      </c>
      <c r="AR223" s="96" t="s">
        <v>228</v>
      </c>
      <c r="AT223" s="96" t="s">
        <v>370</v>
      </c>
      <c r="AU223" s="96" t="s">
        <v>44</v>
      </c>
      <c r="AY223" s="7" t="s">
        <v>99</v>
      </c>
      <c r="BE223" s="97">
        <f t="shared" si="54"/>
        <v>0</v>
      </c>
      <c r="BF223" s="97">
        <f t="shared" si="55"/>
        <v>0</v>
      </c>
      <c r="BG223" s="97">
        <f t="shared" si="56"/>
        <v>0</v>
      </c>
      <c r="BH223" s="97">
        <f t="shared" si="57"/>
        <v>0</v>
      </c>
      <c r="BI223" s="97">
        <f t="shared" si="58"/>
        <v>0</v>
      </c>
      <c r="BJ223" s="7" t="s">
        <v>44</v>
      </c>
      <c r="BK223" s="98">
        <f t="shared" si="59"/>
        <v>0</v>
      </c>
      <c r="BL223" s="7" t="s">
        <v>163</v>
      </c>
      <c r="BM223" s="96" t="s">
        <v>801</v>
      </c>
    </row>
    <row r="224" spans="2:65" s="1" customFormat="1" ht="24.3" hidden="1" customHeight="1" x14ac:dyDescent="0.2">
      <c r="B224" s="16"/>
      <c r="C224" s="99" t="s">
        <v>456</v>
      </c>
      <c r="D224" s="99" t="s">
        <v>370</v>
      </c>
      <c r="E224" s="100" t="s">
        <v>1637</v>
      </c>
      <c r="F224" s="101" t="s">
        <v>1638</v>
      </c>
      <c r="G224" s="102" t="s">
        <v>222</v>
      </c>
      <c r="H224" s="103">
        <v>19</v>
      </c>
      <c r="I224" s="104"/>
      <c r="J224" s="103">
        <f t="shared" si="50"/>
        <v>0</v>
      </c>
      <c r="K224" s="105"/>
      <c r="L224" s="106"/>
      <c r="M224" s="107" t="s">
        <v>0</v>
      </c>
      <c r="N224" s="108" t="s">
        <v>24</v>
      </c>
      <c r="P224" s="94">
        <f t="shared" si="51"/>
        <v>0</v>
      </c>
      <c r="Q224" s="94">
        <v>3.7839999999999999E-2</v>
      </c>
      <c r="R224" s="94">
        <f t="shared" si="52"/>
        <v>0.71895999999999993</v>
      </c>
      <c r="S224" s="94">
        <v>0</v>
      </c>
      <c r="T224" s="95">
        <f t="shared" si="53"/>
        <v>0</v>
      </c>
      <c r="AR224" s="96" t="s">
        <v>228</v>
      </c>
      <c r="AT224" s="96" t="s">
        <v>370</v>
      </c>
      <c r="AU224" s="96" t="s">
        <v>44</v>
      </c>
      <c r="AY224" s="7" t="s">
        <v>99</v>
      </c>
      <c r="BE224" s="97">
        <f t="shared" si="54"/>
        <v>0</v>
      </c>
      <c r="BF224" s="97">
        <f t="shared" si="55"/>
        <v>0</v>
      </c>
      <c r="BG224" s="97">
        <f t="shared" si="56"/>
        <v>0</v>
      </c>
      <c r="BH224" s="97">
        <f t="shared" si="57"/>
        <v>0</v>
      </c>
      <c r="BI224" s="97">
        <f t="shared" si="58"/>
        <v>0</v>
      </c>
      <c r="BJ224" s="7" t="s">
        <v>44</v>
      </c>
      <c r="BK224" s="98">
        <f t="shared" si="59"/>
        <v>0</v>
      </c>
      <c r="BL224" s="7" t="s">
        <v>163</v>
      </c>
      <c r="BM224" s="96" t="s">
        <v>807</v>
      </c>
    </row>
    <row r="225" spans="2:65" s="1" customFormat="1" ht="24.3" hidden="1" customHeight="1" x14ac:dyDescent="0.2">
      <c r="B225" s="16"/>
      <c r="C225" s="85" t="s">
        <v>460</v>
      </c>
      <c r="D225" s="85" t="s">
        <v>101</v>
      </c>
      <c r="E225" s="86" t="s">
        <v>1639</v>
      </c>
      <c r="F225" s="87" t="s">
        <v>1640</v>
      </c>
      <c r="G225" s="88" t="s">
        <v>1489</v>
      </c>
      <c r="H225" s="89">
        <v>4</v>
      </c>
      <c r="I225" s="90"/>
      <c r="J225" s="89">
        <f t="shared" si="50"/>
        <v>0</v>
      </c>
      <c r="K225" s="91"/>
      <c r="L225" s="16"/>
      <c r="M225" s="92" t="s">
        <v>0</v>
      </c>
      <c r="N225" s="93" t="s">
        <v>24</v>
      </c>
      <c r="P225" s="94">
        <f t="shared" si="51"/>
        <v>0</v>
      </c>
      <c r="Q225" s="94">
        <v>0</v>
      </c>
      <c r="R225" s="94">
        <f t="shared" si="52"/>
        <v>0</v>
      </c>
      <c r="S225" s="94">
        <v>0</v>
      </c>
      <c r="T225" s="95">
        <f t="shared" si="53"/>
        <v>0</v>
      </c>
      <c r="AR225" s="96" t="s">
        <v>163</v>
      </c>
      <c r="AT225" s="96" t="s">
        <v>101</v>
      </c>
      <c r="AU225" s="96" t="s">
        <v>44</v>
      </c>
      <c r="AY225" s="7" t="s">
        <v>99</v>
      </c>
      <c r="BE225" s="97">
        <f t="shared" si="54"/>
        <v>0</v>
      </c>
      <c r="BF225" s="97">
        <f t="shared" si="55"/>
        <v>0</v>
      </c>
      <c r="BG225" s="97">
        <f t="shared" si="56"/>
        <v>0</v>
      </c>
      <c r="BH225" s="97">
        <f t="shared" si="57"/>
        <v>0</v>
      </c>
      <c r="BI225" s="97">
        <f t="shared" si="58"/>
        <v>0</v>
      </c>
      <c r="BJ225" s="7" t="s">
        <v>44</v>
      </c>
      <c r="BK225" s="98">
        <f t="shared" si="59"/>
        <v>0</v>
      </c>
      <c r="BL225" s="7" t="s">
        <v>163</v>
      </c>
      <c r="BM225" s="96" t="s">
        <v>815</v>
      </c>
    </row>
    <row r="226" spans="2:65" s="1" customFormat="1" ht="24.3" hidden="1" customHeight="1" x14ac:dyDescent="0.2">
      <c r="B226" s="16"/>
      <c r="C226" s="99" t="s">
        <v>464</v>
      </c>
      <c r="D226" s="99" t="s">
        <v>370</v>
      </c>
      <c r="E226" s="100" t="s">
        <v>1641</v>
      </c>
      <c r="F226" s="101" t="s">
        <v>1642</v>
      </c>
      <c r="G226" s="102" t="s">
        <v>222</v>
      </c>
      <c r="H226" s="103">
        <v>4</v>
      </c>
      <c r="I226" s="104"/>
      <c r="J226" s="103">
        <f t="shared" si="50"/>
        <v>0</v>
      </c>
      <c r="K226" s="105"/>
      <c r="L226" s="106"/>
      <c r="M226" s="107" t="s">
        <v>0</v>
      </c>
      <c r="N226" s="108" t="s">
        <v>24</v>
      </c>
      <c r="P226" s="94">
        <f t="shared" si="51"/>
        <v>0</v>
      </c>
      <c r="Q226" s="94">
        <v>5.9130000000000002E-2</v>
      </c>
      <c r="R226" s="94">
        <f t="shared" si="52"/>
        <v>0.23652000000000001</v>
      </c>
      <c r="S226" s="94">
        <v>0</v>
      </c>
      <c r="T226" s="95">
        <f t="shared" si="53"/>
        <v>0</v>
      </c>
      <c r="AR226" s="96" t="s">
        <v>228</v>
      </c>
      <c r="AT226" s="96" t="s">
        <v>370</v>
      </c>
      <c r="AU226" s="96" t="s">
        <v>44</v>
      </c>
      <c r="AY226" s="7" t="s">
        <v>99</v>
      </c>
      <c r="BE226" s="97">
        <f t="shared" si="54"/>
        <v>0</v>
      </c>
      <c r="BF226" s="97">
        <f t="shared" si="55"/>
        <v>0</v>
      </c>
      <c r="BG226" s="97">
        <f t="shared" si="56"/>
        <v>0</v>
      </c>
      <c r="BH226" s="97">
        <f t="shared" si="57"/>
        <v>0</v>
      </c>
      <c r="BI226" s="97">
        <f t="shared" si="58"/>
        <v>0</v>
      </c>
      <c r="BJ226" s="7" t="s">
        <v>44</v>
      </c>
      <c r="BK226" s="98">
        <f t="shared" si="59"/>
        <v>0</v>
      </c>
      <c r="BL226" s="7" t="s">
        <v>163</v>
      </c>
      <c r="BM226" s="96" t="s">
        <v>823</v>
      </c>
    </row>
    <row r="227" spans="2:65" s="1" customFormat="1" ht="24.3" hidden="1" customHeight="1" x14ac:dyDescent="0.2">
      <c r="B227" s="16"/>
      <c r="C227" s="85" t="s">
        <v>468</v>
      </c>
      <c r="D227" s="85" t="s">
        <v>101</v>
      </c>
      <c r="E227" s="86" t="s">
        <v>1643</v>
      </c>
      <c r="F227" s="87" t="s">
        <v>1644</v>
      </c>
      <c r="G227" s="88" t="s">
        <v>143</v>
      </c>
      <c r="H227" s="89">
        <v>2.5</v>
      </c>
      <c r="I227" s="90"/>
      <c r="J227" s="89">
        <f t="shared" si="50"/>
        <v>0</v>
      </c>
      <c r="K227" s="91"/>
      <c r="L227" s="16"/>
      <c r="M227" s="92" t="s">
        <v>0</v>
      </c>
      <c r="N227" s="93" t="s">
        <v>24</v>
      </c>
      <c r="P227" s="94">
        <f t="shared" si="51"/>
        <v>0</v>
      </c>
      <c r="Q227" s="94">
        <v>0</v>
      </c>
      <c r="R227" s="94">
        <f t="shared" si="52"/>
        <v>0</v>
      </c>
      <c r="S227" s="94">
        <v>0</v>
      </c>
      <c r="T227" s="95">
        <f t="shared" si="53"/>
        <v>0</v>
      </c>
      <c r="AR227" s="96" t="s">
        <v>163</v>
      </c>
      <c r="AT227" s="96" t="s">
        <v>101</v>
      </c>
      <c r="AU227" s="96" t="s">
        <v>44</v>
      </c>
      <c r="AY227" s="7" t="s">
        <v>99</v>
      </c>
      <c r="BE227" s="97">
        <f t="shared" si="54"/>
        <v>0</v>
      </c>
      <c r="BF227" s="97">
        <f t="shared" si="55"/>
        <v>0</v>
      </c>
      <c r="BG227" s="97">
        <f t="shared" si="56"/>
        <v>0</v>
      </c>
      <c r="BH227" s="97">
        <f t="shared" si="57"/>
        <v>0</v>
      </c>
      <c r="BI227" s="97">
        <f t="shared" si="58"/>
        <v>0</v>
      </c>
      <c r="BJ227" s="7" t="s">
        <v>44</v>
      </c>
      <c r="BK227" s="98">
        <f t="shared" si="59"/>
        <v>0</v>
      </c>
      <c r="BL227" s="7" t="s">
        <v>163</v>
      </c>
      <c r="BM227" s="96" t="s">
        <v>831</v>
      </c>
    </row>
    <row r="228" spans="2:65" s="1" customFormat="1" ht="16.5" hidden="1" customHeight="1" x14ac:dyDescent="0.2">
      <c r="B228" s="16"/>
      <c r="C228" s="99" t="s">
        <v>472</v>
      </c>
      <c r="D228" s="99" t="s">
        <v>370</v>
      </c>
      <c r="E228" s="100" t="s">
        <v>1645</v>
      </c>
      <c r="F228" s="101" t="s">
        <v>1646</v>
      </c>
      <c r="G228" s="102" t="s">
        <v>1647</v>
      </c>
      <c r="H228" s="103">
        <v>72</v>
      </c>
      <c r="I228" s="104"/>
      <c r="J228" s="103">
        <f t="shared" si="50"/>
        <v>0</v>
      </c>
      <c r="K228" s="105"/>
      <c r="L228" s="106"/>
      <c r="M228" s="107" t="s">
        <v>0</v>
      </c>
      <c r="N228" s="108" t="s">
        <v>24</v>
      </c>
      <c r="P228" s="94">
        <f t="shared" si="51"/>
        <v>0</v>
      </c>
      <c r="Q228" s="94">
        <v>0</v>
      </c>
      <c r="R228" s="94">
        <f t="shared" si="52"/>
        <v>0</v>
      </c>
      <c r="S228" s="94">
        <v>0</v>
      </c>
      <c r="T228" s="95">
        <f t="shared" si="53"/>
        <v>0</v>
      </c>
      <c r="AR228" s="96" t="s">
        <v>228</v>
      </c>
      <c r="AT228" s="96" t="s">
        <v>370</v>
      </c>
      <c r="AU228" s="96" t="s">
        <v>44</v>
      </c>
      <c r="AY228" s="7" t="s">
        <v>99</v>
      </c>
      <c r="BE228" s="97">
        <f t="shared" si="54"/>
        <v>0</v>
      </c>
      <c r="BF228" s="97">
        <f t="shared" si="55"/>
        <v>0</v>
      </c>
      <c r="BG228" s="97">
        <f t="shared" si="56"/>
        <v>0</v>
      </c>
      <c r="BH228" s="97">
        <f t="shared" si="57"/>
        <v>0</v>
      </c>
      <c r="BI228" s="97">
        <f t="shared" si="58"/>
        <v>0</v>
      </c>
      <c r="BJ228" s="7" t="s">
        <v>44</v>
      </c>
      <c r="BK228" s="98">
        <f t="shared" si="59"/>
        <v>0</v>
      </c>
      <c r="BL228" s="7" t="s">
        <v>163</v>
      </c>
      <c r="BM228" s="96" t="s">
        <v>841</v>
      </c>
    </row>
    <row r="229" spans="2:65" s="1" customFormat="1" ht="16.5" hidden="1" customHeight="1" x14ac:dyDescent="0.2">
      <c r="B229" s="16"/>
      <c r="C229" s="99" t="s">
        <v>476</v>
      </c>
      <c r="D229" s="99" t="s">
        <v>370</v>
      </c>
      <c r="E229" s="100" t="s">
        <v>1648</v>
      </c>
      <c r="F229" s="101" t="s">
        <v>1649</v>
      </c>
      <c r="G229" s="102" t="s">
        <v>1650</v>
      </c>
      <c r="H229" s="103">
        <v>71</v>
      </c>
      <c r="I229" s="104"/>
      <c r="J229" s="103">
        <f t="shared" si="50"/>
        <v>0</v>
      </c>
      <c r="K229" s="105"/>
      <c r="L229" s="106"/>
      <c r="M229" s="107" t="s">
        <v>0</v>
      </c>
      <c r="N229" s="108" t="s">
        <v>24</v>
      </c>
      <c r="P229" s="94">
        <f t="shared" si="51"/>
        <v>0</v>
      </c>
      <c r="Q229" s="94">
        <v>0</v>
      </c>
      <c r="R229" s="94">
        <f t="shared" si="52"/>
        <v>0</v>
      </c>
      <c r="S229" s="94">
        <v>0</v>
      </c>
      <c r="T229" s="95">
        <f t="shared" si="53"/>
        <v>0</v>
      </c>
      <c r="AR229" s="96" t="s">
        <v>228</v>
      </c>
      <c r="AT229" s="96" t="s">
        <v>370</v>
      </c>
      <c r="AU229" s="96" t="s">
        <v>44</v>
      </c>
      <c r="AY229" s="7" t="s">
        <v>99</v>
      </c>
      <c r="BE229" s="97">
        <f t="shared" si="54"/>
        <v>0</v>
      </c>
      <c r="BF229" s="97">
        <f t="shared" si="55"/>
        <v>0</v>
      </c>
      <c r="BG229" s="97">
        <f t="shared" si="56"/>
        <v>0</v>
      </c>
      <c r="BH229" s="97">
        <f t="shared" si="57"/>
        <v>0</v>
      </c>
      <c r="BI229" s="97">
        <f t="shared" si="58"/>
        <v>0</v>
      </c>
      <c r="BJ229" s="7" t="s">
        <v>44</v>
      </c>
      <c r="BK229" s="98">
        <f t="shared" si="59"/>
        <v>0</v>
      </c>
      <c r="BL229" s="7" t="s">
        <v>163</v>
      </c>
      <c r="BM229" s="96" t="s">
        <v>851</v>
      </c>
    </row>
    <row r="230" spans="2:65" s="1" customFormat="1" ht="16.5" hidden="1" customHeight="1" x14ac:dyDescent="0.2">
      <c r="B230" s="16"/>
      <c r="C230" s="99" t="s">
        <v>480</v>
      </c>
      <c r="D230" s="99" t="s">
        <v>370</v>
      </c>
      <c r="E230" s="100" t="s">
        <v>1651</v>
      </c>
      <c r="F230" s="101" t="s">
        <v>1652</v>
      </c>
      <c r="G230" s="102" t="s">
        <v>104</v>
      </c>
      <c r="H230" s="103">
        <v>1.4</v>
      </c>
      <c r="I230" s="104"/>
      <c r="J230" s="103">
        <f t="shared" si="50"/>
        <v>0</v>
      </c>
      <c r="K230" s="105"/>
      <c r="L230" s="106"/>
      <c r="M230" s="107" t="s">
        <v>0</v>
      </c>
      <c r="N230" s="108" t="s">
        <v>24</v>
      </c>
      <c r="P230" s="94">
        <f t="shared" si="51"/>
        <v>0</v>
      </c>
      <c r="Q230" s="94">
        <v>0</v>
      </c>
      <c r="R230" s="94">
        <f t="shared" si="52"/>
        <v>0</v>
      </c>
      <c r="S230" s="94">
        <v>0</v>
      </c>
      <c r="T230" s="95">
        <f t="shared" si="53"/>
        <v>0</v>
      </c>
      <c r="AR230" s="96" t="s">
        <v>228</v>
      </c>
      <c r="AT230" s="96" t="s">
        <v>370</v>
      </c>
      <c r="AU230" s="96" t="s">
        <v>44</v>
      </c>
      <c r="AY230" s="7" t="s">
        <v>99</v>
      </c>
      <c r="BE230" s="97">
        <f t="shared" si="54"/>
        <v>0</v>
      </c>
      <c r="BF230" s="97">
        <f t="shared" si="55"/>
        <v>0</v>
      </c>
      <c r="BG230" s="97">
        <f t="shared" si="56"/>
        <v>0</v>
      </c>
      <c r="BH230" s="97">
        <f t="shared" si="57"/>
        <v>0</v>
      </c>
      <c r="BI230" s="97">
        <f t="shared" si="58"/>
        <v>0</v>
      </c>
      <c r="BJ230" s="7" t="s">
        <v>44</v>
      </c>
      <c r="BK230" s="98">
        <f t="shared" si="59"/>
        <v>0</v>
      </c>
      <c r="BL230" s="7" t="s">
        <v>163</v>
      </c>
      <c r="BM230" s="96" t="s">
        <v>859</v>
      </c>
    </row>
    <row r="231" spans="2:65" s="6" customFormat="1" ht="22.8" hidden="1" customHeight="1" x14ac:dyDescent="0.25">
      <c r="B231" s="73"/>
      <c r="D231" s="74" t="s">
        <v>40</v>
      </c>
      <c r="E231" s="83" t="s">
        <v>1139</v>
      </c>
      <c r="F231" s="83" t="s">
        <v>1653</v>
      </c>
      <c r="I231" s="76"/>
      <c r="J231" s="84">
        <f>BK231</f>
        <v>0</v>
      </c>
      <c r="L231" s="73"/>
      <c r="M231" s="78"/>
      <c r="P231" s="79">
        <f>SUM(P232:P233)</f>
        <v>0</v>
      </c>
      <c r="R231" s="79">
        <f>SUM(R232:R233)</f>
        <v>4.2500000000000003E-3</v>
      </c>
      <c r="T231" s="80">
        <f>SUM(T232:T233)</f>
        <v>0</v>
      </c>
      <c r="AR231" s="74" t="s">
        <v>44</v>
      </c>
      <c r="AT231" s="81" t="s">
        <v>40</v>
      </c>
      <c r="AU231" s="81" t="s">
        <v>42</v>
      </c>
      <c r="AY231" s="74" t="s">
        <v>99</v>
      </c>
      <c r="BK231" s="82">
        <f>SUM(BK232:BK233)</f>
        <v>0</v>
      </c>
    </row>
    <row r="232" spans="2:65" s="1" customFormat="1" ht="24.3" hidden="1" customHeight="1" x14ac:dyDescent="0.2">
      <c r="B232" s="16"/>
      <c r="C232" s="85" t="s">
        <v>484</v>
      </c>
      <c r="D232" s="85" t="s">
        <v>101</v>
      </c>
      <c r="E232" s="86" t="s">
        <v>1654</v>
      </c>
      <c r="F232" s="87" t="s">
        <v>1655</v>
      </c>
      <c r="G232" s="88" t="s">
        <v>1401</v>
      </c>
      <c r="H232" s="89">
        <v>85</v>
      </c>
      <c r="I232" s="90"/>
      <c r="J232" s="89">
        <f>ROUND(I232*H232,3)</f>
        <v>0</v>
      </c>
      <c r="K232" s="91"/>
      <c r="L232" s="16"/>
      <c r="M232" s="92" t="s">
        <v>0</v>
      </c>
      <c r="N232" s="93" t="s">
        <v>24</v>
      </c>
      <c r="P232" s="94">
        <f>O232*H232</f>
        <v>0</v>
      </c>
      <c r="Q232" s="94">
        <v>5.0000000000000002E-5</v>
      </c>
      <c r="R232" s="94">
        <f>Q232*H232</f>
        <v>4.2500000000000003E-3</v>
      </c>
      <c r="S232" s="94">
        <v>0</v>
      </c>
      <c r="T232" s="95">
        <f>S232*H232</f>
        <v>0</v>
      </c>
      <c r="AR232" s="96" t="s">
        <v>163</v>
      </c>
      <c r="AT232" s="96" t="s">
        <v>101</v>
      </c>
      <c r="AU232" s="96" t="s">
        <v>44</v>
      </c>
      <c r="AY232" s="7" t="s">
        <v>99</v>
      </c>
      <c r="BE232" s="97">
        <f>IF(N232="základná",J232,0)</f>
        <v>0</v>
      </c>
      <c r="BF232" s="97">
        <f>IF(N232="znížená",J232,0)</f>
        <v>0</v>
      </c>
      <c r="BG232" s="97">
        <f>IF(N232="zákl. prenesená",J232,0)</f>
        <v>0</v>
      </c>
      <c r="BH232" s="97">
        <f>IF(N232="zníž. prenesená",J232,0)</f>
        <v>0</v>
      </c>
      <c r="BI232" s="97">
        <f>IF(N232="nulová",J232,0)</f>
        <v>0</v>
      </c>
      <c r="BJ232" s="7" t="s">
        <v>44</v>
      </c>
      <c r="BK232" s="98">
        <f>ROUND(I232*H232,3)</f>
        <v>0</v>
      </c>
      <c r="BL232" s="7" t="s">
        <v>163</v>
      </c>
      <c r="BM232" s="96" t="s">
        <v>867</v>
      </c>
    </row>
    <row r="233" spans="2:65" s="1" customFormat="1" ht="24.3" hidden="1" customHeight="1" x14ac:dyDescent="0.2">
      <c r="B233" s="16"/>
      <c r="C233" s="99" t="s">
        <v>486</v>
      </c>
      <c r="D233" s="99" t="s">
        <v>370</v>
      </c>
      <c r="E233" s="100" t="s">
        <v>1656</v>
      </c>
      <c r="F233" s="101" t="s">
        <v>1657</v>
      </c>
      <c r="G233" s="102" t="s">
        <v>1439</v>
      </c>
      <c r="H233" s="103">
        <v>450</v>
      </c>
      <c r="I233" s="104"/>
      <c r="J233" s="103">
        <f>ROUND(I233*H233,3)</f>
        <v>0</v>
      </c>
      <c r="K233" s="105"/>
      <c r="L233" s="106"/>
      <c r="M233" s="109" t="s">
        <v>0</v>
      </c>
      <c r="N233" s="110" t="s">
        <v>24</v>
      </c>
      <c r="O233" s="111"/>
      <c r="P233" s="112">
        <f>O233*H233</f>
        <v>0</v>
      </c>
      <c r="Q233" s="112">
        <v>0</v>
      </c>
      <c r="R233" s="112">
        <f>Q233*H233</f>
        <v>0</v>
      </c>
      <c r="S233" s="112">
        <v>0</v>
      </c>
      <c r="T233" s="113">
        <f>S233*H233</f>
        <v>0</v>
      </c>
      <c r="AR233" s="96" t="s">
        <v>228</v>
      </c>
      <c r="AT233" s="96" t="s">
        <v>370</v>
      </c>
      <c r="AU233" s="96" t="s">
        <v>44</v>
      </c>
      <c r="AY233" s="7" t="s">
        <v>99</v>
      </c>
      <c r="BE233" s="97">
        <f>IF(N233="základná",J233,0)</f>
        <v>0</v>
      </c>
      <c r="BF233" s="97">
        <f>IF(N233="znížená",J233,0)</f>
        <v>0</v>
      </c>
      <c r="BG233" s="97">
        <f>IF(N233="zákl. prenesená",J233,0)</f>
        <v>0</v>
      </c>
      <c r="BH233" s="97">
        <f>IF(N233="zníž. prenesená",J233,0)</f>
        <v>0</v>
      </c>
      <c r="BI233" s="97">
        <f>IF(N233="nulová",J233,0)</f>
        <v>0</v>
      </c>
      <c r="BJ233" s="7" t="s">
        <v>44</v>
      </c>
      <c r="BK233" s="98">
        <f>ROUND(I233*H233,3)</f>
        <v>0</v>
      </c>
      <c r="BL233" s="7" t="s">
        <v>163</v>
      </c>
      <c r="BM233" s="96" t="s">
        <v>875</v>
      </c>
    </row>
    <row r="234" spans="2:65" s="1" customFormat="1" ht="7.05" hidden="1" customHeight="1" x14ac:dyDescent="0.2">
      <c r="B234" s="23"/>
      <c r="C234" s="24"/>
      <c r="D234" s="24"/>
      <c r="E234" s="24"/>
      <c r="F234" s="24"/>
      <c r="G234" s="24"/>
      <c r="H234" s="24"/>
      <c r="I234" s="24"/>
      <c r="J234" s="24"/>
      <c r="K234" s="24"/>
      <c r="L234" s="16"/>
    </row>
    <row r="235" spans="2:65" hidden="1" x14ac:dyDescent="0.2"/>
  </sheetData>
  <sheetProtection algorithmName="SHA-512" hashValue="InXsfrwgri29XVG5ft1AFo9yTXvwvl+n4mWWYaBttcbvF4JbJkEbNXIwGMlPJ6fthh/Zxb413b9orsdR8ioSEA==" saltValue="ageeZves2CO8fe/B26PPgcCKBlevK8bO9owdx7im3MVM4dTFczTAtKeH9Cs6R9Ad7NyNpxn6ErO3jMszOOC86w==" spinCount="100000" sheet="1" objects="1" scenarios="1" formatColumns="0" formatRows="0" autoFilter="0"/>
  <autoFilter ref="C125:K233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1a - Centrum integrovanej...</vt:lpstr>
      <vt:lpstr>3a - vykurovanie</vt:lpstr>
      <vt:lpstr>'1a - Centrum integrovanej...'!Názvy_tlače</vt:lpstr>
      <vt:lpstr>'3a - vykurovanie'!Názvy_tlače</vt:lpstr>
      <vt:lpstr>'1a - Centrum integrovanej...'!Oblasť_tlače</vt:lpstr>
      <vt:lpstr>'3a - vykurovanie'!Oblasť_tlače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ing_mikus-PC\ing_mikus</dc:creator>
  <cp:lastModifiedBy>Veronika</cp:lastModifiedBy>
  <dcterms:created xsi:type="dcterms:W3CDTF">2022-12-05T12:55:10Z</dcterms:created>
  <dcterms:modified xsi:type="dcterms:W3CDTF">2022-12-28T11:36:11Z</dcterms:modified>
</cp:coreProperties>
</file>